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72.17.97.165\Rodrigo\VARIOS 2024\EDITABLES\"/>
    </mc:Choice>
  </mc:AlternateContent>
  <bookViews>
    <workbookView xWindow="0" yWindow="0" windowWidth="21570" windowHeight="8400" firstSheet="79" activeTab="82"/>
  </bookViews>
  <sheets>
    <sheet name="Ingresos Presupuestarios" sheetId="2" r:id="rId1"/>
    <sheet name="Ingresos Presupuestarios 2" sheetId="3" r:id="rId2"/>
    <sheet name="Impuestos" sheetId="4" r:id="rId3"/>
    <sheet name="Otros Ingresos de Gestión" sheetId="5" r:id="rId4"/>
    <sheet name="Ingreso de Gestión 2" sheetId="6" r:id="rId5"/>
    <sheet name="Otros Ingresos Y Beneficios " sheetId="7" r:id="rId6"/>
    <sheet name="Otros Ingresos de Gestion " sheetId="8" r:id="rId7"/>
    <sheet name="Part. Apor. Convenios . Incen.." sheetId="9" r:id="rId8"/>
    <sheet name="Participaciones" sheetId="10" r:id="rId9"/>
    <sheet name="Aportaciones " sheetId="11" r:id="rId10"/>
    <sheet name="CONVENIOS ENE A DIC 2023 (2)" sheetId="12" r:id="rId11"/>
    <sheet name="Incentivo Derivados de la Col F" sheetId="13" r:id="rId12"/>
    <sheet name="Transf. Asig., Subsidios.." sheetId="14" r:id="rId13"/>
    <sheet name="Otros Ingresos y Beneficios" sheetId="15" r:id="rId14"/>
    <sheet name="Clasif. por Tipo y Obj del Gto" sheetId="17" r:id="rId15"/>
    <sheet name="Clasf. por Tipo y O del Gto 2" sheetId="18" r:id="rId16"/>
    <sheet name="Resumen por Finalidad -Función" sheetId="19" r:id="rId17"/>
    <sheet name="Resumen Finalidad-Funcion FF" sheetId="78" r:id="rId18"/>
    <sheet name="Resumen  Finalidad Gobierno" sheetId="20" r:id="rId19"/>
    <sheet name="Resumen Finalidad Gobierno FF" sheetId="79" r:id="rId20"/>
    <sheet name="R Finalidad Desarrollo Soc" sheetId="21" r:id="rId21"/>
    <sheet name="R Finalidad Desarrollo Soc FF" sheetId="80" r:id="rId22"/>
    <sheet name="R por Finalidad  D. Economico" sheetId="22" r:id="rId23"/>
    <sheet name="R Finalidad D Economico FF " sheetId="81" r:id="rId24"/>
    <sheet name="Resúmen por Finalidad OTRAS" sheetId="24" r:id="rId25"/>
    <sheet name="R Finalidad Otras FF" sheetId="82" r:id="rId26"/>
    <sheet name="Resumen por Eje Concepto" sheetId="25" r:id="rId27"/>
    <sheet name="Resumen Eje Conceptp FF" sheetId="83" r:id="rId28"/>
    <sheet name="R por Eje Oax Incluyente " sheetId="26" r:id="rId29"/>
    <sheet name="R por Eje Oax Incluyente FF" sheetId="84" r:id="rId30"/>
    <sheet name="R por Eje Oaxaca Moderno" sheetId="27" r:id="rId31"/>
    <sheet name="R por Eje Oaxaca Moderno FF" sheetId="85" r:id="rId32"/>
    <sheet name="R por Eje Oaxaca Seguro" sheetId="28" r:id="rId33"/>
    <sheet name="R por Eje Oaxaca Seguro FF" sheetId="86" r:id="rId34"/>
    <sheet name="R por Eje Oaxaca Productivo" sheetId="29" r:id="rId35"/>
    <sheet name="R por Eje Oaxaca Productivo FF" sheetId="87" r:id="rId36"/>
    <sheet name="R por Eje Oaxaca Sustentable" sheetId="30" r:id="rId37"/>
    <sheet name="R por Eje Oaxaca Sustentable FF" sheetId="88" r:id="rId38"/>
    <sheet name="Clasificación Administrativa" sheetId="31" r:id="rId39"/>
    <sheet name="Inversión Públ. por Fuente de F" sheetId="32" r:id="rId40"/>
    <sheet name="Inv. Públ. pot Fte. de Fto. y E" sheetId="33" r:id="rId41"/>
    <sheet name="Resúmen Inv. por Clasif Funcion" sheetId="34" r:id="rId42"/>
    <sheet name="Resúmen por Clave de Fto BEA" sheetId="35" r:id="rId43"/>
    <sheet name="FONE" sheetId="36" r:id="rId44"/>
    <sheet name="PASA" sheetId="38" r:id="rId45"/>
    <sheet name="FISE" sheetId="40" r:id="rId46"/>
    <sheet name="FAFEP" sheetId="41" r:id="rId47"/>
    <sheet name="FAM" sheetId="42" r:id="rId48"/>
    <sheet name="FAETA" sheetId="43" r:id="rId49"/>
    <sheet name="FASPEDF" sheetId="44" r:id="rId50"/>
    <sheet name="FAFEF" sheetId="45" r:id="rId51"/>
    <sheet name="Hoja1" sheetId="90" r:id="rId52"/>
    <sheet name="Particip Enero - Diciembre 2023" sheetId="46" r:id="rId53"/>
    <sheet name="Aportaciones Municipales" sheetId="47" r:id="rId54"/>
    <sheet name="Descuento a Municipios" sheetId="48" r:id="rId55"/>
    <sheet name="Saldo Deuda Publica" sheetId="49" r:id="rId56"/>
    <sheet name="SWAPS-CAP  " sheetId="50" r:id="rId57"/>
    <sheet name="Saldo a favor Swap" sheetId="51" r:id="rId58"/>
    <sheet name="Saldo deuda" sheetId="52" r:id="rId59"/>
    <sheet name="Endeud neto" sheetId="53" r:id="rId60"/>
    <sheet name="Costo Financiamiento" sheetId="54" r:id="rId61"/>
    <sheet name="Saldo y costo cred Bono Cup Cer" sheetId="55" r:id="rId62"/>
    <sheet name=" Servicio deuda Pptario  " sheetId="56" r:id="rId63"/>
    <sheet name="Evolución Deuda Mpal" sheetId="57" r:id="rId64"/>
    <sheet name="Sistema de Alerta" sheetId="58" r:id="rId65"/>
    <sheet name="Cvefin-ur" sheetId="60" r:id="rId66"/>
    <sheet name="gf ur-AEA Estatal" sheetId="61" r:id="rId67"/>
    <sheet name="R por Tipo de Gasto " sheetId="62" r:id="rId68"/>
    <sheet name="ESF Detallado" sheetId="63" r:id="rId69"/>
    <sheet name=" Informe  Analitico deuda" sheetId="64" r:id="rId70"/>
    <sheet name="Formato Disciplina Financiera" sheetId="65" r:id="rId71"/>
    <sheet name="Obligaciones  Direrentes Financ" sheetId="66" r:id="rId72"/>
    <sheet name="Balance Presupuestario 2023" sheetId="67" r:id="rId73"/>
    <sheet name=" A de Ingresos Detallados" sheetId="68" r:id="rId74"/>
    <sheet name="C Objeto del Gasto" sheetId="69" r:id="rId75"/>
    <sheet name="Clas. Adtiva" sheetId="70" r:id="rId76"/>
    <sheet name="Clas Funcional" sheetId="71" r:id="rId77"/>
    <sheet name="Clas Ser Personales por Categor" sheetId="89" r:id="rId78"/>
    <sheet name=" Proyect de Ingresos " sheetId="72" r:id="rId79"/>
    <sheet name="Proyecc Egresos" sheetId="73" r:id="rId80"/>
    <sheet name=" Resultado de Ingresos" sheetId="74" r:id="rId81"/>
    <sheet name="Resultado de Egresos" sheetId="75" r:id="rId82"/>
    <sheet name="Estudios  Actuariales " sheetId="76"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ALI2" localSheetId="69">#REF!</definedName>
    <definedName name="___ALI2" localSheetId="62">#REF!</definedName>
    <definedName name="___ALI2" localSheetId="60">#REF!</definedName>
    <definedName name="___ALI2" localSheetId="59">#REF!</definedName>
    <definedName name="___ALI2" localSheetId="63">#REF!</definedName>
    <definedName name="___ALI2" localSheetId="70">#REF!</definedName>
    <definedName name="___ALI2" localSheetId="58">#REF!</definedName>
    <definedName name="___ALI2" localSheetId="55">#REF!</definedName>
    <definedName name="___ALI2" localSheetId="61">#REF!</definedName>
    <definedName name="___ALI2" localSheetId="64">#REF!</definedName>
    <definedName name="___ALI2" localSheetId="56">#REF!</definedName>
    <definedName name="___ALI2">#REF!</definedName>
    <definedName name="___ALI3" localSheetId="69">#REF!</definedName>
    <definedName name="___ALI3" localSheetId="62">#REF!</definedName>
    <definedName name="___ALI3" localSheetId="60">#REF!</definedName>
    <definedName name="___ALI3" localSheetId="59">#REF!</definedName>
    <definedName name="___ALI3" localSheetId="63">#REF!</definedName>
    <definedName name="___ALI3" localSheetId="70">#REF!</definedName>
    <definedName name="___ALI3" localSheetId="58">#REF!</definedName>
    <definedName name="___ALI3" localSheetId="55">#REF!</definedName>
    <definedName name="___ALI3" localSheetId="61">#REF!</definedName>
    <definedName name="___ALI3" localSheetId="64">#REF!</definedName>
    <definedName name="___ALI3" localSheetId="56">#REF!</definedName>
    <definedName name="___ALI3">#REF!</definedName>
    <definedName name="___ALI4" localSheetId="69">#REF!</definedName>
    <definedName name="___ALI4" localSheetId="62">#REF!</definedName>
    <definedName name="___ALI4" localSheetId="60">#REF!</definedName>
    <definedName name="___ALI4" localSheetId="59">#REF!</definedName>
    <definedName name="___ALI4" localSheetId="63">#REF!</definedName>
    <definedName name="___ALI4" localSheetId="70">#REF!</definedName>
    <definedName name="___ALI4" localSheetId="58">#REF!</definedName>
    <definedName name="___ALI4" localSheetId="55">#REF!</definedName>
    <definedName name="___ALI4" localSheetId="61">#REF!</definedName>
    <definedName name="___ALI4" localSheetId="64">#REF!</definedName>
    <definedName name="___ALI4" localSheetId="56">#REF!</definedName>
    <definedName name="___ALI4">#REF!</definedName>
    <definedName name="___ALI5" localSheetId="69">#REF!</definedName>
    <definedName name="___ALI5" localSheetId="62">#REF!</definedName>
    <definedName name="___ALI5" localSheetId="60">#REF!</definedName>
    <definedName name="___ALI5" localSheetId="59">#REF!</definedName>
    <definedName name="___ALI5" localSheetId="63">#REF!</definedName>
    <definedName name="___ALI5" localSheetId="70">#REF!</definedName>
    <definedName name="___ALI5" localSheetId="58">#REF!</definedName>
    <definedName name="___ALI5" localSheetId="55">#REF!</definedName>
    <definedName name="___ALI5" localSheetId="61">#REF!</definedName>
    <definedName name="___ALI5" localSheetId="64">#REF!</definedName>
    <definedName name="___ALI5" localSheetId="56">#REF!</definedName>
    <definedName name="___ALI5">#REF!</definedName>
    <definedName name="___ALI6" localSheetId="69">#REF!</definedName>
    <definedName name="___ALI6" localSheetId="62">#REF!</definedName>
    <definedName name="___ALI6" localSheetId="60">#REF!</definedName>
    <definedName name="___ALI6" localSheetId="59">#REF!</definedName>
    <definedName name="___ALI6" localSheetId="63">#REF!</definedName>
    <definedName name="___ALI6" localSheetId="70">#REF!</definedName>
    <definedName name="___ALI6" localSheetId="58">#REF!</definedName>
    <definedName name="___ALI6" localSheetId="55">#REF!</definedName>
    <definedName name="___ALI6" localSheetId="61">#REF!</definedName>
    <definedName name="___ALI6" localSheetId="64">#REF!</definedName>
    <definedName name="___ALI6" localSheetId="56">#REF!</definedName>
    <definedName name="___ALI6">#REF!</definedName>
    <definedName name="__ALI2" localSheetId="69">#REF!</definedName>
    <definedName name="__ALI2" localSheetId="62">#REF!</definedName>
    <definedName name="__ALI2" localSheetId="60">#REF!</definedName>
    <definedName name="__ALI2" localSheetId="59">#REF!</definedName>
    <definedName name="__ALI2" localSheetId="63">#REF!</definedName>
    <definedName name="__ALI2" localSheetId="70">#REF!</definedName>
    <definedName name="__ALI2" localSheetId="58">#REF!</definedName>
    <definedName name="__ALI2" localSheetId="55">#REF!</definedName>
    <definedName name="__ALI2" localSheetId="61">#REF!</definedName>
    <definedName name="__ALI2" localSheetId="64">#REF!</definedName>
    <definedName name="__ALI2" localSheetId="56">#REF!</definedName>
    <definedName name="__ALI2">#REF!</definedName>
    <definedName name="__ALI3" localSheetId="69">#REF!</definedName>
    <definedName name="__ALI3" localSheetId="62">#REF!</definedName>
    <definedName name="__ALI3" localSheetId="60">#REF!</definedName>
    <definedName name="__ALI3" localSheetId="59">#REF!</definedName>
    <definedName name="__ALI3" localSheetId="63">#REF!</definedName>
    <definedName name="__ALI3" localSheetId="70">#REF!</definedName>
    <definedName name="__ALI3" localSheetId="58">#REF!</definedName>
    <definedName name="__ALI3" localSheetId="55">#REF!</definedName>
    <definedName name="__ALI3" localSheetId="61">#REF!</definedName>
    <definedName name="__ALI3" localSheetId="64">#REF!</definedName>
    <definedName name="__ALI3" localSheetId="56">#REF!</definedName>
    <definedName name="__ALI3">#REF!</definedName>
    <definedName name="__ALI4" localSheetId="69">#REF!</definedName>
    <definedName name="__ALI4" localSheetId="62">#REF!</definedName>
    <definedName name="__ALI4" localSheetId="60">#REF!</definedName>
    <definedName name="__ALI4" localSheetId="59">#REF!</definedName>
    <definedName name="__ALI4" localSheetId="63">#REF!</definedName>
    <definedName name="__ALI4" localSheetId="70">#REF!</definedName>
    <definedName name="__ALI4" localSheetId="58">#REF!</definedName>
    <definedName name="__ALI4" localSheetId="55">#REF!</definedName>
    <definedName name="__ALI4" localSheetId="61">#REF!</definedName>
    <definedName name="__ALI4" localSheetId="64">#REF!</definedName>
    <definedName name="__ALI4" localSheetId="56">#REF!</definedName>
    <definedName name="__ALI4">#REF!</definedName>
    <definedName name="__ALI5" localSheetId="69">#REF!</definedName>
    <definedName name="__ALI5" localSheetId="62">#REF!</definedName>
    <definedName name="__ALI5" localSheetId="60">#REF!</definedName>
    <definedName name="__ALI5" localSheetId="59">#REF!</definedName>
    <definedName name="__ALI5" localSheetId="63">#REF!</definedName>
    <definedName name="__ALI5" localSheetId="70">#REF!</definedName>
    <definedName name="__ALI5" localSheetId="58">#REF!</definedName>
    <definedName name="__ALI5" localSheetId="55">#REF!</definedName>
    <definedName name="__ALI5" localSheetId="61">#REF!</definedName>
    <definedName name="__ALI5" localSheetId="64">#REF!</definedName>
    <definedName name="__ALI5" localSheetId="56">#REF!</definedName>
    <definedName name="__ALI5">#REF!</definedName>
    <definedName name="__ALI6" localSheetId="69">#REF!</definedName>
    <definedName name="__ALI6" localSheetId="62">#REF!</definedName>
    <definedName name="__ALI6" localSheetId="60">#REF!</definedName>
    <definedName name="__ALI6" localSheetId="59">#REF!</definedName>
    <definedName name="__ALI6" localSheetId="63">#REF!</definedName>
    <definedName name="__ALI6" localSheetId="70">#REF!</definedName>
    <definedName name="__ALI6" localSheetId="58">#REF!</definedName>
    <definedName name="__ALI6" localSheetId="55">#REF!</definedName>
    <definedName name="__ALI6" localSheetId="61">#REF!</definedName>
    <definedName name="__ALI6" localSheetId="64">#REF!</definedName>
    <definedName name="__ALI6" localSheetId="56">#REF!</definedName>
    <definedName name="__ALI6">#REF!</definedName>
    <definedName name="_ALI2" localSheetId="69">#REF!</definedName>
    <definedName name="_ALI2" localSheetId="62">#REF!</definedName>
    <definedName name="_ALI2" localSheetId="60">#REF!</definedName>
    <definedName name="_ALI2" localSheetId="59">#REF!</definedName>
    <definedName name="_ALI2" localSheetId="63">#REF!</definedName>
    <definedName name="_ALI2" localSheetId="70">#REF!</definedName>
    <definedName name="_ALI2" localSheetId="58">#REF!</definedName>
    <definedName name="_ALI2" localSheetId="55">#REF!</definedName>
    <definedName name="_ALI2" localSheetId="61">#REF!</definedName>
    <definedName name="_ALI2" localSheetId="64">#REF!</definedName>
    <definedName name="_ALI2" localSheetId="56">#REF!</definedName>
    <definedName name="_ALI2">#REF!</definedName>
    <definedName name="_ALI3" localSheetId="69">#REF!</definedName>
    <definedName name="_ALI3" localSheetId="62">#REF!</definedName>
    <definedName name="_ALI3" localSheetId="60">#REF!</definedName>
    <definedName name="_ALI3" localSheetId="59">#REF!</definedName>
    <definedName name="_ALI3" localSheetId="63">#REF!</definedName>
    <definedName name="_ALI3" localSheetId="70">#REF!</definedName>
    <definedName name="_ALI3" localSheetId="58">#REF!</definedName>
    <definedName name="_ALI3" localSheetId="55">#REF!</definedName>
    <definedName name="_ALI3" localSheetId="61">#REF!</definedName>
    <definedName name="_ALI3" localSheetId="64">#REF!</definedName>
    <definedName name="_ALI3" localSheetId="56">#REF!</definedName>
    <definedName name="_ALI3">#REF!</definedName>
    <definedName name="_ALI4" localSheetId="69">#REF!</definedName>
    <definedName name="_ALI4" localSheetId="62">#REF!</definedName>
    <definedName name="_ALI4" localSheetId="60">#REF!</definedName>
    <definedName name="_ALI4" localSheetId="59">#REF!</definedName>
    <definedName name="_ALI4" localSheetId="63">#REF!</definedName>
    <definedName name="_ALI4" localSheetId="70">#REF!</definedName>
    <definedName name="_ALI4" localSheetId="58">#REF!</definedName>
    <definedName name="_ALI4" localSheetId="55">#REF!</definedName>
    <definedName name="_ALI4" localSheetId="61">#REF!</definedName>
    <definedName name="_ALI4" localSheetId="64">#REF!</definedName>
    <definedName name="_ALI4" localSheetId="56">#REF!</definedName>
    <definedName name="_ALI4">#REF!</definedName>
    <definedName name="_ALI5" localSheetId="69">#REF!</definedName>
    <definedName name="_ALI5" localSheetId="62">#REF!</definedName>
    <definedName name="_ALI5" localSheetId="60">#REF!</definedName>
    <definedName name="_ALI5" localSheetId="59">#REF!</definedName>
    <definedName name="_ALI5" localSheetId="63">#REF!</definedName>
    <definedName name="_ALI5" localSheetId="70">#REF!</definedName>
    <definedName name="_ALI5" localSheetId="58">#REF!</definedName>
    <definedName name="_ALI5" localSheetId="55">#REF!</definedName>
    <definedName name="_ALI5" localSheetId="61">#REF!</definedName>
    <definedName name="_ALI5" localSheetId="64">#REF!</definedName>
    <definedName name="_ALI5" localSheetId="56">#REF!</definedName>
    <definedName name="_ALI5">#REF!</definedName>
    <definedName name="_ALI6" localSheetId="69">#REF!</definedName>
    <definedName name="_ALI6" localSheetId="62">#REF!</definedName>
    <definedName name="_ALI6" localSheetId="60">#REF!</definedName>
    <definedName name="_ALI6" localSheetId="59">#REF!</definedName>
    <definedName name="_ALI6" localSheetId="63">#REF!</definedName>
    <definedName name="_ALI6" localSheetId="70">#REF!</definedName>
    <definedName name="_ALI6" localSheetId="58">#REF!</definedName>
    <definedName name="_ALI6" localSheetId="55">#REF!</definedName>
    <definedName name="_ALI6" localSheetId="61">#REF!</definedName>
    <definedName name="_ALI6" localSheetId="64">#REF!</definedName>
    <definedName name="_ALI6" localSheetId="56">#REF!</definedName>
    <definedName name="_ALI6">#REF!</definedName>
    <definedName name="_xlnm._FilterDatabase" localSheetId="53" hidden="1">'Aportaciones Municipales'!$A$6:$D$576</definedName>
    <definedName name="A" localSheetId="3">#REF!</definedName>
    <definedName name="A">#REF!</definedName>
    <definedName name="Acreed" localSheetId="62">[1]CATALOGOS!$M$1:$M$87</definedName>
    <definedName name="Acreed">[2]CATALOGOS!$M$1:$M$87</definedName>
    <definedName name="ALI" localSheetId="69">#REF!</definedName>
    <definedName name="ALI" localSheetId="62">#REF!</definedName>
    <definedName name="ALI" localSheetId="60">#REF!</definedName>
    <definedName name="ALI" localSheetId="59">#REF!</definedName>
    <definedName name="ALI" localSheetId="63">#REF!</definedName>
    <definedName name="ALI" localSheetId="70">#REF!</definedName>
    <definedName name="ALI" localSheetId="58">#REF!</definedName>
    <definedName name="ALI" localSheetId="55">#REF!</definedName>
    <definedName name="ALI" localSheetId="61">#REF!</definedName>
    <definedName name="ALI" localSheetId="64">#REF!</definedName>
    <definedName name="ALI" localSheetId="56">#REF!</definedName>
    <definedName name="ALI">#REF!</definedName>
    <definedName name="Alta" localSheetId="62">[3]CATALOGOS!$J$1:$J$6</definedName>
    <definedName name="Alta" localSheetId="64">[4]CATALOGOS!$J$1:$J$6</definedName>
    <definedName name="Alta">[5]CATALOGOS!$J$1:$J$6</definedName>
    <definedName name="ANIO">'[6]Info General'!$D$20</definedName>
    <definedName name="ANIO_INFORME" localSheetId="82">'[6]Info General'!$C$12</definedName>
    <definedName name="ANIO_INFORME">'[7]Info General'!$C$12</definedName>
    <definedName name="ANIO1P" localSheetId="82">'[6]Info General'!$D$23</definedName>
    <definedName name="ANIO1P">'[7]Info General'!$D$23</definedName>
    <definedName name="ANIO1R" localSheetId="82">'[6]Info General'!$H$25</definedName>
    <definedName name="ANIO1R">'[7]Info General'!$H$25</definedName>
    <definedName name="ANIO2P" localSheetId="82">'[6]Info General'!$E$23</definedName>
    <definedName name="ANIO2P">'[7]Info General'!$E$23</definedName>
    <definedName name="ANIO2R" localSheetId="82">'[6]Info General'!$G$25</definedName>
    <definedName name="ANIO2R">'[7]Info General'!$G$25</definedName>
    <definedName name="ANIO3P" localSheetId="82">'[6]Info General'!$F$23</definedName>
    <definedName name="ANIO3P">'[7]Info General'!$F$23</definedName>
    <definedName name="ANIO3R" localSheetId="82">'[6]Info General'!$F$25</definedName>
    <definedName name="ANIO3R">'[7]Info General'!$F$25</definedName>
    <definedName name="ANIO4P" localSheetId="82">'[6]Info General'!$G$23</definedName>
    <definedName name="ANIO4P">'[7]Info General'!$G$23</definedName>
    <definedName name="ANIO4R" localSheetId="82">'[6]Info General'!$E$25</definedName>
    <definedName name="ANIO4R">'[7]Info General'!$E$25</definedName>
    <definedName name="ANIO5P" localSheetId="82">'[6]Info General'!$H$23</definedName>
    <definedName name="ANIO5P">'[7]Info General'!$H$23</definedName>
    <definedName name="ANIO5R" localSheetId="82">'[6]Info General'!$D$25</definedName>
    <definedName name="ANIO5R">'[7]Info General'!$D$25</definedName>
    <definedName name="ANIO6P" localSheetId="82">'[6]Info General'!$I$23</definedName>
    <definedName name="ANIO6P">'[7]Info General'!$I$23</definedName>
    <definedName name="APP_FIN_04" localSheetId="82">'[8]Formato 3'!$E$13</definedName>
    <definedName name="APP_FIN_04">'[9]FORMATO 3 FUENTE'!$E$14</definedName>
    <definedName name="APP_FIN_06" localSheetId="82">'[8]Formato 3'!$G$13</definedName>
    <definedName name="APP_FIN_06">'[9]FORMATO 3 FUENTE'!$G$14</definedName>
    <definedName name="APP_FIN_07" localSheetId="82">'[8]Formato 3'!$H$13</definedName>
    <definedName name="APP_FIN_07">'[9]FORMATO 3 FUENTE'!$H$14</definedName>
    <definedName name="APP_FIN_08" localSheetId="82">'[8]Formato 3'!$I$13</definedName>
    <definedName name="APP_FIN_08">'[9]FORMATO 3 FUENTE'!$I$14</definedName>
    <definedName name="APP_FIN_09" localSheetId="82">'[8]Formato 3'!$J$13</definedName>
    <definedName name="APP_FIN_09">'[9]FORMATO 3 FUENTE'!$J$14</definedName>
    <definedName name="APP_FIN_10" localSheetId="82">'[8]Formato 3'!$K$13</definedName>
    <definedName name="APP_FIN_10">'[9]FORMATO 3 FUENTE'!$K$14</definedName>
    <definedName name="APP_T10" localSheetId="82">'[8]Formato 3'!$K$8</definedName>
    <definedName name="APP_T10">'[9]FORMATO 3 FUENTE'!$K$9</definedName>
    <definedName name="APP_T4" localSheetId="82">'[8]Formato 3'!$E$8</definedName>
    <definedName name="APP_T4">'[9]FORMATO 3 FUENTE'!$E$9</definedName>
    <definedName name="APP_T6" localSheetId="82">'[8]Formato 3'!$G$8</definedName>
    <definedName name="APP_T6">'[9]FORMATO 3 FUENTE'!$G$9</definedName>
    <definedName name="APP_T7" localSheetId="82">'[8]Formato 3'!$H$8</definedName>
    <definedName name="APP_T7">'[9]FORMATO 3 FUENTE'!$H$9</definedName>
    <definedName name="APP_T8" localSheetId="82">'[8]Formato 3'!$I$8</definedName>
    <definedName name="APP_T8">'[9]FORMATO 3 FUENTE'!$I$9</definedName>
    <definedName name="APP_T9" localSheetId="82">'[8]Formato 3'!$J$8</definedName>
    <definedName name="APP_T9">'[9]FORMATO 3 FUENTE'!$J$9</definedName>
    <definedName name="_xlnm.Print_Area" localSheetId="73">' A de Ingresos Detallados'!$A$1:$G$98</definedName>
    <definedName name="_xlnm.Print_Area" localSheetId="69">' Informe  Analitico deuda'!$A$1:$H$36</definedName>
    <definedName name="_xlnm.Print_Area" localSheetId="78">' Proyect de Ingresos '!$A$1:$G$39</definedName>
    <definedName name="_xlnm.Print_Area" localSheetId="80">' Resultado de Ingresos'!$A$1:$F$61</definedName>
    <definedName name="_xlnm.Print_Area" localSheetId="72">'Balance Presupuestario 2023'!$A$1:$E$72</definedName>
    <definedName name="_xlnm.Print_Area" localSheetId="10">'CONVENIOS ENE A DIC 2023 (2)'!$A$1:$C$109</definedName>
    <definedName name="_xlnm.Print_Area" localSheetId="68">'ESF Detallado'!$A$1:$G$73</definedName>
    <definedName name="_xlnm.Print_Area" localSheetId="4">'Ingreso de Gestión 2'!$A$5:$E$79</definedName>
    <definedName name="_xlnm.Print_Area" localSheetId="0">'Ingresos Presupuestarios'!$A$1:$G$42</definedName>
    <definedName name="_xlnm.Print_Area" localSheetId="71">'Obligaciones  Direrentes Financ'!$A$1:$M$24</definedName>
    <definedName name="_xlnm.Print_Area" localSheetId="6">'Otros Ingresos de Gestion '!$A$1:$E$27</definedName>
    <definedName name="_xlnm.Print_Area" localSheetId="52">'Particip Enero - Diciembre 2023'!$A:$M</definedName>
    <definedName name="_xlnm.Print_Area" localSheetId="79">'Proyecc Egresos'!$A$1:$H$32</definedName>
    <definedName name="_xlnm.Print_Area" localSheetId="81">'Resultado de Egresos'!$B$1:$H$33</definedName>
    <definedName name="_xlnm.Print_Area" localSheetId="55">'Saldo Deuda Publica'!$A$1:$R$27</definedName>
    <definedName name="_xlnm.Print_Area" localSheetId="56">'SWAPS-CAP  '!$A$1:$J$50</definedName>
    <definedName name="_xlnm.Print_Area" localSheetId="12">'Transf. Asig., Subsidios..'!$A$1:$C$25</definedName>
    <definedName name="Base_datos_IM" localSheetId="69">[10]INDIRECTA!#REF!</definedName>
    <definedName name="Base_datos_IM" localSheetId="62">[11]INDIRECTA!#REF!</definedName>
    <definedName name="Base_datos_IM" localSheetId="60">[12]INDIRECTA!#REF!</definedName>
    <definedName name="Base_datos_IM" localSheetId="59">[12]INDIRECTA!#REF!</definedName>
    <definedName name="Base_datos_IM" localSheetId="70">[10]INDIRECTA!#REF!</definedName>
    <definedName name="Base_datos_IM" localSheetId="58">[10]INDIRECTA!#REF!</definedName>
    <definedName name="Base_datos_IM" localSheetId="55">[10]INDIRECTA!#REF!</definedName>
    <definedName name="Base_datos_IM" localSheetId="61">[10]INDIRECTA!#REF!</definedName>
    <definedName name="Base_datos_IM" localSheetId="64">[10]INDIRECTA!#REF!</definedName>
    <definedName name="Base_datos_IM" localSheetId="56">[10]INDIRECTA!#REF!</definedName>
    <definedName name="Base_datos_IM">[10]INDIRECTA!#REF!</definedName>
    <definedName name="_xlnm.Database" localSheetId="69">[10]INDIRECTA!#REF!</definedName>
    <definedName name="_xlnm.Database" localSheetId="62">[11]INDIRECTA!#REF!</definedName>
    <definedName name="_xlnm.Database" localSheetId="60">[12]INDIRECTA!#REF!</definedName>
    <definedName name="_xlnm.Database" localSheetId="59">[12]INDIRECTA!#REF!</definedName>
    <definedName name="_xlnm.Database" localSheetId="70">[10]INDIRECTA!#REF!</definedName>
    <definedName name="_xlnm.Database" localSheetId="58">[10]INDIRECTA!#REF!</definedName>
    <definedName name="_xlnm.Database" localSheetId="55">[10]INDIRECTA!#REF!</definedName>
    <definedName name="_xlnm.Database" localSheetId="61">[10]INDIRECTA!#REF!</definedName>
    <definedName name="_xlnm.Database" localSheetId="64">[10]INDIRECTA!#REF!</definedName>
    <definedName name="_xlnm.Database" localSheetId="56">[10]INDIRECTA!#REF!</definedName>
    <definedName name="_xlnm.Database">[10]INDIRECTA!#REF!</definedName>
    <definedName name="bonos" localSheetId="69">#REF!</definedName>
    <definedName name="bonos" localSheetId="62">#REF!</definedName>
    <definedName name="bonos" localSheetId="60">#REF!</definedName>
    <definedName name="bonos" localSheetId="59">#REF!</definedName>
    <definedName name="bonos" localSheetId="63">#REF!</definedName>
    <definedName name="bonos" localSheetId="70">#REF!</definedName>
    <definedName name="bonos" localSheetId="58">#REF!</definedName>
    <definedName name="bonos" localSheetId="55">#REF!</definedName>
    <definedName name="bonos" localSheetId="61">#REF!</definedName>
    <definedName name="bonos" localSheetId="64">#REF!</definedName>
    <definedName name="bonos" localSheetId="56">#REF!</definedName>
    <definedName name="bonos">#REF!</definedName>
    <definedName name="CCC" localSheetId="69">#REF!</definedName>
    <definedName name="CCC" localSheetId="62">#REF!</definedName>
    <definedName name="CCC" localSheetId="60">#REF!</definedName>
    <definedName name="CCC" localSheetId="59">#REF!</definedName>
    <definedName name="CCC" localSheetId="63">#REF!</definedName>
    <definedName name="CCC" localSheetId="70">#REF!</definedName>
    <definedName name="CCC" localSheetId="58">#REF!</definedName>
    <definedName name="CCC" localSheetId="55">#REF!</definedName>
    <definedName name="CCC" localSheetId="61">#REF!</definedName>
    <definedName name="CCC" localSheetId="64">#REF!</definedName>
    <definedName name="CCC" localSheetId="56">#REF!</definedName>
    <definedName name="CCC">#REF!</definedName>
    <definedName name="concentrado" localSheetId="69">#REF!</definedName>
    <definedName name="concentrado" localSheetId="62">#REF!</definedName>
    <definedName name="concentrado" localSheetId="60">#REF!</definedName>
    <definedName name="concentrado" localSheetId="59">#REF!</definedName>
    <definedName name="concentrado" localSheetId="63">#REF!</definedName>
    <definedName name="concentrado" localSheetId="70">#REF!</definedName>
    <definedName name="concentrado" localSheetId="58">#REF!</definedName>
    <definedName name="concentrado" localSheetId="55">#REF!</definedName>
    <definedName name="concentrado" localSheetId="61">#REF!</definedName>
    <definedName name="concentrado" localSheetId="64">#REF!</definedName>
    <definedName name="concentrado" localSheetId="56">#REF!</definedName>
    <definedName name="concentrado">#REF!</definedName>
    <definedName name="Convenios">#REF!</definedName>
    <definedName name="D" localSheetId="62">[13]CATALOGOS!$M$1:$M$87</definedName>
    <definedName name="D">[14]CATALOGOS!$M$1:$M$87</definedName>
    <definedName name="DEUDA_CONT_FIN_01" localSheetId="82">'[8]Formato 2'!$B$26</definedName>
    <definedName name="DEUDA_CONT_FIN_01">'[9]FORMATO 2 FUENTE'!$G$24</definedName>
    <definedName name="DEUDA_CONT_FIN_02" localSheetId="82">'[8]Formato 2'!$C$26</definedName>
    <definedName name="DEUDA_CONT_FIN_02">'[9]FORMATO 2 FUENTE'!$H$34</definedName>
    <definedName name="DEUDA_CONT_FIN_03" localSheetId="82">'[8]Formato 2'!$D$26</definedName>
    <definedName name="DEUDA_CONT_FIN_03">'[9]FORMATO 2 FUENTE'!$I$34</definedName>
    <definedName name="DEUDA_CONT_FIN_04" localSheetId="82">'[8]Formato 2'!$E$26</definedName>
    <definedName name="DEUDA_CONT_FIN_04">'[9]FORMATO 2 FUENTE'!$J$34</definedName>
    <definedName name="DEUDA_CONT_FIN_05" localSheetId="82">'[8]Formato 2'!$F$26</definedName>
    <definedName name="DEUDA_CONT_FIN_05">'[9]FORMATO 2 FUENTE'!$K$34</definedName>
    <definedName name="DEUDA_CONT_FIN_06" localSheetId="82">'[8]Formato 2'!$G$26</definedName>
    <definedName name="DEUDA_CONT_FIN_06">'[9]FORMATO 2 FUENTE'!$L$34</definedName>
    <definedName name="DEUDA_CONT_FIN_07" localSheetId="82">'[8]Formato 2'!$H$26</definedName>
    <definedName name="DEUDA_CONT_FIN_07">'[9]FORMATO 2 FUENTE'!$M$34</definedName>
    <definedName name="DEUDA_PUBLICA_DE_ENTIDADES_FEDERATIVAS_Y_MUNICIPIOS_POR_TIPO_DE_DEUDOR" localSheetId="69">#REF!</definedName>
    <definedName name="DEUDA_PUBLICA_DE_ENTIDADES_FEDERATIVAS_Y_MUNICIPIOS_POR_TIPO_DE_DEUDOR" localSheetId="62">#REF!</definedName>
    <definedName name="DEUDA_PUBLICA_DE_ENTIDADES_FEDERATIVAS_Y_MUNICIPIOS_POR_TIPO_DE_DEUDOR" localSheetId="60">#REF!</definedName>
    <definedName name="DEUDA_PUBLICA_DE_ENTIDADES_FEDERATIVAS_Y_MUNICIPIOS_POR_TIPO_DE_DEUDOR" localSheetId="59">#REF!</definedName>
    <definedName name="DEUDA_PUBLICA_DE_ENTIDADES_FEDERATIVAS_Y_MUNICIPIOS_POR_TIPO_DE_DEUDOR" localSheetId="63">#REF!</definedName>
    <definedName name="DEUDA_PUBLICA_DE_ENTIDADES_FEDERATIVAS_Y_MUNICIPIOS_POR_TIPO_DE_DEUDOR" localSheetId="70">#REF!</definedName>
    <definedName name="DEUDA_PUBLICA_DE_ENTIDADES_FEDERATIVAS_Y_MUNICIPIOS_POR_TIPO_DE_DEUDOR" localSheetId="58">#REF!</definedName>
    <definedName name="DEUDA_PUBLICA_DE_ENTIDADES_FEDERATIVAS_Y_MUNICIPIOS_POR_TIPO_DE_DEUDOR" localSheetId="55">#REF!</definedName>
    <definedName name="DEUDA_PUBLICA_DE_ENTIDADES_FEDERATIVAS_Y_MUNICIPIOS_POR_TIPO_DE_DEUDOR" localSheetId="61">#REF!</definedName>
    <definedName name="DEUDA_PUBLICA_DE_ENTIDADES_FEDERATIVAS_Y_MUNICIPIOS_POR_TIPO_DE_DEUDOR" localSheetId="64">#REF!</definedName>
    <definedName name="DEUDA_PUBLICA_DE_ENTIDADES_FEDERATIVAS_Y_MUNICIPIOS_POR_TIPO_DE_DEUDOR" localSheetId="56">#REF!</definedName>
    <definedName name="DEUDA_PUBLICA_DE_ENTIDADES_FEDERATIVAS_Y_MUNICIPIOS_POR_TIPO_DE_DEUDOR">#REF!</definedName>
    <definedName name="dsfer">'[6]Info General'!$G$25</definedName>
    <definedName name="ENERO" localSheetId="69">#REF!</definedName>
    <definedName name="ENERO" localSheetId="62">#REF!</definedName>
    <definedName name="ENERO" localSheetId="60">#REF!</definedName>
    <definedName name="ENERO" localSheetId="59">#REF!</definedName>
    <definedName name="ENERO" localSheetId="63">#REF!</definedName>
    <definedName name="ENERO" localSheetId="70">#REF!</definedName>
    <definedName name="ENERO" localSheetId="58">#REF!</definedName>
    <definedName name="ENERO" localSheetId="55">#REF!</definedName>
    <definedName name="ENERO" localSheetId="61">#REF!</definedName>
    <definedName name="ENERO" localSheetId="64">#REF!</definedName>
    <definedName name="ENERO" localSheetId="56">#REF!</definedName>
    <definedName name="ENERO">#REF!</definedName>
    <definedName name="ENTE_PUBLICO" localSheetId="82">'[6]Info General'!$C$6</definedName>
    <definedName name="ENTE_PUBLICO">'[7]Info General'!$C$6</definedName>
    <definedName name="ENTE_PUBLICO_A" localSheetId="82">'[6]Info General'!$C$7</definedName>
    <definedName name="ENTE_PUBLICO_A">'[7]Info General'!$C$7</definedName>
    <definedName name="ENTIDAD" localSheetId="82">'[6]Info General'!$C$11</definedName>
    <definedName name="ENTIDAD">'[7]Info General'!$C$11</definedName>
    <definedName name="err">'[6]Info General'!$D$25</definedName>
    <definedName name="FtePago" localSheetId="62">[1]CATALOGOS!$T$1:$T$3</definedName>
    <definedName name="FtePago">[2]CATALOGOS!$T$1:$T$3</definedName>
    <definedName name="garantia" localSheetId="69">#REF!</definedName>
    <definedName name="garantia" localSheetId="62">#REF!</definedName>
    <definedName name="garantia" localSheetId="60">#REF!</definedName>
    <definedName name="garantia" localSheetId="59">#REF!</definedName>
    <definedName name="garantia" localSheetId="63">#REF!</definedName>
    <definedName name="garantia" localSheetId="70">#REF!</definedName>
    <definedName name="garantia" localSheetId="58">#REF!</definedName>
    <definedName name="garantia" localSheetId="55">#REF!</definedName>
    <definedName name="garantia" localSheetId="61">#REF!</definedName>
    <definedName name="garantia" localSheetId="64">#REF!</definedName>
    <definedName name="garantia" localSheetId="56">#REF!</definedName>
    <definedName name="garantia">#REF!</definedName>
    <definedName name="Garantias" localSheetId="62">[1]CATALOGOS!$W$1:$W$10</definedName>
    <definedName name="Garantias">[2]CATALOGOS!$W$1:$W$10</definedName>
    <definedName name="garuantias" localSheetId="62">[15]CATALOGOS!$W$1:$W$10</definedName>
    <definedName name="garuantias">[16]CATALOGOS!$W$1:$W$10</definedName>
    <definedName name="GASTO_E_FIN_01" localSheetId="82">'[8]Formato 6b'!$B$29</definedName>
    <definedName name="GASTO_E_FIN_01">'[9]FORMATO 6 b) FUENTE'!$B$26</definedName>
    <definedName name="GASTO_E_FIN_02" localSheetId="82">'[8]Formato 6b'!$C$29</definedName>
    <definedName name="GASTO_E_FIN_02">'[9]FORMATO 6 b) FUENTE'!$C$26</definedName>
    <definedName name="GASTO_E_FIN_03" localSheetId="82">'[8]Formato 6b'!$D$29</definedName>
    <definedName name="GASTO_E_FIN_03">'[9]FORMATO 6 b) FUENTE'!$D$26</definedName>
    <definedName name="GASTO_E_FIN_04" localSheetId="82">'[8]Formato 6b'!$E$29</definedName>
    <definedName name="GASTO_E_FIN_04">'[9]FORMATO 6 b) FUENTE'!$E$26</definedName>
    <definedName name="GASTO_E_FIN_05" localSheetId="82">'[8]Formato 6b'!$F$29</definedName>
    <definedName name="GASTO_E_FIN_05">'[9]FORMATO 6 b) FUENTE'!$F$26</definedName>
    <definedName name="GASTO_E_FIN_06" localSheetId="82">'[8]Formato 6b'!$G$29</definedName>
    <definedName name="GASTO_E_FIN_06">'[9]FORMATO 6 b) FUENTE'!$G$26</definedName>
    <definedName name="GASTO_E_T1" localSheetId="82">'[8]Formato 6b'!$B$20</definedName>
    <definedName name="GASTO_E_T1">'[17]Formato 6b'!$B$19</definedName>
    <definedName name="GASTO_E_T2" localSheetId="82">'[8]Formato 6b'!$C$20</definedName>
    <definedName name="GASTO_E_T2">'[9]FORMATO 6 b) FUENTE'!$C$17</definedName>
    <definedName name="GASTO_E_T3" localSheetId="82">'[8]Formato 6b'!$D$20</definedName>
    <definedName name="GASTO_E_T3">'[9]FORMATO 6 b) FUENTE'!$D$17</definedName>
    <definedName name="GASTO_E_T4" localSheetId="82">'[8]Formato 6b'!$E$20</definedName>
    <definedName name="GASTO_E_T4">'[9]FORMATO 6 b) FUENTE'!$E$17</definedName>
    <definedName name="GASTO_E_T5" localSheetId="82">'[8]Formato 6b'!$F$20</definedName>
    <definedName name="GASTO_E_T5">'[9]FORMATO 6 b) FUENTE'!$F$17</definedName>
    <definedName name="GASTO_E_T6" localSheetId="82">'[8]Formato 6b'!$G$20</definedName>
    <definedName name="GASTO_E_T6">'[9]FORMATO 6 b) FUENTE'!$G$17</definedName>
    <definedName name="GASTO_NE_FIN_01" localSheetId="82">'[8]Formato 6b'!$B$19</definedName>
    <definedName name="GASTO_NE_FIN_01">'[9]FORMATO 6 b) FUENTE'!$B$16</definedName>
    <definedName name="GASTO_NE_FIN_02" localSheetId="82">'[8]Formato 6b'!$C$19</definedName>
    <definedName name="GASTO_NE_FIN_02">'[9]FORMATO 6 b) FUENTE'!$C$16</definedName>
    <definedName name="GASTO_NE_FIN_03" localSheetId="82">'[8]Formato 6b'!$D$19</definedName>
    <definedName name="GASTO_NE_FIN_03">'[9]FORMATO 6 b) FUENTE'!$D$16</definedName>
    <definedName name="GASTO_NE_FIN_04" localSheetId="82">'[8]Formato 6b'!$E$19</definedName>
    <definedName name="GASTO_NE_FIN_04">'[9]FORMATO 6 b) FUENTE'!$E$16</definedName>
    <definedName name="GASTO_NE_FIN_05" localSheetId="82">'[8]Formato 6b'!$F$19</definedName>
    <definedName name="GASTO_NE_FIN_05">'[9]FORMATO 6 b) FUENTE'!$F$16</definedName>
    <definedName name="GASTO_NE_FIN_06" localSheetId="82">'[8]Formato 6b'!$G$19</definedName>
    <definedName name="GASTO_NE_FIN_06">'[9]FORMATO 6 b) FUENTE'!$G$16</definedName>
    <definedName name="GASTO_NE_T1" localSheetId="82">'[8]Formato 6b'!$B$10</definedName>
    <definedName name="GASTO_NE_T1">'[17]Formato 6b'!$B$9</definedName>
    <definedName name="GASTO_NE_T2" localSheetId="82">'[8]Formato 6b'!$C$10</definedName>
    <definedName name="GASTO_NE_T2">'[9]FORMATO 6 b) FUENTE'!$C$7</definedName>
    <definedName name="GASTO_NE_T3" localSheetId="82">'[8]Formato 6b'!$D$10</definedName>
    <definedName name="GASTO_NE_T3">'[9]FORMATO 6 b) FUENTE'!$D$7</definedName>
    <definedName name="GASTO_NE_T4" localSheetId="82">'[8]Formato 6b'!$E$10</definedName>
    <definedName name="GASTO_NE_T4">'[9]FORMATO 6 b) FUENTE'!$E$7</definedName>
    <definedName name="GASTO_NE_T5" localSheetId="82">'[8]Formato 6b'!$F$10</definedName>
    <definedName name="GASTO_NE_T5">'[9]FORMATO 6 b) FUENTE'!$F$7</definedName>
    <definedName name="GASTO_NE_T6" localSheetId="82">'[8]Formato 6b'!$G$10</definedName>
    <definedName name="GASTO_NE_T6">'[9]FORMATO 6 b) FUENTE'!$G$7</definedName>
    <definedName name="ghjngh">'[17]Formato 3'!$I$19</definedName>
    <definedName name="GobEdo" localSheetId="69">#REF!</definedName>
    <definedName name="GobEdo" localSheetId="62">#REF!</definedName>
    <definedName name="GobEdo" localSheetId="60">#REF!</definedName>
    <definedName name="GobEdo" localSheetId="59">#REF!</definedName>
    <definedName name="GobEdo" localSheetId="63">#REF!</definedName>
    <definedName name="GobEdo" localSheetId="70">#REF!</definedName>
    <definedName name="GobEdo" localSheetId="58">#REF!</definedName>
    <definedName name="GobEdo" localSheetId="55">#REF!</definedName>
    <definedName name="GobEdo" localSheetId="61">#REF!</definedName>
    <definedName name="GobEdo" localSheetId="64">#REF!</definedName>
    <definedName name="GobEdo" localSheetId="56">#REF!</definedName>
    <definedName name="GobEdo">#REF!</definedName>
    <definedName name="H" localSheetId="62">[18]CATALOGOS!$I$1:$I$2</definedName>
    <definedName name="H">[19]CATALOGOS!$I$1:$I$2</definedName>
    <definedName name="HSep_2010" localSheetId="69">#REF!</definedName>
    <definedName name="HSep_2010" localSheetId="62">#REF!</definedName>
    <definedName name="HSep_2010" localSheetId="60">#REF!</definedName>
    <definedName name="HSep_2010" localSheetId="59">#REF!</definedName>
    <definedName name="HSep_2010" localSheetId="63">#REF!</definedName>
    <definedName name="HSep_2010" localSheetId="70">#REF!</definedName>
    <definedName name="HSep_2010" localSheetId="58">#REF!</definedName>
    <definedName name="HSep_2010" localSheetId="55">#REF!</definedName>
    <definedName name="HSep_2010" localSheetId="61">#REF!</definedName>
    <definedName name="HSep_2010" localSheetId="64">#REF!</definedName>
    <definedName name="HSep_2010" localSheetId="56">#REF!</definedName>
    <definedName name="HSep_2010">#REF!</definedName>
    <definedName name="L" localSheetId="69">#REF!</definedName>
    <definedName name="L" localSheetId="62">#REF!</definedName>
    <definedName name="L" localSheetId="60">#REF!</definedName>
    <definedName name="L" localSheetId="59">#REF!</definedName>
    <definedName name="L" localSheetId="63">#REF!</definedName>
    <definedName name="L" localSheetId="70">#REF!</definedName>
    <definedName name="L" localSheetId="58">#REF!</definedName>
    <definedName name="L" localSheetId="55">#REF!</definedName>
    <definedName name="L" localSheetId="61">#REF!</definedName>
    <definedName name="L" localSheetId="64">#REF!</definedName>
    <definedName name="L" localSheetId="56">#REF!</definedName>
    <definedName name="L">#REF!</definedName>
    <definedName name="mensual" localSheetId="69">#REF!</definedName>
    <definedName name="mensual" localSheetId="62">#REF!</definedName>
    <definedName name="mensual" localSheetId="60">#REF!</definedName>
    <definedName name="mensual" localSheetId="59">#REF!</definedName>
    <definedName name="mensual" localSheetId="63">#REF!</definedName>
    <definedName name="mensual" localSheetId="70">#REF!</definedName>
    <definedName name="mensual" localSheetId="58">#REF!</definedName>
    <definedName name="mensual" localSheetId="55">#REF!</definedName>
    <definedName name="mensual" localSheetId="61">#REF!</definedName>
    <definedName name="mensual" localSheetId="64">#REF!</definedName>
    <definedName name="mensual" localSheetId="56">#REF!</definedName>
    <definedName name="mensual">#REF!</definedName>
    <definedName name="MIRES" localSheetId="69">[10]INDIRECTA!#REF!</definedName>
    <definedName name="MIRES" localSheetId="62">[11]INDIRECTA!#REF!</definedName>
    <definedName name="MIRES" localSheetId="60">[12]INDIRECTA!#REF!</definedName>
    <definedName name="MIRES" localSheetId="59">[12]INDIRECTA!#REF!</definedName>
    <definedName name="MIRES" localSheetId="70">[10]INDIRECTA!#REF!</definedName>
    <definedName name="MIRES" localSheetId="58">[10]INDIRECTA!#REF!</definedName>
    <definedName name="MIRES" localSheetId="55">[10]INDIRECTA!#REF!</definedName>
    <definedName name="MIRES" localSheetId="61">[10]INDIRECTA!#REF!</definedName>
    <definedName name="MIRES" localSheetId="64">[10]INDIRECTA!#REF!</definedName>
    <definedName name="MIRES" localSheetId="56">[10]INDIRECTA!#REF!</definedName>
    <definedName name="MIRES">[10]INDIRECTA!#REF!</definedName>
    <definedName name="MONTO1" localSheetId="82">'[6]Info General'!$D$18</definedName>
    <definedName name="MONTO1">'[7]Info General'!$D$18</definedName>
    <definedName name="MONTO2" localSheetId="82">'[6]Info General'!$E$18</definedName>
    <definedName name="MONTO2">'[7]Info General'!$E$18</definedName>
    <definedName name="NOMINA" localSheetId="10">#REF!</definedName>
    <definedName name="NOMINA" localSheetId="2">#REF!</definedName>
    <definedName name="NOMINA" localSheetId="11">#REF!</definedName>
    <definedName name="NOMINA" localSheetId="0">#REF!</definedName>
    <definedName name="NOMINA" localSheetId="1">#REF!</definedName>
    <definedName name="NOMINA" localSheetId="3">#REF!</definedName>
    <definedName name="NOMINA" localSheetId="13">#REF!</definedName>
    <definedName name="NOMINA" localSheetId="7">#REF!</definedName>
    <definedName name="NOMINA" localSheetId="12">#REF!</definedName>
    <definedName name="NOMINA">#REF!</definedName>
    <definedName name="NUEVOOO" localSheetId="10">#REF!</definedName>
    <definedName name="NUEVOOO" localSheetId="12">#REF!</definedName>
    <definedName name="NUEVOOO">#REF!</definedName>
    <definedName name="oax" localSheetId="69">#REF!</definedName>
    <definedName name="oax" localSheetId="62">#REF!</definedName>
    <definedName name="oax" localSheetId="60">#REF!</definedName>
    <definedName name="oax" localSheetId="59">#REF!</definedName>
    <definedName name="oax" localSheetId="63">#REF!</definedName>
    <definedName name="oax" localSheetId="70">#REF!</definedName>
    <definedName name="oax" localSheetId="58">#REF!</definedName>
    <definedName name="oax" localSheetId="55">#REF!</definedName>
    <definedName name="oax" localSheetId="61">#REF!</definedName>
    <definedName name="oax" localSheetId="64">#REF!</definedName>
    <definedName name="oax" localSheetId="56">#REF!</definedName>
    <definedName name="oax">#REF!</definedName>
    <definedName name="OB_CORTO_PLAZO_FIN_01" localSheetId="82">'[8]Formato 2'!$B$45</definedName>
    <definedName name="OB_CORTO_PLAZO_FIN_01">'[17]Formato 2'!$B$45</definedName>
    <definedName name="OB_CORTO_PLAZO_FIN_02" localSheetId="82">'[8]Formato 2'!$C$45</definedName>
    <definedName name="OB_CORTO_PLAZO_FIN_02">'[17]Formato 2'!$C$45</definedName>
    <definedName name="OB_CORTO_PLAZO_FIN_03" localSheetId="82">'[8]Formato 2'!$D$45</definedName>
    <definedName name="OB_CORTO_PLAZO_FIN_03">'[17]Formato 2'!$D$45</definedName>
    <definedName name="OB_CORTO_PLAZO_FIN_04" localSheetId="82">'[8]Formato 2'!$E$45</definedName>
    <definedName name="OB_CORTO_PLAZO_FIN_04">'[17]Formato 2'!$E$45</definedName>
    <definedName name="OB_CORTO_PLAZO_FIN_05" localSheetId="82">'[8]Formato 2'!$F$45</definedName>
    <definedName name="OB_CORTO_PLAZO_FIN_05">'[17]Formato 2'!$F$45</definedName>
    <definedName name="OBCC" localSheetId="82">#REF!</definedName>
    <definedName name="OBCC">#REF!</definedName>
    <definedName name="OTROS_FIN_04" localSheetId="82">'[8]Formato 3'!$E$19</definedName>
    <definedName name="OTROS_FIN_04">'[9]FORMATO 3 FUENTE'!$E$20</definedName>
    <definedName name="OTROS_FIN_06" localSheetId="82">'[8]Formato 3'!$G$19</definedName>
    <definedName name="OTROS_FIN_06">'[9]FORMATO 3 FUENTE'!$G$20</definedName>
    <definedName name="OTROS_FIN_07" localSheetId="82">'[8]Formato 3'!$H$19</definedName>
    <definedName name="OTROS_FIN_07">'[9]FORMATO 3 FUENTE'!$H$20</definedName>
    <definedName name="OTROS_FIN_08" localSheetId="82">'[8]Formato 3'!$I$19</definedName>
    <definedName name="OTROS_FIN_08">'[9]FORMATO 3 FUENTE'!$I$20</definedName>
    <definedName name="OTROS_FIN_09" localSheetId="82">'[8]Formato 3'!$J$19</definedName>
    <definedName name="OTROS_FIN_09">'[9]FORMATO 3 FUENTE'!$J$20</definedName>
    <definedName name="OTROS_FIN_10" localSheetId="82">'[8]Formato 3'!$K$19</definedName>
    <definedName name="OTROS_FIN_10">'[9]FORMATO 3 FUENTE'!$K$20</definedName>
    <definedName name="OTROS_T10" localSheetId="82">'[8]Formato 3'!$K$14</definedName>
    <definedName name="OTROS_T10">'[9]FORMATO 3 FUENTE'!$K$15</definedName>
    <definedName name="OTROS_T4" localSheetId="82">'[8]Formato 3'!$E$14</definedName>
    <definedName name="OTROS_T4">'[9]FORMATO 3 FUENTE'!$E$15</definedName>
    <definedName name="OTROS_T6" localSheetId="82">'[8]Formato 3'!$G$14</definedName>
    <definedName name="OTROS_T6">'[9]FORMATO 3 FUENTE'!$G$15</definedName>
    <definedName name="OTROS_T7" localSheetId="82">'[8]Formato 3'!$H$14</definedName>
    <definedName name="OTROS_T7">'[9]FORMATO 3 FUENTE'!$H$15</definedName>
    <definedName name="OTROS_T8" localSheetId="82">'[8]Formato 3'!$I$14</definedName>
    <definedName name="OTROS_T8">'[9]FORMATO 3 FUENTE'!$I$15</definedName>
    <definedName name="OTROS_T9" localSheetId="82">'[8]Formato 3'!$J$14</definedName>
    <definedName name="OTROS_T9">'[9]FORMATO 3 FUENTE'!$J$15</definedName>
    <definedName name="PERIODO_INFORME" localSheetId="82">'[6]Info General'!$C$14</definedName>
    <definedName name="PERIODO_INFORME">'[7]Info General'!$C$14</definedName>
    <definedName name="qq" localSheetId="69">#REF!</definedName>
    <definedName name="qq" localSheetId="62">#REF!</definedName>
    <definedName name="qq" localSheetId="60">#REF!</definedName>
    <definedName name="qq" localSheetId="59">#REF!</definedName>
    <definedName name="qq" localSheetId="63">#REF!</definedName>
    <definedName name="qq" localSheetId="70">#REF!</definedName>
    <definedName name="qq" localSheetId="58">#REF!</definedName>
    <definedName name="qq" localSheetId="55">#REF!</definedName>
    <definedName name="qq" localSheetId="61">#REF!</definedName>
    <definedName name="qq" localSheetId="64">#REF!</definedName>
    <definedName name="qq" localSheetId="56">#REF!</definedName>
    <definedName name="qq">#REF!</definedName>
    <definedName name="re">'[6]Info General'!$I$23</definedName>
    <definedName name="referf">'[6]Info General'!$E$25</definedName>
    <definedName name="rertr">'[17]Formato 3'!$G$13</definedName>
    <definedName name="RESP" localSheetId="69">#REF!</definedName>
    <definedName name="RESP" localSheetId="62">#REF!</definedName>
    <definedName name="RESP" localSheetId="60">#REF!</definedName>
    <definedName name="RESP" localSheetId="59">#REF!</definedName>
    <definedName name="RESP" localSheetId="63">#REF!</definedName>
    <definedName name="RESP" localSheetId="70">#REF!</definedName>
    <definedName name="RESP" localSheetId="58">#REF!</definedName>
    <definedName name="RESP" localSheetId="55">#REF!</definedName>
    <definedName name="RESP" localSheetId="61">#REF!</definedName>
    <definedName name="RESP" localSheetId="64">#REF!</definedName>
    <definedName name="RESP" localSheetId="56">#REF!</definedName>
    <definedName name="RESP">#REF!</definedName>
    <definedName name="RESP1" localSheetId="62">[1]CATALOGOS!$I$1:$I$2</definedName>
    <definedName name="RESP1">[2]CATALOGOS!$I$1:$I$2</definedName>
    <definedName name="rrr" localSheetId="69">[10]INDIRECTA!#REF!</definedName>
    <definedName name="rrr" localSheetId="62">[11]INDIRECTA!#REF!</definedName>
    <definedName name="rrr" localSheetId="60">[12]INDIRECTA!#REF!</definedName>
    <definedName name="rrr" localSheetId="59">[12]INDIRECTA!#REF!</definedName>
    <definedName name="rrr" localSheetId="70">[10]INDIRECTA!#REF!</definedName>
    <definedName name="rrr" localSheetId="58">[10]INDIRECTA!#REF!</definedName>
    <definedName name="rrr" localSheetId="55">[10]INDIRECTA!#REF!</definedName>
    <definedName name="rrr" localSheetId="61">[10]INDIRECTA!#REF!</definedName>
    <definedName name="rrr" localSheetId="64">[10]INDIRECTA!#REF!</definedName>
    <definedName name="rrr" localSheetId="56">[10]INDIRECTA!#REF!</definedName>
    <definedName name="rrr">[10]INDIRECTA!#REF!</definedName>
    <definedName name="SALDO_PENDIENTE" localSheetId="82">'[6]Info General'!$F$18</definedName>
    <definedName name="SALDO_PENDIENTE">'[7]Info General'!$F$18</definedName>
    <definedName name="SOBRETAA" localSheetId="62">[1]CATALOGOS!$E$1:$E$3</definedName>
    <definedName name="SOBRETAA">[2]CATALOGOS!$E$1:$E$3</definedName>
    <definedName name="sobretasa" localSheetId="69">#REF!</definedName>
    <definedName name="sobretasa" localSheetId="62">#REF!</definedName>
    <definedName name="sobretasa" localSheetId="60">#REF!</definedName>
    <definedName name="sobretasa" localSheetId="59">#REF!</definedName>
    <definedName name="sobretasa" localSheetId="63">#REF!</definedName>
    <definedName name="sobretasa" localSheetId="70">#REF!</definedName>
    <definedName name="sobretasa" localSheetId="58">#REF!</definedName>
    <definedName name="sobretasa" localSheetId="55">#REF!</definedName>
    <definedName name="sobretasa" localSheetId="61">#REF!</definedName>
    <definedName name="sobretasa" localSheetId="64">#REF!</definedName>
    <definedName name="sobretasa" localSheetId="56">#REF!</definedName>
    <definedName name="sobretasa">#REF!</definedName>
    <definedName name="sobretasas" localSheetId="62">[1]CATALOGOS!$E$1:$E$3</definedName>
    <definedName name="sobretasas">[2]CATALOGOS!$E$1:$E$3</definedName>
    <definedName name="sss" localSheetId="69">[10]INDIRECTA!#REF!</definedName>
    <definedName name="sss" localSheetId="62">[11]INDIRECTA!#REF!</definedName>
    <definedName name="sss" localSheetId="60">[12]INDIRECTA!#REF!</definedName>
    <definedName name="sss" localSheetId="59">[12]INDIRECTA!#REF!</definedName>
    <definedName name="sss" localSheetId="70">[10]INDIRECTA!#REF!</definedName>
    <definedName name="sss" localSheetId="58">[10]INDIRECTA!#REF!</definedName>
    <definedName name="sss" localSheetId="55">[10]INDIRECTA!#REF!</definedName>
    <definedName name="sss" localSheetId="61">[10]INDIRECTA!#REF!</definedName>
    <definedName name="sss" localSheetId="64">[10]INDIRECTA!#REF!</definedName>
    <definedName name="sss" localSheetId="56">[10]INDIRECTA!#REF!</definedName>
    <definedName name="sss">[10]INDIRECTA!#REF!</definedName>
    <definedName name="tasas" localSheetId="69">#REF!</definedName>
    <definedName name="tasas" localSheetId="62">#REF!</definedName>
    <definedName name="tasas" localSheetId="60">#REF!</definedName>
    <definedName name="tasas" localSheetId="59">#REF!</definedName>
    <definedName name="tasas" localSheetId="63">#REF!</definedName>
    <definedName name="tasas" localSheetId="70">#REF!</definedName>
    <definedName name="tasas" localSheetId="58">#REF!</definedName>
    <definedName name="tasas" localSheetId="55">#REF!</definedName>
    <definedName name="tasas" localSheetId="61">#REF!</definedName>
    <definedName name="tasas" localSheetId="64">#REF!</definedName>
    <definedName name="tasas" localSheetId="56">#REF!</definedName>
    <definedName name="tasas">#REF!</definedName>
    <definedName name="_xlnm.Print_Titles" localSheetId="73">' A de Ingresos Detallados'!$1:$10</definedName>
    <definedName name="_xlnm.Print_Titles" localSheetId="10">'CONVENIOS ENE A DIC 2023 (2)'!$1:$5</definedName>
    <definedName name="_xlnm.Print_Titles" localSheetId="4">'Ingreso de Gestión 2'!$5:$12</definedName>
    <definedName name="_xlnm.Print_Titles" localSheetId="52">'Particip Enero - Diciembre 2023'!$1:$3</definedName>
    <definedName name="_xlnm.Print_Titles" localSheetId="12">'Transf. Asig., Subsidios..'!$1:$5</definedName>
    <definedName name="TRIMESTRE" localSheetId="82">'[6]Info General'!$C$16</definedName>
    <definedName name="TRIMESTRE">'[7]Info General'!$C$16</definedName>
    <definedName name="trtrtrt">'[17]Formato 3'!$I$13</definedName>
    <definedName name="ttf" localSheetId="62">[20]CATALOGOS!$E$1:$E$3</definedName>
    <definedName name="ttf">[21]CATALOGOS!$E$1:$E$3</definedName>
    <definedName name="ULTIMO">'[6]Info General'!$E$20</definedName>
    <definedName name="ULTIMO_SALDO" localSheetId="82">'[6]Info General'!$F$20</definedName>
    <definedName name="ULTIMO_SALDO">'[7]Info General'!$F$20</definedName>
    <definedName name="VALOR_INS_BCC_FIN_01" localSheetId="82">'[8]Formato 2'!$B$31</definedName>
    <definedName name="VALOR_INS_BCC_FIN_01">'[9]FORMATO 2 FUENTE'!$G$31</definedName>
    <definedName name="VALOR_INS_BCC_FIN_02" localSheetId="82">'[8]Formato 2'!$C$31</definedName>
    <definedName name="VALOR_INS_BCC_FIN_02">'[9]FORMATO 2 FUENTE'!$H$39</definedName>
    <definedName name="VALOR_INS_BCC_FIN_03" localSheetId="82">'[8]Formato 2'!$D$31</definedName>
    <definedName name="VALOR_INS_BCC_FIN_03">'[9]FORMATO 2 FUENTE'!$I$39</definedName>
    <definedName name="VALOR_INS_BCC_FIN_04" localSheetId="82">'[8]Formato 2'!$E$31</definedName>
    <definedName name="VALOR_INS_BCC_FIN_04">'[9]FORMATO 2 FUENTE'!$J$39</definedName>
    <definedName name="VALOR_INS_BCC_FIN_05" localSheetId="82">'[8]Formato 2'!$F$31</definedName>
    <definedName name="VALOR_INS_BCC_FIN_05">'[9]FORMATO 2 FUENTE'!$K$39</definedName>
    <definedName name="VALOR_INS_BCC_FIN_06" localSheetId="82">'[8]Formato 2'!$G$31</definedName>
    <definedName name="VALOR_INS_BCC_FIN_06">'[9]FORMATO 2 FUENTE'!$L$39</definedName>
    <definedName name="VALOR_INS_BCC_FIN_07" localSheetId="82">'[8]Formato 2'!$H$31</definedName>
    <definedName name="VALOR_INS_BCC_FIN_07">'[9]FORMATO 2 FUENTE'!$M$39</definedName>
    <definedName name="VER" localSheetId="69">#REF!</definedName>
    <definedName name="VER" localSheetId="62">#REF!</definedName>
    <definedName name="VER" localSheetId="60">#REF!</definedName>
    <definedName name="VER" localSheetId="59">#REF!</definedName>
    <definedName name="VER" localSheetId="63">#REF!</definedName>
    <definedName name="VER" localSheetId="70">#REF!</definedName>
    <definedName name="VER" localSheetId="58">#REF!</definedName>
    <definedName name="VER" localSheetId="55">#REF!</definedName>
    <definedName name="VER" localSheetId="61">#REF!</definedName>
    <definedName name="VER" localSheetId="64">#REF!</definedName>
    <definedName name="VER" localSheetId="56">#REF!</definedName>
    <definedName name="VER">#REF!</definedName>
    <definedName name="W" localSheetId="62">[22]CATALOGOS!$E$1:$E$3</definedName>
    <definedName name="W" localSheetId="64">[23]CATALOGOS!$E$1:$E$3</definedName>
    <definedName name="W">[24]CATALOGOS!$E$1:$E$3</definedName>
    <definedName name="X" localSheetId="62">[22]CATALOGOS!$G$1:$G$6</definedName>
    <definedName name="X" localSheetId="64">[23]CATALOGOS!$G$1:$G$6</definedName>
    <definedName name="X">[24]CATALOGOS!$G$1:$G$6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 i="52" l="1"/>
  <c r="D7" i="33"/>
  <c r="B19" i="68" l="1"/>
  <c r="K7" i="56"/>
  <c r="J7" i="56"/>
  <c r="G7" i="56"/>
  <c r="F7" i="56"/>
  <c r="G7" i="55"/>
  <c r="F7" i="55"/>
  <c r="E7" i="55"/>
  <c r="D7" i="55"/>
  <c r="K10" i="54"/>
  <c r="J10" i="54"/>
  <c r="H10" i="54"/>
  <c r="F10" i="54"/>
  <c r="I9" i="53"/>
  <c r="H9" i="53"/>
  <c r="F9" i="53"/>
  <c r="E9" i="53"/>
  <c r="F7" i="52"/>
  <c r="D574" i="46"/>
  <c r="C574" i="46"/>
  <c r="E7" i="34"/>
  <c r="D7" i="34"/>
  <c r="C7" i="34"/>
  <c r="B7" i="34"/>
  <c r="E7" i="33"/>
  <c r="C7" i="33"/>
  <c r="B7" i="33"/>
  <c r="C6" i="14"/>
  <c r="B6" i="14"/>
  <c r="D8" i="11"/>
  <c r="E8" i="11"/>
  <c r="C8" i="11"/>
  <c r="B8" i="11"/>
  <c r="E8" i="10"/>
  <c r="D8" i="10"/>
  <c r="C8" i="10"/>
  <c r="B8" i="10"/>
  <c r="E8" i="9"/>
  <c r="D8" i="9"/>
  <c r="C8" i="9"/>
  <c r="B8" i="9"/>
  <c r="D24" i="8"/>
  <c r="E8" i="5"/>
  <c r="D8" i="5"/>
  <c r="C8" i="5"/>
  <c r="B8" i="5"/>
  <c r="E8" i="4"/>
  <c r="D8" i="4"/>
  <c r="C8" i="4"/>
  <c r="B8" i="4"/>
  <c r="C45" i="3"/>
  <c r="B45" i="3"/>
  <c r="F11" i="2"/>
  <c r="E11" i="2"/>
  <c r="D11" i="2"/>
  <c r="C11" i="2"/>
  <c r="B20" i="2"/>
  <c r="F8" i="32"/>
  <c r="F14" i="88" l="1"/>
  <c r="F13" i="88"/>
  <c r="F12" i="88"/>
  <c r="F11" i="88"/>
  <c r="F10" i="88"/>
  <c r="F15" i="87"/>
  <c r="F14" i="87"/>
  <c r="F13" i="87"/>
  <c r="F12" i="87"/>
  <c r="F11" i="87"/>
  <c r="F15" i="86"/>
  <c r="F14" i="86"/>
  <c r="F13" i="86"/>
  <c r="F12" i="86"/>
  <c r="F11" i="86"/>
  <c r="F16" i="85"/>
  <c r="F15" i="85"/>
  <c r="F14" i="85"/>
  <c r="F13" i="85"/>
  <c r="F12" i="85"/>
  <c r="F11" i="85"/>
  <c r="F8" i="88" l="1"/>
  <c r="F9" i="87"/>
  <c r="F9" i="86"/>
  <c r="F9" i="85"/>
  <c r="F11" i="84" l="1"/>
  <c r="F12" i="84"/>
  <c r="F13" i="84"/>
  <c r="F14" i="84"/>
  <c r="F15" i="84"/>
  <c r="F16" i="84"/>
  <c r="F17" i="84"/>
  <c r="F18" i="84"/>
  <c r="F19" i="84"/>
  <c r="F15" i="83"/>
  <c r="F14" i="83"/>
  <c r="F13" i="83"/>
  <c r="F12" i="83"/>
  <c r="F11" i="83"/>
  <c r="F9" i="83" s="1"/>
  <c r="F9" i="84" l="1"/>
  <c r="F11" i="82" l="1"/>
  <c r="F10" i="82"/>
  <c r="F8" i="82"/>
  <c r="F17" i="81"/>
  <c r="F16" i="81"/>
  <c r="F15" i="81"/>
  <c r="F14" i="81"/>
  <c r="F18" i="80"/>
  <c r="F17" i="80"/>
  <c r="F16" i="80"/>
  <c r="F15" i="80"/>
  <c r="F14" i="80"/>
  <c r="F13" i="80"/>
  <c r="F12" i="80"/>
  <c r="F17" i="79"/>
  <c r="F16" i="79"/>
  <c r="F15" i="79"/>
  <c r="F14" i="79"/>
  <c r="F13" i="79"/>
  <c r="F12" i="79"/>
  <c r="F14" i="78"/>
  <c r="F13" i="78"/>
  <c r="F12" i="78"/>
  <c r="F11" i="78"/>
  <c r="F12" i="81" l="1"/>
  <c r="F10" i="80"/>
  <c r="F10" i="79"/>
  <c r="F9" i="78"/>
  <c r="G61" i="76" l="1"/>
  <c r="F61" i="76"/>
  <c r="E61" i="76"/>
  <c r="C61" i="76"/>
  <c r="G60" i="76"/>
  <c r="F60" i="76"/>
  <c r="E60" i="76"/>
  <c r="C43" i="76"/>
  <c r="F50" i="74" l="1"/>
  <c r="E50" i="74"/>
  <c r="E29" i="74" s="1"/>
  <c r="D50" i="74"/>
  <c r="C50" i="74"/>
  <c r="C29" i="74" s="1"/>
  <c r="B50" i="74"/>
  <c r="B37" i="74"/>
  <c r="G31" i="74"/>
  <c r="F31" i="74"/>
  <c r="E31" i="74"/>
  <c r="D31" i="74"/>
  <c r="C31" i="74"/>
  <c r="B31" i="74"/>
  <c r="G29" i="74"/>
  <c r="F29" i="74"/>
  <c r="F53" i="74" s="1"/>
  <c r="D29" i="74"/>
  <c r="D53" i="74" s="1"/>
  <c r="B29" i="74"/>
  <c r="B53" i="74" s="1"/>
  <c r="F26" i="74"/>
  <c r="E26" i="74"/>
  <c r="D26" i="74"/>
  <c r="C26" i="74"/>
  <c r="B26" i="74"/>
  <c r="G21" i="74"/>
  <c r="F21" i="74"/>
  <c r="E21" i="74"/>
  <c r="D21" i="74"/>
  <c r="C21" i="74"/>
  <c r="B21" i="74"/>
  <c r="G7" i="74"/>
  <c r="G53" i="74" s="1"/>
  <c r="F7" i="74"/>
  <c r="E7" i="74"/>
  <c r="E53" i="74" s="1"/>
  <c r="D7" i="74"/>
  <c r="C7" i="74"/>
  <c r="C53" i="74" s="1"/>
  <c r="B7" i="74"/>
  <c r="G30" i="72" l="1"/>
  <c r="F30" i="72"/>
  <c r="E30" i="72"/>
  <c r="D30" i="72"/>
  <c r="C30" i="72"/>
  <c r="B30" i="72"/>
  <c r="G22" i="72"/>
  <c r="F22" i="72"/>
  <c r="E22" i="72"/>
  <c r="D22" i="72"/>
  <c r="C22" i="72"/>
  <c r="B22" i="72"/>
  <c r="G8" i="72"/>
  <c r="G33" i="72" s="1"/>
  <c r="F8" i="72"/>
  <c r="F33" i="72" s="1"/>
  <c r="E8" i="72"/>
  <c r="E33" i="72" s="1"/>
  <c r="D8" i="72"/>
  <c r="D33" i="72" s="1"/>
  <c r="C8" i="72"/>
  <c r="C33" i="72" s="1"/>
  <c r="B8" i="72"/>
  <c r="B33" i="72" s="1"/>
  <c r="F87" i="68" l="1"/>
  <c r="G87" i="68" s="1"/>
  <c r="G86" i="68" s="1"/>
  <c r="D87" i="68"/>
  <c r="F86" i="68"/>
  <c r="E86" i="68"/>
  <c r="D86" i="68"/>
  <c r="C86" i="68"/>
  <c r="B86" i="68"/>
  <c r="F82" i="68"/>
  <c r="G82" i="68" s="1"/>
  <c r="D82" i="68"/>
  <c r="F81" i="68"/>
  <c r="G81" i="68" s="1"/>
  <c r="E81" i="68"/>
  <c r="B81" i="68"/>
  <c r="D81" i="68" s="1"/>
  <c r="F80" i="68"/>
  <c r="G80" i="68" s="1"/>
  <c r="D80" i="68"/>
  <c r="F79" i="68"/>
  <c r="G79" i="68" s="1"/>
  <c r="D79" i="68"/>
  <c r="F78" i="68"/>
  <c r="G78" i="68" s="1"/>
  <c r="D78" i="68"/>
  <c r="F77" i="68"/>
  <c r="G77" i="68" s="1"/>
  <c r="D77" i="68"/>
  <c r="F76" i="68"/>
  <c r="G76" i="68" s="1"/>
  <c r="E76" i="68"/>
  <c r="D76" i="68"/>
  <c r="C76" i="68"/>
  <c r="B76" i="68"/>
  <c r="F75" i="68"/>
  <c r="G75" i="68" s="1"/>
  <c r="D75" i="68"/>
  <c r="F74" i="68"/>
  <c r="G74" i="68" s="1"/>
  <c r="D74" i="68"/>
  <c r="G73" i="68"/>
  <c r="D73" i="68"/>
  <c r="G72" i="68"/>
  <c r="D72" i="68"/>
  <c r="G71" i="68"/>
  <c r="D71" i="68"/>
  <c r="G70" i="68"/>
  <c r="D70" i="68"/>
  <c r="F69" i="68"/>
  <c r="G69" i="68" s="1"/>
  <c r="E69" i="68"/>
  <c r="D69" i="68"/>
  <c r="C69" i="68"/>
  <c r="B69" i="68"/>
  <c r="G67" i="68"/>
  <c r="F67" i="68"/>
  <c r="D67" i="68"/>
  <c r="F65" i="68"/>
  <c r="G65" i="68" s="1"/>
  <c r="D65" i="68"/>
  <c r="F64" i="68"/>
  <c r="F63" i="68"/>
  <c r="G63" i="68" s="1"/>
  <c r="D63" i="68"/>
  <c r="F61" i="68"/>
  <c r="G61" i="68" s="1"/>
  <c r="D61" i="68"/>
  <c r="G59" i="68"/>
  <c r="F59" i="68"/>
  <c r="D59" i="68"/>
  <c r="F57" i="68"/>
  <c r="G57" i="68" s="1"/>
  <c r="D57" i="68"/>
  <c r="D56" i="68"/>
  <c r="F55" i="68"/>
  <c r="G55" i="68" s="1"/>
  <c r="D55" i="68"/>
  <c r="G53" i="68"/>
  <c r="F53" i="68"/>
  <c r="D53" i="68"/>
  <c r="F51" i="68"/>
  <c r="G51" i="68" s="1"/>
  <c r="E51" i="68"/>
  <c r="E84" i="68" s="1"/>
  <c r="C51" i="68"/>
  <c r="C84" i="68" s="1"/>
  <c r="B51" i="68"/>
  <c r="B84" i="68" s="1"/>
  <c r="D84" i="68" s="1"/>
  <c r="G44" i="68"/>
  <c r="D44" i="68"/>
  <c r="G43" i="68"/>
  <c r="D43" i="68"/>
  <c r="G42" i="68"/>
  <c r="F42" i="68"/>
  <c r="D42" i="68"/>
  <c r="G41" i="68"/>
  <c r="D41" i="68"/>
  <c r="F40" i="68"/>
  <c r="G40" i="68" s="1"/>
  <c r="D40" i="68"/>
  <c r="G39" i="68"/>
  <c r="F39" i="68"/>
  <c r="D39" i="68"/>
  <c r="F38" i="68"/>
  <c r="G38" i="68" s="1"/>
  <c r="D38" i="68"/>
  <c r="G37" i="68"/>
  <c r="F37" i="68"/>
  <c r="D37" i="68"/>
  <c r="F36" i="68"/>
  <c r="G36" i="68" s="1"/>
  <c r="D36" i="68"/>
  <c r="G35" i="68"/>
  <c r="F35" i="68"/>
  <c r="D35" i="68"/>
  <c r="F34" i="68"/>
  <c r="G34" i="68" s="1"/>
  <c r="D34" i="68"/>
  <c r="G33" i="68"/>
  <c r="F32" i="68"/>
  <c r="E32" i="68"/>
  <c r="D32" i="68"/>
  <c r="C32" i="68"/>
  <c r="B32" i="68"/>
  <c r="F31" i="68"/>
  <c r="G31" i="68" s="1"/>
  <c r="D31" i="68"/>
  <c r="G30" i="68"/>
  <c r="F30" i="68"/>
  <c r="D30" i="68"/>
  <c r="F29" i="68"/>
  <c r="G29" i="68" s="1"/>
  <c r="D29" i="68"/>
  <c r="G28" i="68"/>
  <c r="F28" i="68"/>
  <c r="D28" i="68"/>
  <c r="F27" i="68"/>
  <c r="G27" i="68" s="1"/>
  <c r="D27" i="68"/>
  <c r="G26" i="68"/>
  <c r="F26" i="68"/>
  <c r="D26" i="68"/>
  <c r="F25" i="68"/>
  <c r="G25" i="68" s="1"/>
  <c r="D25" i="68"/>
  <c r="G24" i="68"/>
  <c r="F24" i="68"/>
  <c r="D24" i="68"/>
  <c r="F23" i="68"/>
  <c r="G23" i="68" s="1"/>
  <c r="D23" i="68"/>
  <c r="G22" i="68"/>
  <c r="F22" i="68"/>
  <c r="D22" i="68"/>
  <c r="D19" i="68" s="1"/>
  <c r="F21" i="68"/>
  <c r="G21" i="68" s="1"/>
  <c r="G19" i="68" s="1"/>
  <c r="D21" i="68"/>
  <c r="E19" i="68"/>
  <c r="E46" i="68" s="1"/>
  <c r="E90" i="68" s="1"/>
  <c r="E100" i="68" s="1"/>
  <c r="C19" i="68"/>
  <c r="C46" i="68" s="1"/>
  <c r="C90" i="68" s="1"/>
  <c r="B46" i="68"/>
  <c r="G18" i="68"/>
  <c r="F18" i="68"/>
  <c r="D18" i="68"/>
  <c r="F17" i="68"/>
  <c r="G17" i="68" s="1"/>
  <c r="D17" i="68"/>
  <c r="G16" i="68"/>
  <c r="F16" i="68"/>
  <c r="D16" i="68"/>
  <c r="F15" i="68"/>
  <c r="G15" i="68" s="1"/>
  <c r="D15" i="68"/>
  <c r="G14" i="68"/>
  <c r="F14" i="68"/>
  <c r="D14" i="68"/>
  <c r="F13" i="68"/>
  <c r="G13" i="68" s="1"/>
  <c r="D13" i="68"/>
  <c r="G12" i="68"/>
  <c r="F12" i="68"/>
  <c r="D12" i="68"/>
  <c r="B90" i="68" l="1"/>
  <c r="D90" i="68" s="1"/>
  <c r="D46" i="68"/>
  <c r="G32" i="68"/>
  <c r="G46" i="68"/>
  <c r="G48" i="68" s="1"/>
  <c r="D51" i="68"/>
  <c r="F84" i="68"/>
  <c r="G84" i="68" s="1"/>
  <c r="F19" i="68"/>
  <c r="F46" i="68" s="1"/>
  <c r="F90" i="68" s="1"/>
  <c r="G90" i="68" s="1"/>
  <c r="L16" i="66" l="1"/>
  <c r="L22" i="66" s="1"/>
  <c r="K16" i="66"/>
  <c r="K22" i="66" s="1"/>
  <c r="J16" i="66"/>
  <c r="J22" i="66" s="1"/>
  <c r="I16" i="66"/>
  <c r="I22" i="66" s="1"/>
  <c r="H16" i="66"/>
  <c r="H22" i="66" s="1"/>
  <c r="F16" i="66"/>
  <c r="F22" i="66" s="1"/>
  <c r="L10" i="66"/>
  <c r="K10" i="66"/>
  <c r="J10" i="66"/>
  <c r="I10" i="66"/>
  <c r="H10" i="66"/>
  <c r="F10" i="66"/>
  <c r="E34" i="64" l="1"/>
  <c r="D34" i="64"/>
  <c r="F34" i="64" s="1"/>
  <c r="F24" i="64"/>
  <c r="F23" i="64"/>
  <c r="F22" i="64"/>
  <c r="F21" i="64"/>
  <c r="F20" i="64"/>
  <c r="F19" i="64"/>
  <c r="F18" i="64"/>
  <c r="F17" i="64"/>
  <c r="H16" i="64"/>
  <c r="H15" i="64" s="1"/>
  <c r="G16" i="64"/>
  <c r="F16" i="64"/>
  <c r="F15" i="64" s="1"/>
  <c r="E16" i="64"/>
  <c r="D16" i="64"/>
  <c r="D15" i="64" s="1"/>
  <c r="C16" i="64"/>
  <c r="B16" i="64"/>
  <c r="B15" i="64" s="1"/>
  <c r="G15" i="64"/>
  <c r="E15" i="64"/>
  <c r="C15" i="64"/>
  <c r="H10" i="64"/>
  <c r="H9" i="64" s="1"/>
  <c r="H8" i="64" s="1"/>
  <c r="H30" i="64" s="1"/>
  <c r="G10" i="64"/>
  <c r="F10" i="64"/>
  <c r="F9" i="64" s="1"/>
  <c r="F8" i="64" s="1"/>
  <c r="F30" i="64" s="1"/>
  <c r="E10" i="64"/>
  <c r="D10" i="64"/>
  <c r="D9" i="64" s="1"/>
  <c r="D8" i="64" s="1"/>
  <c r="D30" i="64" s="1"/>
  <c r="C10" i="64"/>
  <c r="B10" i="64"/>
  <c r="B9" i="64" s="1"/>
  <c r="B8" i="64" s="1"/>
  <c r="B30" i="64" s="1"/>
  <c r="G9" i="64"/>
  <c r="G8" i="64" s="1"/>
  <c r="G30" i="64" s="1"/>
  <c r="E9" i="64"/>
  <c r="E8" i="64" s="1"/>
  <c r="E30" i="64" s="1"/>
  <c r="C9" i="64"/>
  <c r="C8" i="64" s="1"/>
  <c r="C30" i="64" s="1"/>
  <c r="G17" i="57" l="1"/>
  <c r="G16" i="57"/>
  <c r="G15" i="57"/>
  <c r="G14" i="57"/>
  <c r="G13" i="57"/>
  <c r="G12" i="57"/>
  <c r="G11" i="57"/>
  <c r="G10" i="57" s="1"/>
  <c r="F10" i="57"/>
  <c r="E10" i="57"/>
  <c r="D10" i="57"/>
  <c r="P19" i="56"/>
  <c r="O19" i="56"/>
  <c r="N19" i="56"/>
  <c r="M19" i="56"/>
  <c r="L19" i="56"/>
  <c r="I17" i="56"/>
  <c r="G17" i="56"/>
  <c r="F17" i="56"/>
  <c r="K17" i="56" s="1"/>
  <c r="K16" i="56" s="1"/>
  <c r="K15" i="56" s="1"/>
  <c r="J16" i="56"/>
  <c r="I16" i="56"/>
  <c r="I15" i="56" s="1"/>
  <c r="H16" i="56"/>
  <c r="G16" i="56"/>
  <c r="G15" i="56" s="1"/>
  <c r="J15" i="56"/>
  <c r="H15" i="56"/>
  <c r="H7" i="56" s="1"/>
  <c r="K14" i="56"/>
  <c r="I14" i="56"/>
  <c r="K13" i="56"/>
  <c r="I13" i="56"/>
  <c r="I12" i="56" s="1"/>
  <c r="I9" i="56" s="1"/>
  <c r="I7" i="56" s="1"/>
  <c r="K12" i="56"/>
  <c r="J12" i="56"/>
  <c r="H12" i="56"/>
  <c r="G12" i="56"/>
  <c r="F12" i="56"/>
  <c r="Q11" i="56"/>
  <c r="Q19" i="56" s="1"/>
  <c r="K11" i="56"/>
  <c r="K10" i="56"/>
  <c r="J10" i="56"/>
  <c r="I10" i="56"/>
  <c r="H10" i="56"/>
  <c r="G10" i="56"/>
  <c r="F10" i="56"/>
  <c r="K9" i="56"/>
  <c r="J9" i="56"/>
  <c r="H9" i="56"/>
  <c r="G9" i="56"/>
  <c r="F9" i="56"/>
  <c r="F9" i="55"/>
  <c r="F8" i="55"/>
  <c r="J17" i="54"/>
  <c r="J16" i="54"/>
  <c r="R15" i="54"/>
  <c r="K14" i="54" s="1"/>
  <c r="J14" i="54"/>
  <c r="H13" i="54"/>
  <c r="K13" i="54" s="1"/>
  <c r="F13" i="54"/>
  <c r="J13" i="54" s="1"/>
  <c r="F16" i="56" l="1"/>
  <c r="F15" i="56" s="1"/>
  <c r="Q20" i="56"/>
  <c r="K16" i="54"/>
  <c r="K17" i="54"/>
  <c r="H30" i="53" l="1"/>
  <c r="H29" i="53"/>
  <c r="H28" i="53"/>
  <c r="H27" i="53"/>
  <c r="H26" i="53"/>
  <c r="H25" i="53"/>
  <c r="H24" i="53"/>
  <c r="H23" i="53"/>
  <c r="H22" i="53"/>
  <c r="F22" i="53"/>
  <c r="I22" i="53" s="1"/>
  <c r="E22" i="53"/>
  <c r="H21" i="53"/>
  <c r="H20" i="53"/>
  <c r="F20" i="53"/>
  <c r="I20" i="53" s="1"/>
  <c r="E20" i="53"/>
  <c r="H19" i="53"/>
  <c r="F19" i="53"/>
  <c r="I19" i="53" s="1"/>
  <c r="E19" i="53"/>
  <c r="H18" i="53"/>
  <c r="H17" i="53"/>
  <c r="H16" i="53"/>
  <c r="F16" i="53"/>
  <c r="I16" i="53" s="1"/>
  <c r="E16" i="53"/>
  <c r="H13" i="53"/>
  <c r="F13" i="53"/>
  <c r="I13" i="53" s="1"/>
  <c r="E13" i="53"/>
  <c r="H11" i="53"/>
  <c r="F11" i="53"/>
  <c r="I11" i="53" s="1"/>
  <c r="E11" i="53"/>
  <c r="O7" i="53"/>
  <c r="I30" i="53" s="1"/>
  <c r="H19" i="52"/>
  <c r="H18" i="52"/>
  <c r="H17" i="52"/>
  <c r="H16" i="52"/>
  <c r="H15" i="52"/>
  <c r="H14" i="52"/>
  <c r="H13" i="52"/>
  <c r="H12" i="52"/>
  <c r="G11" i="52"/>
  <c r="F11" i="52"/>
  <c r="H11" i="52" s="1"/>
  <c r="G7" i="52"/>
  <c r="H7" i="52"/>
  <c r="I19" i="52"/>
  <c r="I8" i="51"/>
  <c r="D8" i="51"/>
  <c r="O19" i="49"/>
  <c r="O8" i="49"/>
  <c r="O24" i="49" s="1"/>
  <c r="K8" i="49"/>
  <c r="K24" i="49" s="1"/>
  <c r="I7" i="52" l="1"/>
  <c r="I11" i="52"/>
  <c r="I17" i="53"/>
  <c r="I18" i="53"/>
  <c r="I21" i="53"/>
  <c r="I23" i="53"/>
  <c r="I24" i="53"/>
  <c r="I25" i="53"/>
  <c r="I26" i="53"/>
  <c r="I27" i="53"/>
  <c r="I28" i="53"/>
  <c r="I29" i="53"/>
  <c r="I12" i="52"/>
  <c r="I13" i="52"/>
  <c r="I14" i="52"/>
  <c r="I15" i="52"/>
  <c r="I16" i="52"/>
  <c r="I17" i="52"/>
  <c r="I18" i="52"/>
  <c r="Q17" i="49"/>
  <c r="Q16" i="49"/>
  <c r="Q15" i="49"/>
  <c r="Q14" i="49"/>
  <c r="Q13" i="49"/>
  <c r="Q12" i="49"/>
  <c r="Q11" i="49"/>
  <c r="Q10" i="49"/>
  <c r="Q22" i="49"/>
  <c r="Q21" i="49"/>
  <c r="Q19" i="49"/>
  <c r="M22" i="49"/>
  <c r="M21" i="49"/>
  <c r="M19" i="49"/>
  <c r="M17" i="49"/>
  <c r="M16" i="49"/>
  <c r="M15" i="49"/>
  <c r="M14" i="49"/>
  <c r="M13" i="49"/>
  <c r="M12" i="49"/>
  <c r="M11" i="49"/>
  <c r="M10" i="49"/>
  <c r="M8" i="49"/>
  <c r="M24" i="49" s="1"/>
  <c r="Q8" i="49"/>
  <c r="Q24" i="49" l="1"/>
  <c r="L574" i="46" l="1"/>
  <c r="K574" i="46"/>
  <c r="J574" i="46"/>
  <c r="I574" i="46"/>
  <c r="H574" i="46"/>
  <c r="G574" i="46"/>
  <c r="F574" i="46"/>
  <c r="E574" i="46"/>
  <c r="M574" i="46"/>
  <c r="M573" i="46"/>
  <c r="M572" i="46"/>
  <c r="M571" i="46"/>
  <c r="M570" i="46"/>
  <c r="M569" i="46"/>
  <c r="M568" i="46"/>
  <c r="M567" i="46"/>
  <c r="M566" i="46"/>
  <c r="M565" i="46"/>
  <c r="M564" i="46"/>
  <c r="M563" i="46"/>
  <c r="M562" i="46"/>
  <c r="M561" i="46"/>
  <c r="M560" i="46"/>
  <c r="M559" i="46"/>
  <c r="M558" i="46"/>
  <c r="M557" i="46"/>
  <c r="M556" i="46"/>
  <c r="M555" i="46"/>
  <c r="M554" i="46"/>
  <c r="M553" i="46"/>
  <c r="M552" i="46"/>
  <c r="M551" i="46"/>
  <c r="M550" i="46"/>
  <c r="M549" i="46"/>
  <c r="M548" i="46"/>
  <c r="M547" i="46"/>
  <c r="M546" i="46"/>
  <c r="M545" i="46"/>
  <c r="M544" i="46"/>
  <c r="M543" i="46"/>
  <c r="M542" i="46"/>
  <c r="M541" i="46"/>
  <c r="M540" i="46"/>
  <c r="M539" i="46"/>
  <c r="M538" i="46"/>
  <c r="M537" i="46"/>
  <c r="M536" i="46"/>
  <c r="M535" i="46"/>
  <c r="M534" i="46"/>
  <c r="M533" i="46"/>
  <c r="M532" i="46"/>
  <c r="M531" i="46"/>
  <c r="M530" i="46"/>
  <c r="M529" i="46"/>
  <c r="M528" i="46"/>
  <c r="M527" i="46"/>
  <c r="M526" i="46"/>
  <c r="M525" i="46"/>
  <c r="M524" i="46"/>
  <c r="M523" i="46"/>
  <c r="M522" i="46"/>
  <c r="M521" i="46"/>
  <c r="M520" i="46"/>
  <c r="M519" i="46"/>
  <c r="M518" i="46"/>
  <c r="M517" i="46"/>
  <c r="M516" i="46"/>
  <c r="M515" i="46"/>
  <c r="M514" i="46"/>
  <c r="M513" i="46"/>
  <c r="M512" i="46"/>
  <c r="M511" i="46"/>
  <c r="M510" i="46"/>
  <c r="M509" i="46"/>
  <c r="M508" i="46"/>
  <c r="M507" i="46"/>
  <c r="M506" i="46"/>
  <c r="M505" i="46"/>
  <c r="M504" i="46"/>
  <c r="M503" i="46"/>
  <c r="M502" i="46"/>
  <c r="M501" i="46"/>
  <c r="M500" i="46"/>
  <c r="M499" i="46"/>
  <c r="M498" i="46"/>
  <c r="M497" i="46"/>
  <c r="M496" i="46"/>
  <c r="M495" i="46"/>
  <c r="M494" i="46"/>
  <c r="M493" i="46"/>
  <c r="M492" i="46"/>
  <c r="M491" i="46"/>
  <c r="M490" i="46"/>
  <c r="M489" i="46"/>
  <c r="M488" i="46"/>
  <c r="M487" i="46"/>
  <c r="M486" i="46"/>
  <c r="M485" i="46"/>
  <c r="M484" i="46"/>
  <c r="M483" i="46"/>
  <c r="M482" i="46"/>
  <c r="M481" i="46"/>
  <c r="M480" i="46"/>
  <c r="M479" i="46"/>
  <c r="M478" i="46"/>
  <c r="M477" i="46"/>
  <c r="M476" i="46"/>
  <c r="M475" i="46"/>
  <c r="M474" i="46"/>
  <c r="M473" i="46"/>
  <c r="M472" i="46"/>
  <c r="M471" i="46"/>
  <c r="M470" i="46"/>
  <c r="M469" i="46"/>
  <c r="M468" i="46"/>
  <c r="M467" i="46"/>
  <c r="M466" i="46"/>
  <c r="M465" i="46"/>
  <c r="M464" i="46"/>
  <c r="M463" i="46"/>
  <c r="M462" i="46"/>
  <c r="M461" i="46"/>
  <c r="M460" i="46"/>
  <c r="M459" i="46"/>
  <c r="M458" i="46"/>
  <c r="M457" i="46"/>
  <c r="M456" i="46"/>
  <c r="M455" i="46"/>
  <c r="M454" i="46"/>
  <c r="M453" i="46"/>
  <c r="M452" i="46"/>
  <c r="M451" i="46"/>
  <c r="M450" i="46"/>
  <c r="M449" i="46"/>
  <c r="M448" i="46"/>
  <c r="M447" i="46"/>
  <c r="M446" i="46"/>
  <c r="M445" i="46"/>
  <c r="M444" i="46"/>
  <c r="M443" i="46"/>
  <c r="M442" i="46"/>
  <c r="M441" i="46"/>
  <c r="M440" i="46"/>
  <c r="M439" i="46"/>
  <c r="M438" i="46"/>
  <c r="M437" i="46"/>
  <c r="M436" i="46"/>
  <c r="M435" i="46"/>
  <c r="M434" i="46"/>
  <c r="M433" i="46"/>
  <c r="M432" i="46"/>
  <c r="M431" i="46"/>
  <c r="M430" i="46"/>
  <c r="M429" i="46"/>
  <c r="M428" i="46"/>
  <c r="M427" i="46"/>
  <c r="M426" i="46"/>
  <c r="M425" i="46"/>
  <c r="M424" i="46"/>
  <c r="M423" i="46"/>
  <c r="M422" i="46"/>
  <c r="M421" i="46"/>
  <c r="M420" i="46"/>
  <c r="M419" i="46"/>
  <c r="M418" i="46"/>
  <c r="M417" i="46"/>
  <c r="M416" i="46"/>
  <c r="M415" i="46"/>
  <c r="M414" i="46"/>
  <c r="M413" i="46"/>
  <c r="M412" i="46"/>
  <c r="M411" i="46"/>
  <c r="M410" i="46"/>
  <c r="M409" i="46"/>
  <c r="M408" i="46"/>
  <c r="M407" i="46"/>
  <c r="M406" i="46"/>
  <c r="M405" i="46"/>
  <c r="M404" i="46"/>
  <c r="M403" i="46"/>
  <c r="M402" i="46"/>
  <c r="M401" i="46"/>
  <c r="M400" i="46"/>
  <c r="M399" i="46"/>
  <c r="M398" i="46"/>
  <c r="M397" i="46"/>
  <c r="M396" i="46"/>
  <c r="M395" i="46"/>
  <c r="M394" i="46"/>
  <c r="M393" i="46"/>
  <c r="M392" i="46"/>
  <c r="M391" i="46"/>
  <c r="M390" i="46"/>
  <c r="M389" i="46"/>
  <c r="M388" i="46"/>
  <c r="M387" i="46"/>
  <c r="M386" i="46"/>
  <c r="M385" i="46"/>
  <c r="M384" i="46"/>
  <c r="M383" i="46"/>
  <c r="M382" i="46"/>
  <c r="M381" i="46"/>
  <c r="M380" i="46"/>
  <c r="M379" i="46"/>
  <c r="M378" i="46"/>
  <c r="M377" i="46"/>
  <c r="M376" i="46"/>
  <c r="M375" i="46"/>
  <c r="M374" i="46"/>
  <c r="M373" i="46"/>
  <c r="M372" i="46"/>
  <c r="M371" i="46"/>
  <c r="M370" i="46"/>
  <c r="M369" i="46"/>
  <c r="M368" i="46"/>
  <c r="M367" i="46"/>
  <c r="M366" i="46"/>
  <c r="M365" i="46"/>
  <c r="M364" i="46"/>
  <c r="M363" i="46"/>
  <c r="M362" i="46"/>
  <c r="M361" i="46"/>
  <c r="M360" i="46"/>
  <c r="M359" i="46"/>
  <c r="M358" i="46"/>
  <c r="M357" i="46"/>
  <c r="M356" i="46"/>
  <c r="M355" i="46"/>
  <c r="M354" i="46"/>
  <c r="M353" i="46"/>
  <c r="M352" i="46"/>
  <c r="M351" i="46"/>
  <c r="M350" i="46"/>
  <c r="M349" i="46"/>
  <c r="M348" i="46"/>
  <c r="M347" i="46"/>
  <c r="M346" i="46"/>
  <c r="M345" i="46"/>
  <c r="M344" i="46"/>
  <c r="M343" i="46"/>
  <c r="M342" i="46"/>
  <c r="M341" i="46"/>
  <c r="M340" i="46"/>
  <c r="M339" i="46"/>
  <c r="M338" i="46"/>
  <c r="M337" i="46"/>
  <c r="M336" i="46"/>
  <c r="M335" i="46"/>
  <c r="M334" i="46"/>
  <c r="M333" i="46"/>
  <c r="M332" i="46"/>
  <c r="M331" i="46"/>
  <c r="M330" i="46"/>
  <c r="M329" i="46"/>
  <c r="M328" i="46"/>
  <c r="M327" i="46"/>
  <c r="M326" i="46"/>
  <c r="M325" i="46"/>
  <c r="M324" i="46"/>
  <c r="M323" i="46"/>
  <c r="M322" i="46"/>
  <c r="M321" i="46"/>
  <c r="M320" i="46"/>
  <c r="M319" i="46"/>
  <c r="M318" i="46"/>
  <c r="M317" i="46"/>
  <c r="M316" i="46"/>
  <c r="M315" i="46"/>
  <c r="M314" i="46"/>
  <c r="M313" i="46"/>
  <c r="M312" i="46"/>
  <c r="M311" i="46"/>
  <c r="M310" i="46"/>
  <c r="M309" i="46"/>
  <c r="M308" i="46"/>
  <c r="M307" i="46"/>
  <c r="M306" i="46"/>
  <c r="M305" i="46"/>
  <c r="M304" i="46"/>
  <c r="M303" i="46"/>
  <c r="M302" i="46"/>
  <c r="M301" i="46"/>
  <c r="M300" i="46"/>
  <c r="M299" i="46"/>
  <c r="M298" i="46"/>
  <c r="M297" i="46"/>
  <c r="M296" i="46"/>
  <c r="M295" i="46"/>
  <c r="M294" i="46"/>
  <c r="M293" i="46"/>
  <c r="M292" i="46"/>
  <c r="M291" i="46"/>
  <c r="M290" i="46"/>
  <c r="M289" i="46"/>
  <c r="M288" i="46"/>
  <c r="M287" i="46"/>
  <c r="M286" i="46"/>
  <c r="M285" i="46"/>
  <c r="M284" i="46"/>
  <c r="M283" i="46"/>
  <c r="M282" i="46"/>
  <c r="M281" i="46"/>
  <c r="M280" i="46"/>
  <c r="M279" i="46"/>
  <c r="M278" i="46"/>
  <c r="M277" i="46"/>
  <c r="M276" i="46"/>
  <c r="M275" i="46"/>
  <c r="M274" i="46"/>
  <c r="M273" i="46"/>
  <c r="M272" i="46"/>
  <c r="M271" i="46"/>
  <c r="M270" i="46"/>
  <c r="M269" i="46"/>
  <c r="M268" i="46"/>
  <c r="M267" i="46"/>
  <c r="M266" i="46"/>
  <c r="M265" i="46"/>
  <c r="M264" i="46"/>
  <c r="M263" i="46"/>
  <c r="M262" i="46"/>
  <c r="M261" i="46"/>
  <c r="M260" i="46"/>
  <c r="M259" i="46"/>
  <c r="M258" i="46"/>
  <c r="M257" i="46"/>
  <c r="M256" i="46"/>
  <c r="M255" i="46"/>
  <c r="M254" i="46"/>
  <c r="M253" i="46"/>
  <c r="M252" i="46"/>
  <c r="M251" i="46"/>
  <c r="M250" i="46"/>
  <c r="M249" i="46"/>
  <c r="M248" i="46"/>
  <c r="M247" i="46"/>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M5" i="46"/>
  <c r="M4" i="46"/>
  <c r="E29" i="34" l="1"/>
  <c r="E28" i="34"/>
  <c r="E27" i="34"/>
  <c r="E26" i="34"/>
  <c r="E25" i="34"/>
  <c r="D25" i="34"/>
  <c r="C25" i="34"/>
  <c r="B25" i="34"/>
  <c r="E23" i="34"/>
  <c r="E22" i="34"/>
  <c r="E21" i="34"/>
  <c r="E20" i="34"/>
  <c r="E19" i="34"/>
  <c r="E18" i="34"/>
  <c r="E17" i="34"/>
  <c r="E16" i="34" s="1"/>
  <c r="D16" i="34"/>
  <c r="C16" i="34"/>
  <c r="B16" i="34"/>
  <c r="E13" i="34"/>
  <c r="E12" i="34"/>
  <c r="E11" i="34"/>
  <c r="E10" i="34"/>
  <c r="D9" i="34"/>
  <c r="C9" i="34"/>
  <c r="B9" i="34"/>
  <c r="F28" i="32" l="1"/>
  <c r="E28" i="32"/>
  <c r="F19" i="32"/>
  <c r="D19" i="32"/>
  <c r="F10" i="32"/>
  <c r="C10" i="32"/>
  <c r="E8" i="32"/>
  <c r="D8" i="32"/>
  <c r="C8" i="32"/>
  <c r="E31" i="31" l="1"/>
  <c r="E29" i="31" s="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70" i="31"/>
  <c r="E71" i="31"/>
  <c r="E68" i="31" s="1"/>
  <c r="E83" i="31"/>
  <c r="E81" i="31" s="1"/>
  <c r="E84" i="31"/>
  <c r="E96" i="31"/>
  <c r="E97" i="31"/>
  <c r="E94" i="31" s="1"/>
  <c r="E98" i="31"/>
  <c r="E99" i="31"/>
  <c r="E100" i="31"/>
  <c r="E101" i="31"/>
  <c r="E102" i="31"/>
  <c r="E103" i="31"/>
  <c r="E104" i="31"/>
  <c r="E105" i="31"/>
  <c r="E117" i="31"/>
  <c r="E115" i="31" s="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92" i="31"/>
  <c r="E193" i="31"/>
  <c r="E190" i="31" s="1"/>
  <c r="E194" i="31"/>
  <c r="E204" i="31"/>
  <c r="E206" i="31"/>
  <c r="E218" i="31"/>
  <c r="E219" i="31"/>
  <c r="E216" i="31" s="1"/>
  <c r="E19" i="31"/>
  <c r="E18" i="31"/>
  <c r="E17" i="31"/>
  <c r="E16" i="31"/>
  <c r="E15" i="31"/>
  <c r="E14" i="31"/>
  <c r="E13" i="31"/>
  <c r="E12" i="31"/>
  <c r="E10" i="31" s="1"/>
  <c r="E16" i="30"/>
  <c r="E15" i="30"/>
  <c r="E14" i="30"/>
  <c r="E13" i="30"/>
  <c r="E12" i="30"/>
  <c r="E10" i="30"/>
  <c r="E17" i="29"/>
  <c r="E16" i="29"/>
  <c r="E15" i="29"/>
  <c r="E14" i="29"/>
  <c r="E13" i="29"/>
  <c r="E11" i="29"/>
  <c r="E17" i="28"/>
  <c r="E16" i="28"/>
  <c r="E15" i="28"/>
  <c r="E14" i="28"/>
  <c r="E13" i="28"/>
  <c r="E11" i="28"/>
  <c r="E18" i="27"/>
  <c r="E17" i="27"/>
  <c r="E16" i="27"/>
  <c r="E15" i="27"/>
  <c r="E14" i="27"/>
  <c r="E13" i="27"/>
  <c r="E11" i="27" s="1"/>
  <c r="E21" i="26"/>
  <c r="E20" i="26"/>
  <c r="E19" i="26"/>
  <c r="E18" i="26"/>
  <c r="E17" i="26"/>
  <c r="E16" i="26"/>
  <c r="E15" i="26"/>
  <c r="E14" i="26"/>
  <c r="E13" i="26"/>
  <c r="E15" i="25"/>
  <c r="E14" i="25"/>
  <c r="E13" i="25"/>
  <c r="E12" i="25"/>
  <c r="E11" i="25"/>
  <c r="E9" i="25"/>
  <c r="E79" i="24"/>
  <c r="E78" i="24"/>
  <c r="E76" i="24" s="1"/>
  <c r="E66" i="24"/>
  <c r="E65" i="24"/>
  <c r="E64" i="24"/>
  <c r="E63" i="24"/>
  <c r="E62" i="24"/>
  <c r="E61" i="24"/>
  <c r="E59" i="24"/>
  <c r="E49" i="24"/>
  <c r="E48" i="24"/>
  <c r="E47" i="24"/>
  <c r="E46" i="24"/>
  <c r="E45" i="24"/>
  <c r="E44" i="24"/>
  <c r="E43" i="24"/>
  <c r="E41" i="24"/>
  <c r="E31" i="24"/>
  <c r="E30" i="24"/>
  <c r="E29" i="24"/>
  <c r="E28" i="24"/>
  <c r="E27" i="24"/>
  <c r="E26" i="24"/>
  <c r="E24" i="24" s="1"/>
  <c r="E14" i="24"/>
  <c r="E13" i="24"/>
  <c r="E12" i="24"/>
  <c r="E11" i="24"/>
  <c r="E9" i="24"/>
  <c r="E18" i="22"/>
  <c r="E17" i="22"/>
  <c r="E16" i="22"/>
  <c r="E15" i="22"/>
  <c r="E14" i="22"/>
  <c r="E13" i="22"/>
  <c r="E19" i="21"/>
  <c r="E18" i="21"/>
  <c r="E17" i="21"/>
  <c r="E16" i="21"/>
  <c r="E15" i="21"/>
  <c r="E14" i="21"/>
  <c r="E13" i="21"/>
  <c r="E18" i="20"/>
  <c r="E17" i="20"/>
  <c r="E16" i="20"/>
  <c r="E15" i="20"/>
  <c r="E14" i="20"/>
  <c r="E13" i="20"/>
  <c r="E14" i="19"/>
  <c r="E13" i="19"/>
  <c r="E12" i="19"/>
  <c r="E11" i="19"/>
  <c r="E9" i="19" s="1"/>
  <c r="H34" i="18"/>
  <c r="H33" i="18"/>
  <c r="H31" i="18"/>
  <c r="H30" i="18"/>
  <c r="H28" i="18"/>
  <c r="H27" i="18"/>
  <c r="H25" i="18"/>
  <c r="H24" i="18"/>
  <c r="H23" i="18"/>
  <c r="H22" i="18"/>
  <c r="H21" i="18"/>
  <c r="H20" i="18"/>
  <c r="H18" i="18"/>
  <c r="H17" i="18"/>
  <c r="H16" i="18"/>
  <c r="H15" i="18"/>
  <c r="H14" i="18"/>
  <c r="H13" i="18"/>
  <c r="H12" i="18"/>
  <c r="H11" i="18"/>
  <c r="H9" i="18"/>
  <c r="H48" i="17"/>
  <c r="H47" i="17"/>
  <c r="H45" i="17"/>
  <c r="H44" i="17"/>
  <c r="H42" i="17"/>
  <c r="H41" i="17"/>
  <c r="H40" i="17"/>
  <c r="H38" i="17"/>
  <c r="H37" i="17"/>
  <c r="H36" i="17"/>
  <c r="H35" i="17"/>
  <c r="H34" i="17"/>
  <c r="H33" i="17"/>
  <c r="H32" i="17"/>
  <c r="H31" i="17"/>
  <c r="H30" i="17"/>
  <c r="H28" i="17"/>
  <c r="H27" i="17"/>
  <c r="H26" i="17"/>
  <c r="H25" i="17"/>
  <c r="H24" i="17"/>
  <c r="H23" i="17"/>
  <c r="H22" i="17"/>
  <c r="H21" i="17"/>
  <c r="H20" i="17"/>
  <c r="H19" i="17"/>
  <c r="H18" i="17"/>
  <c r="H17" i="17"/>
  <c r="H16" i="17"/>
  <c r="H15" i="17"/>
  <c r="H14" i="17"/>
  <c r="H13" i="17"/>
  <c r="H12" i="17"/>
  <c r="H11" i="17"/>
  <c r="H9" i="17"/>
  <c r="E11" i="26" l="1"/>
  <c r="E11" i="22"/>
  <c r="E11" i="21"/>
  <c r="E11" i="20"/>
  <c r="E11" i="15" l="1"/>
  <c r="G10" i="15"/>
  <c r="E10" i="15"/>
  <c r="E8" i="15"/>
  <c r="D8" i="15"/>
  <c r="G8" i="15" s="1"/>
  <c r="C8" i="15"/>
  <c r="B8" i="15"/>
  <c r="C24" i="14"/>
  <c r="C22" i="14"/>
  <c r="C20" i="14"/>
  <c r="C18" i="14"/>
  <c r="C16" i="14"/>
  <c r="C14" i="14"/>
  <c r="C12" i="14"/>
  <c r="C10" i="14"/>
  <c r="C8" i="14"/>
  <c r="C23" i="14"/>
  <c r="C7" i="14" l="1"/>
  <c r="C9" i="14"/>
  <c r="C11" i="14"/>
  <c r="C13" i="14"/>
  <c r="C15" i="14"/>
  <c r="C17" i="14"/>
  <c r="C19" i="14"/>
  <c r="C21" i="14"/>
  <c r="E27" i="13"/>
  <c r="E26" i="13"/>
  <c r="E25" i="13"/>
  <c r="G24" i="13"/>
  <c r="F24" i="13"/>
  <c r="E24" i="13"/>
  <c r="G23" i="13"/>
  <c r="F23" i="13"/>
  <c r="E23" i="13"/>
  <c r="E22" i="13"/>
  <c r="G21" i="13"/>
  <c r="F21" i="13"/>
  <c r="E21" i="13"/>
  <c r="G20" i="13"/>
  <c r="F20" i="13"/>
  <c r="E20" i="13"/>
  <c r="G19" i="13"/>
  <c r="F19" i="13"/>
  <c r="E19" i="13"/>
  <c r="G18" i="13"/>
  <c r="F18" i="13"/>
  <c r="E18" i="13"/>
  <c r="E17" i="13"/>
  <c r="G16" i="13"/>
  <c r="F16" i="13"/>
  <c r="E16" i="13"/>
  <c r="G15" i="13"/>
  <c r="F15" i="13"/>
  <c r="E15" i="13"/>
  <c r="D14" i="13"/>
  <c r="G14" i="13" s="1"/>
  <c r="C14" i="13"/>
  <c r="B14" i="13"/>
  <c r="G13" i="13"/>
  <c r="F13" i="13"/>
  <c r="E13" i="13"/>
  <c r="G12" i="13"/>
  <c r="F12" i="13"/>
  <c r="E12" i="13"/>
  <c r="D10" i="13"/>
  <c r="G10" i="13" s="1"/>
  <c r="C10" i="13"/>
  <c r="B10" i="13"/>
  <c r="C35" i="12"/>
  <c r="C31" i="12"/>
  <c r="C27" i="12"/>
  <c r="C23" i="12"/>
  <c r="C19" i="12"/>
  <c r="C15" i="12"/>
  <c r="C11" i="12"/>
  <c r="C7" i="12"/>
  <c r="B6" i="12"/>
  <c r="F10" i="13" l="1"/>
  <c r="F14" i="13"/>
  <c r="E10" i="13"/>
  <c r="E14" i="13"/>
  <c r="C106" i="12"/>
  <c r="C104" i="12"/>
  <c r="C102" i="12"/>
  <c r="C100" i="12"/>
  <c r="C98" i="12"/>
  <c r="C96" i="12"/>
  <c r="C94" i="12"/>
  <c r="C92" i="12"/>
  <c r="C90" i="12"/>
  <c r="C88" i="12"/>
  <c r="C86" i="12"/>
  <c r="C84" i="12"/>
  <c r="C82" i="12"/>
  <c r="C80" i="12"/>
  <c r="C78" i="12"/>
  <c r="C76" i="12"/>
  <c r="C74" i="12"/>
  <c r="C72" i="12"/>
  <c r="C70" i="12"/>
  <c r="C68" i="12"/>
  <c r="C66" i="12"/>
  <c r="C64" i="12"/>
  <c r="C62" i="12"/>
  <c r="C60" i="12"/>
  <c r="C58" i="12"/>
  <c r="C56" i="12"/>
  <c r="C54" i="12"/>
  <c r="C52" i="12"/>
  <c r="C50" i="12"/>
  <c r="C48" i="12"/>
  <c r="C46" i="12"/>
  <c r="C44" i="12"/>
  <c r="C42" i="12"/>
  <c r="C40" i="12"/>
  <c r="C38" i="12"/>
  <c r="C36" i="12"/>
  <c r="C34" i="12"/>
  <c r="C32" i="12"/>
  <c r="C30" i="12"/>
  <c r="C28" i="12"/>
  <c r="C26" i="12"/>
  <c r="C24" i="12"/>
  <c r="C22" i="12"/>
  <c r="C20" i="12"/>
  <c r="C18" i="12"/>
  <c r="C16" i="12"/>
  <c r="C14" i="12"/>
  <c r="C12" i="12"/>
  <c r="C10" i="12"/>
  <c r="C8" i="12"/>
  <c r="C6" i="12" s="1"/>
  <c r="C105" i="12"/>
  <c r="C103" i="12"/>
  <c r="C101" i="12"/>
  <c r="C99" i="12"/>
  <c r="C97" i="12"/>
  <c r="C95" i="12"/>
  <c r="C93" i="12"/>
  <c r="C91" i="12"/>
  <c r="C89" i="12"/>
  <c r="C87" i="12"/>
  <c r="C85" i="12"/>
  <c r="C83" i="12"/>
  <c r="C81" i="12"/>
  <c r="C79" i="12"/>
  <c r="C77" i="12"/>
  <c r="C75" i="12"/>
  <c r="C73" i="12"/>
  <c r="C71" i="12"/>
  <c r="C69" i="12"/>
  <c r="C67" i="12"/>
  <c r="C65" i="12"/>
  <c r="C63" i="12"/>
  <c r="C61" i="12"/>
  <c r="C59" i="12"/>
  <c r="C57" i="12"/>
  <c r="C55" i="12"/>
  <c r="C53" i="12"/>
  <c r="C51" i="12"/>
  <c r="C49" i="12"/>
  <c r="C47" i="12"/>
  <c r="C45" i="12"/>
  <c r="C43" i="12"/>
  <c r="C41" i="12"/>
  <c r="C39" i="12"/>
  <c r="C9" i="12"/>
  <c r="C13" i="12"/>
  <c r="C17" i="12"/>
  <c r="C21" i="12"/>
  <c r="C25" i="12"/>
  <c r="C29" i="12"/>
  <c r="C33" i="12"/>
  <c r="C37" i="12"/>
  <c r="G18" i="11" l="1"/>
  <c r="F18" i="11"/>
  <c r="E18" i="11"/>
  <c r="G17" i="11"/>
  <c r="F17" i="11"/>
  <c r="E17" i="11"/>
  <c r="G16" i="11"/>
  <c r="F16" i="11"/>
  <c r="E16" i="11"/>
  <c r="G15" i="11"/>
  <c r="F15" i="11"/>
  <c r="E15" i="11"/>
  <c r="G14" i="11"/>
  <c r="F14" i="11"/>
  <c r="E14" i="11"/>
  <c r="G13" i="11"/>
  <c r="F13" i="11"/>
  <c r="E13" i="11"/>
  <c r="G12" i="11"/>
  <c r="F12" i="11"/>
  <c r="E12" i="11"/>
  <c r="G11" i="11"/>
  <c r="E11" i="11"/>
  <c r="D11" i="11"/>
  <c r="F11" i="11" s="1"/>
  <c r="C11" i="11"/>
  <c r="B11" i="11"/>
  <c r="G10" i="11"/>
  <c r="F10" i="11"/>
  <c r="E10" i="11"/>
  <c r="G9" i="11"/>
  <c r="F9" i="11"/>
  <c r="E9" i="11"/>
  <c r="G8" i="11"/>
  <c r="F8" i="11"/>
  <c r="G14" i="10"/>
  <c r="F14" i="10"/>
  <c r="E14" i="10"/>
  <c r="G13" i="10"/>
  <c r="F13" i="10"/>
  <c r="E13" i="10"/>
  <c r="G12" i="10"/>
  <c r="F12" i="10"/>
  <c r="E12" i="10"/>
  <c r="G11" i="10"/>
  <c r="F11" i="10"/>
  <c r="E11" i="10"/>
  <c r="G10" i="10"/>
  <c r="F10" i="10"/>
  <c r="E10" i="10"/>
  <c r="G9" i="10"/>
  <c r="F9" i="10"/>
  <c r="E9" i="10"/>
  <c r="G8" i="10"/>
  <c r="G56" i="9"/>
  <c r="F56" i="9"/>
  <c r="E56" i="9"/>
  <c r="E54" i="9"/>
  <c r="G53" i="9"/>
  <c r="F53" i="9"/>
  <c r="E53" i="9"/>
  <c r="D52" i="9"/>
  <c r="F52" i="9" s="1"/>
  <c r="C52" i="9"/>
  <c r="B52" i="9"/>
  <c r="D50" i="9"/>
  <c r="C50" i="9"/>
  <c r="B50" i="9"/>
  <c r="D49" i="9"/>
  <c r="C49" i="9"/>
  <c r="B49" i="9"/>
  <c r="D48" i="9"/>
  <c r="C48" i="9"/>
  <c r="B48" i="9"/>
  <c r="D47" i="9"/>
  <c r="C47" i="9"/>
  <c r="B47" i="9"/>
  <c r="D46" i="9"/>
  <c r="C46" i="9"/>
  <c r="B46" i="9"/>
  <c r="D45" i="9"/>
  <c r="C45" i="9"/>
  <c r="B45" i="9"/>
  <c r="D44" i="9"/>
  <c r="C44" i="9"/>
  <c r="B44" i="9"/>
  <c r="D43" i="9"/>
  <c r="C43" i="9"/>
  <c r="B43" i="9"/>
  <c r="D42" i="9"/>
  <c r="C42" i="9"/>
  <c r="B42" i="9"/>
  <c r="D41" i="9"/>
  <c r="C41" i="9"/>
  <c r="B41" i="9"/>
  <c r="E40" i="9"/>
  <c r="D39" i="9"/>
  <c r="C39" i="9"/>
  <c r="B39" i="9"/>
  <c r="B37" i="9" s="1"/>
  <c r="D38" i="9"/>
  <c r="C38" i="9"/>
  <c r="C37" i="9" s="1"/>
  <c r="B38" i="9"/>
  <c r="D37" i="9"/>
  <c r="D36" i="9"/>
  <c r="C36" i="9"/>
  <c r="B36" i="9"/>
  <c r="D35" i="9"/>
  <c r="C35" i="9"/>
  <c r="B35" i="9"/>
  <c r="G30" i="9"/>
  <c r="F30" i="9"/>
  <c r="E30" i="9"/>
  <c r="D28" i="9"/>
  <c r="C28" i="9"/>
  <c r="B28" i="9"/>
  <c r="D27" i="9"/>
  <c r="C27" i="9"/>
  <c r="B27" i="9"/>
  <c r="D26" i="9"/>
  <c r="C26" i="9"/>
  <c r="B26" i="9"/>
  <c r="D25" i="9"/>
  <c r="C25" i="9"/>
  <c r="B25" i="9"/>
  <c r="D24" i="9"/>
  <c r="C24" i="9"/>
  <c r="B24" i="9"/>
  <c r="D23" i="9"/>
  <c r="C23" i="9"/>
  <c r="B23" i="9"/>
  <c r="D22" i="9"/>
  <c r="C22" i="9"/>
  <c r="C21" i="9" s="1"/>
  <c r="C18" i="9" s="1"/>
  <c r="B22" i="9"/>
  <c r="D21" i="9"/>
  <c r="B21" i="9"/>
  <c r="B18" i="9" s="1"/>
  <c r="D20" i="9"/>
  <c r="C20" i="9"/>
  <c r="B20" i="9"/>
  <c r="D19" i="9"/>
  <c r="C19" i="9"/>
  <c r="B19" i="9"/>
  <c r="D16" i="9"/>
  <c r="C16" i="9"/>
  <c r="B16" i="9"/>
  <c r="B10" i="9" s="1"/>
  <c r="D15" i="9"/>
  <c r="C15" i="9"/>
  <c r="B15" i="9"/>
  <c r="G14" i="9"/>
  <c r="D14" i="9"/>
  <c r="C14" i="9"/>
  <c r="E14" i="9" s="1"/>
  <c r="B14" i="9"/>
  <c r="G13" i="9"/>
  <c r="D13" i="9"/>
  <c r="C13" i="9"/>
  <c r="E13" i="9" s="1"/>
  <c r="B13" i="9"/>
  <c r="G12" i="9"/>
  <c r="D12" i="9"/>
  <c r="C12" i="9"/>
  <c r="E12" i="9" s="1"/>
  <c r="B12" i="9"/>
  <c r="G11" i="9"/>
  <c r="D11" i="9"/>
  <c r="C11" i="9"/>
  <c r="E11" i="9" s="1"/>
  <c r="B11" i="9"/>
  <c r="D10" i="9"/>
  <c r="C25" i="7"/>
  <c r="G16" i="9" l="1"/>
  <c r="G19" i="9"/>
  <c r="G21" i="9"/>
  <c r="G23" i="9"/>
  <c r="G25" i="9"/>
  <c r="G27" i="9"/>
  <c r="G15" i="9"/>
  <c r="D18" i="9"/>
  <c r="G18" i="9" s="1"/>
  <c r="G20" i="9"/>
  <c r="G22" i="9"/>
  <c r="G24" i="9"/>
  <c r="G26" i="9"/>
  <c r="G28" i="9"/>
  <c r="B33" i="9"/>
  <c r="D33" i="9"/>
  <c r="F33" i="9" s="1"/>
  <c r="E15" i="9"/>
  <c r="E16" i="9"/>
  <c r="E10" i="9" s="1"/>
  <c r="E19" i="9"/>
  <c r="E20" i="9"/>
  <c r="E22" i="9"/>
  <c r="E23" i="9"/>
  <c r="E24" i="9"/>
  <c r="E25" i="9"/>
  <c r="E26" i="9"/>
  <c r="E27" i="9"/>
  <c r="E28" i="9"/>
  <c r="G10" i="9"/>
  <c r="C33" i="9"/>
  <c r="F42" i="9"/>
  <c r="F44" i="9"/>
  <c r="F46" i="9"/>
  <c r="E48" i="9"/>
  <c r="E50" i="9"/>
  <c r="C10" i="9"/>
  <c r="F11" i="9"/>
  <c r="F12" i="9"/>
  <c r="F13" i="9"/>
  <c r="F14" i="9"/>
  <c r="F15" i="9"/>
  <c r="F16" i="9"/>
  <c r="F18" i="9"/>
  <c r="F19" i="9"/>
  <c r="F20" i="9"/>
  <c r="F21" i="9"/>
  <c r="F22" i="9"/>
  <c r="F23" i="9"/>
  <c r="F24" i="9"/>
  <c r="F25" i="9"/>
  <c r="F26" i="9"/>
  <c r="F27" i="9"/>
  <c r="F28" i="9"/>
  <c r="G35" i="9"/>
  <c r="G37" i="9"/>
  <c r="G39" i="9"/>
  <c r="F41" i="9"/>
  <c r="F43" i="9"/>
  <c r="E45" i="9"/>
  <c r="F47" i="9"/>
  <c r="E49" i="9"/>
  <c r="F10" i="9"/>
  <c r="G33" i="9"/>
  <c r="G36" i="9"/>
  <c r="G38" i="9"/>
  <c r="F8" i="10"/>
  <c r="G8" i="9"/>
  <c r="F35" i="9"/>
  <c r="F36" i="9"/>
  <c r="F37" i="9"/>
  <c r="F38" i="9"/>
  <c r="F39" i="9"/>
  <c r="E41" i="9"/>
  <c r="G41" i="9"/>
  <c r="E42" i="9"/>
  <c r="G42" i="9"/>
  <c r="E43" i="9"/>
  <c r="G43" i="9"/>
  <c r="E44" i="9"/>
  <c r="G44" i="9"/>
  <c r="E46" i="9"/>
  <c r="G46" i="9"/>
  <c r="E47" i="9"/>
  <c r="G47" i="9"/>
  <c r="E52" i="9"/>
  <c r="G52" i="9"/>
  <c r="E35" i="9"/>
  <c r="E36" i="9"/>
  <c r="E37" i="9"/>
  <c r="E38" i="9"/>
  <c r="E39" i="9"/>
  <c r="D76" i="6"/>
  <c r="D16" i="5"/>
  <c r="G16" i="5" s="1"/>
  <c r="D14" i="5"/>
  <c r="G14" i="5" s="1"/>
  <c r="D12" i="5"/>
  <c r="G12" i="5" s="1"/>
  <c r="E10" i="5"/>
  <c r="G35" i="4"/>
  <c r="F35" i="4"/>
  <c r="E35" i="4"/>
  <c r="D34" i="4"/>
  <c r="G34" i="4" s="1"/>
  <c r="C34" i="4"/>
  <c r="B34" i="4"/>
  <c r="E32" i="4"/>
  <c r="G30" i="4"/>
  <c r="F30" i="4"/>
  <c r="E30" i="4"/>
  <c r="G28" i="4"/>
  <c r="F28" i="4"/>
  <c r="E28" i="4"/>
  <c r="G27" i="4"/>
  <c r="D27" i="4"/>
  <c r="F27" i="4" s="1"/>
  <c r="C27" i="4"/>
  <c r="E27" i="4" s="1"/>
  <c r="B27" i="4"/>
  <c r="G25" i="4"/>
  <c r="F25" i="4"/>
  <c r="E25" i="4"/>
  <c r="D24" i="4"/>
  <c r="G24" i="4" s="1"/>
  <c r="C24" i="4"/>
  <c r="B24" i="4"/>
  <c r="E22" i="4"/>
  <c r="G21" i="4"/>
  <c r="F21" i="4"/>
  <c r="E21" i="4"/>
  <c r="G20" i="4"/>
  <c r="F20" i="4"/>
  <c r="E20" i="4"/>
  <c r="G19" i="4"/>
  <c r="D19" i="4"/>
  <c r="F19" i="4" s="1"/>
  <c r="C19" i="4"/>
  <c r="B19" i="4"/>
  <c r="G17" i="4"/>
  <c r="F17" i="4"/>
  <c r="E17" i="4"/>
  <c r="D16" i="4"/>
  <c r="G16" i="4" s="1"/>
  <c r="C16" i="4"/>
  <c r="B16" i="4"/>
  <c r="G14" i="4"/>
  <c r="F14" i="4"/>
  <c r="E14" i="4"/>
  <c r="G13" i="4"/>
  <c r="F13" i="4"/>
  <c r="E13" i="4"/>
  <c r="G12" i="4"/>
  <c r="F12" i="4"/>
  <c r="E12" i="4"/>
  <c r="G11" i="4"/>
  <c r="F11" i="4"/>
  <c r="E11" i="4"/>
  <c r="D10" i="4"/>
  <c r="G10" i="4" s="1"/>
  <c r="C10" i="4"/>
  <c r="B10" i="4"/>
  <c r="G8" i="4"/>
  <c r="B55" i="3"/>
  <c r="B54" i="3"/>
  <c r="B53" i="3"/>
  <c r="B52" i="3"/>
  <c r="B51" i="3"/>
  <c r="B50" i="3"/>
  <c r="B49" i="3"/>
  <c r="B48" i="3"/>
  <c r="B26" i="3"/>
  <c r="C35" i="3" s="1"/>
  <c r="R18" i="3"/>
  <c r="R17" i="3"/>
  <c r="R16" i="3"/>
  <c r="R15" i="3"/>
  <c r="R14" i="3"/>
  <c r="R13" i="3"/>
  <c r="R12" i="3"/>
  <c r="R11" i="3"/>
  <c r="G39" i="2"/>
  <c r="E39" i="2"/>
  <c r="D37" i="2"/>
  <c r="C37" i="2"/>
  <c r="B37" i="2"/>
  <c r="D34" i="2"/>
  <c r="C34" i="2"/>
  <c r="B34" i="2"/>
  <c r="D32" i="2"/>
  <c r="C32" i="2"/>
  <c r="B32" i="2"/>
  <c r="D30" i="2"/>
  <c r="C30" i="2"/>
  <c r="B30" i="2"/>
  <c r="D28" i="2"/>
  <c r="C28" i="2"/>
  <c r="B28" i="2"/>
  <c r="D26" i="2"/>
  <c r="C26" i="2"/>
  <c r="B26" i="2"/>
  <c r="D24" i="2"/>
  <c r="D22" i="2" s="1"/>
  <c r="C24" i="2"/>
  <c r="B24" i="2"/>
  <c r="D18" i="2"/>
  <c r="F18" i="2" s="1"/>
  <c r="C18" i="2"/>
  <c r="B18" i="2"/>
  <c r="D17" i="2"/>
  <c r="C17" i="2"/>
  <c r="B17" i="2"/>
  <c r="D16" i="2"/>
  <c r="F16" i="2" s="1"/>
  <c r="C16" i="2"/>
  <c r="B16" i="2"/>
  <c r="B13" i="2" s="1"/>
  <c r="D15" i="2"/>
  <c r="C15" i="2"/>
  <c r="E15" i="2" s="1"/>
  <c r="D14" i="2"/>
  <c r="C14" i="2"/>
  <c r="C13" i="2" s="1"/>
  <c r="B14" i="2"/>
  <c r="D13" i="2"/>
  <c r="C22" i="2" l="1"/>
  <c r="C20" i="2" s="1"/>
  <c r="B22" i="2"/>
  <c r="F26" i="2"/>
  <c r="F30" i="2"/>
  <c r="F34" i="2"/>
  <c r="E33" i="9"/>
  <c r="B11" i="2"/>
  <c r="E21" i="9"/>
  <c r="E18" i="9" s="1"/>
  <c r="F22" i="2"/>
  <c r="F17" i="2"/>
  <c r="D20" i="2"/>
  <c r="F20" i="2" s="1"/>
  <c r="F24" i="2"/>
  <c r="F28" i="2"/>
  <c r="F32" i="2"/>
  <c r="G13" i="2"/>
  <c r="G37" i="2"/>
  <c r="G11" i="2"/>
  <c r="G14" i="2"/>
  <c r="E16" i="2"/>
  <c r="G16" i="2"/>
  <c r="E17" i="2"/>
  <c r="G17" i="2"/>
  <c r="E18" i="2"/>
  <c r="G18" i="2"/>
  <c r="E20" i="2"/>
  <c r="G22" i="2"/>
  <c r="E24" i="2"/>
  <c r="G24" i="2"/>
  <c r="E26" i="2"/>
  <c r="G26" i="2"/>
  <c r="E28" i="2"/>
  <c r="G28" i="2"/>
  <c r="E30" i="2"/>
  <c r="G30" i="2"/>
  <c r="E32" i="2"/>
  <c r="G32" i="2"/>
  <c r="E34" i="2"/>
  <c r="G34" i="2"/>
  <c r="F12" i="5"/>
  <c r="F14" i="5"/>
  <c r="F16" i="5"/>
  <c r="E12" i="5"/>
  <c r="E14" i="5"/>
  <c r="E16" i="5"/>
  <c r="F8" i="4"/>
  <c r="F10" i="4"/>
  <c r="F16" i="4"/>
  <c r="E19" i="4"/>
  <c r="F24" i="4"/>
  <c r="F34" i="4"/>
  <c r="E10" i="4"/>
  <c r="E16" i="4"/>
  <c r="E24" i="4"/>
  <c r="E34" i="4"/>
  <c r="C28" i="3"/>
  <c r="C30" i="3"/>
  <c r="C32" i="3"/>
  <c r="C34" i="3"/>
  <c r="C29" i="3"/>
  <c r="C31" i="3"/>
  <c r="C33" i="3"/>
  <c r="F13" i="2"/>
  <c r="F14" i="2"/>
  <c r="E37" i="2"/>
  <c r="E13" i="2"/>
  <c r="E14" i="2"/>
  <c r="E22" i="2" l="1"/>
  <c r="F8" i="9"/>
  <c r="G20" i="2"/>
  <c r="F8" i="5"/>
  <c r="G8" i="5"/>
  <c r="C26" i="3"/>
  <c r="B47" i="3" l="1"/>
  <c r="C48" i="3" l="1"/>
  <c r="C52" i="3"/>
  <c r="C49" i="3"/>
  <c r="C53" i="3"/>
  <c r="C50" i="3"/>
  <c r="C54" i="3"/>
  <c r="C51" i="3"/>
  <c r="C55" i="3"/>
  <c r="C47" i="3"/>
  <c r="C69" i="76"/>
  <c r="F69" i="76"/>
  <c r="G69" i="76"/>
  <c r="E69" i="76"/>
  <c r="E68" i="76"/>
  <c r="F68" i="76"/>
  <c r="C68" i="76"/>
  <c r="G68" i="76"/>
  <c r="E14" i="76"/>
  <c r="C14" i="76"/>
  <c r="G14" i="76"/>
  <c r="F14" i="76"/>
  <c r="F16" i="76"/>
  <c r="C16" i="76"/>
  <c r="G16" i="76"/>
  <c r="E16" i="76"/>
  <c r="C24" i="76"/>
  <c r="F24" i="76"/>
  <c r="G24" i="76"/>
  <c r="E24" i="76"/>
  <c r="F65" i="76"/>
  <c r="E65" i="76"/>
  <c r="C65" i="76"/>
  <c r="G65" i="76"/>
  <c r="E15" i="76"/>
  <c r="C15" i="76"/>
  <c r="F15" i="76"/>
  <c r="G15" i="76"/>
  <c r="F22" i="76"/>
  <c r="C22" i="76"/>
  <c r="E22" i="76"/>
  <c r="G22" i="76"/>
  <c r="E64" i="76"/>
  <c r="F64" i="76"/>
  <c r="C64" i="76"/>
  <c r="G64" i="76"/>
  <c r="C23" i="76"/>
  <c r="F23" i="76"/>
  <c r="E23" i="76"/>
  <c r="G23" i="76"/>
  <c r="E13" i="76"/>
  <c r="C13" i="76"/>
  <c r="F13" i="76"/>
  <c r="G13" i="76"/>
  <c r="E34" i="76"/>
  <c r="F34" i="76"/>
  <c r="G34" i="76"/>
  <c r="E26" i="76"/>
  <c r="G26" i="76"/>
  <c r="C26" i="76"/>
</calcChain>
</file>

<file path=xl/sharedStrings.xml><?xml version="1.0" encoding="utf-8"?>
<sst xmlns="http://schemas.openxmlformats.org/spreadsheetml/2006/main" count="8485" uniqueCount="3243">
  <si>
    <t>INGRESOS PRESUPUESTARIOS</t>
  </si>
  <si>
    <t>DEL 01 DE ENERO AL 31 DE DICIEMBRE DE 2023</t>
  </si>
  <si>
    <t>( Pesos )</t>
  </si>
  <si>
    <t>CONCEPTO</t>
  </si>
  <si>
    <t>RECAUDACIÓN</t>
  </si>
  <si>
    <t>VARIACIÓN RESPECTO A:</t>
  </si>
  <si>
    <t>OBTENIDO
ENE-DIC
2022</t>
  </si>
  <si>
    <t>ENE-DIC 2023</t>
  </si>
  <si>
    <t>RECAUDACIÓN ESTIMADA:</t>
  </si>
  <si>
    <t>ENERO-MARZO 2020</t>
  </si>
  <si>
    <t>ESTIMADA</t>
  </si>
  <si>
    <t>OBTENIDA</t>
  </si>
  <si>
    <t>IMPORTE</t>
  </si>
  <si>
    <t>%</t>
  </si>
  <si>
    <t xml:space="preserve"> %  Real * </t>
  </si>
  <si>
    <t>TOTAL</t>
  </si>
  <si>
    <t>Ingresos de Gestión</t>
  </si>
  <si>
    <t>Impuestos</t>
  </si>
  <si>
    <t>Contribuciones de Mejoras</t>
  </si>
  <si>
    <t>Derechos</t>
  </si>
  <si>
    <t xml:space="preserve">Productos </t>
  </si>
  <si>
    <t xml:space="preserve">Aprovechamientos  </t>
  </si>
  <si>
    <t>Participaciones,  Aportaciones, Convenios, Incentivos Derivados de Colaboración Fiscal y Fondos Distintos de Aportaciones, Transferencias, Asignaciones, Subsidios y Subvenciones, y Pensiones y Jubilaciones</t>
  </si>
  <si>
    <t>Participaciones, Aportaciones, Convenios, Incentivos Derivados de la Colaboración Fiscal y Fondos Distintos de Aportaciones</t>
  </si>
  <si>
    <t xml:space="preserve">Participaciones </t>
  </si>
  <si>
    <t xml:space="preserve">Aportaciones                                          </t>
  </si>
  <si>
    <t>Convenios</t>
  </si>
  <si>
    <t>Incentivos Derivados de la Colaboración Fiscal</t>
  </si>
  <si>
    <t xml:space="preserve">                    </t>
  </si>
  <si>
    <t xml:space="preserve"> </t>
  </si>
  <si>
    <t>Fondos Distintos de Aportaciones</t>
  </si>
  <si>
    <t>Transferencias, Asignaciones, Subsidios y Subvenciones, y Pensiones y Jubilaciones</t>
  </si>
  <si>
    <t>Otros Ingresos y Beneficios</t>
  </si>
  <si>
    <t>N/R</t>
  </si>
  <si>
    <t>Ingresos Derivados de Financiamiento</t>
  </si>
  <si>
    <r>
      <rPr>
        <b/>
        <sz val="7"/>
        <rFont val="Arial"/>
        <family val="2"/>
      </rPr>
      <t>*</t>
    </r>
    <r>
      <rPr>
        <sz val="7"/>
        <rFont val="Arial"/>
        <family val="2"/>
      </rPr>
      <t xml:space="preserve"> Deflactado de acuerdo al Indice Nacional de Precios al Consumidor (INPC)</t>
    </r>
  </si>
  <si>
    <t>N/R:No Representativo</t>
  </si>
  <si>
    <t xml:space="preserve">INGRESOS DEL SECTOR PUBLICO PRESUPUESTARIO  </t>
  </si>
  <si>
    <t>( Miles de Pesos )</t>
  </si>
  <si>
    <t>ENERO - JULIO 2004</t>
  </si>
  <si>
    <t>NOVIEMBRE/DICIEMBRE 2004</t>
  </si>
  <si>
    <t>Ingresos Propios</t>
  </si>
  <si>
    <t>Participaciones e Incentivos Federales</t>
  </si>
  <si>
    <t>Fondos de Aportaciones Federales ( Ramo 33 )</t>
  </si>
  <si>
    <t xml:space="preserve">Transferencias  por Convenios de Coordinación </t>
  </si>
  <si>
    <t xml:space="preserve">Transferencias por Convenios de Coordinación </t>
  </si>
  <si>
    <t>Programa de Apoyo para el Fortalecimiento de las Entidades Federativas ( PAFEF- Ramo 39 )</t>
  </si>
  <si>
    <t>Fideicomiso para la Infraestructura en los Estados (FIES)</t>
  </si>
  <si>
    <t>Fideicomiso para la Infraestructura en los Estados ( FIES )</t>
  </si>
  <si>
    <t xml:space="preserve">Ingresos derivados de Entidades del Sector Paraestatal </t>
  </si>
  <si>
    <t>Ingresos derivados de Entidades del Sector Paraestatal</t>
  </si>
  <si>
    <t>Ingresos por Empréstitos</t>
  </si>
  <si>
    <t>DEL  01 DE ENERO AL 31 DE DICIEMBRE DE 2023</t>
  </si>
  <si>
    <t>(  Pesos )</t>
  </si>
  <si>
    <t>ENE-DIC
2023</t>
  </si>
  <si>
    <t>Aportaciones</t>
  </si>
  <si>
    <t>Incentivos Derivados de la Colaboracion Fiscal</t>
  </si>
  <si>
    <t>Nota: Las sumas parciales pueden no coincidir por cuestiones de redondeo.</t>
  </si>
  <si>
    <t>IMPUESTOS</t>
  </si>
  <si>
    <t>DEL 01 DE ENERO AL 31 DE DICIEMBRE  DE 2023</t>
  </si>
  <si>
    <t>Impuestos Sobre Los Ingresos</t>
  </si>
  <si>
    <t>Sobre Rifas, Loterías Sorteos y Concursos</t>
  </si>
  <si>
    <t>Sobre Diversiones y Espectáculos Públicos</t>
  </si>
  <si>
    <t>Cedular a los Ingresos por el Otorgamiento del Uso o Goce Temporal de Bienes Inmuebles</t>
  </si>
  <si>
    <t>Sobre las Demasías Caducas</t>
  </si>
  <si>
    <t>Impuestos Sobre el Patrimonio</t>
  </si>
  <si>
    <t>Sobre Tenencia o Uso de  Vehículos</t>
  </si>
  <si>
    <t>Impuestos Sobre la Producción, el Comercio, el Consumo y las Transacciones</t>
  </si>
  <si>
    <t>Impuesto Sobre la Adquisición de Vehículos  de Motor Usados</t>
  </si>
  <si>
    <t>Sobre la Prestación de Servicios de Hospedaje</t>
  </si>
  <si>
    <t>Sobre la venta final de Bebidas con Contenido Alcohólico</t>
  </si>
  <si>
    <t xml:space="preserve">Impuestos Sobre Nóminas y Asimilables </t>
  </si>
  <si>
    <t>Impuesto sobre Erogaciones por Remuneraciones al Trabajo Personal</t>
  </si>
  <si>
    <t>Impuestos Ecológicos</t>
  </si>
  <si>
    <t>Impuesto Sobre la Extracción de Materiales por Remediación Ambiental</t>
  </si>
  <si>
    <t>Accesorios de Impuestos</t>
  </si>
  <si>
    <t>Impuestos no Comprendidos en la Ley de Ingresos Vigente, Causados en Ejercicios Fiscales Anteriores Pendientes de Liquidación o Pago</t>
  </si>
  <si>
    <t>Otros Impuestos</t>
  </si>
  <si>
    <t>Para el Desarrollo Social</t>
  </si>
  <si>
    <t>OTROS INGRESOS DE GESTIÓN</t>
  </si>
  <si>
    <t>Productos</t>
  </si>
  <si>
    <t>Aprovechamientos</t>
  </si>
  <si>
    <t>*Deflactado de acuerdo al Indice Nacional de Precios al Consumidor (INPC)</t>
  </si>
  <si>
    <t>DEL  01 DE ENERO AL 31 DE DICIEMBRE 2023</t>
  </si>
  <si>
    <t>DERECHOS</t>
  </si>
  <si>
    <t>DERECHOS POR EL USO, GOCE, APROVECHAMIENTO O EXPLOTACIÓN DE BIENES DE DOMINIO PÚBLICO</t>
  </si>
  <si>
    <t>Secretaría de las Culturas  y Artes de Oaxaca</t>
  </si>
  <si>
    <t>Secretaría de Administración</t>
  </si>
  <si>
    <t>Secretaría de Turismo</t>
  </si>
  <si>
    <t>DERECHOS POR PRESTACIÓN DE SERVICIOS</t>
  </si>
  <si>
    <t>Administración Pública</t>
  </si>
  <si>
    <t>Comunes</t>
  </si>
  <si>
    <t>Secretaría  de Gobierno</t>
  </si>
  <si>
    <t>Coordinación Estatal de Protección Civil y Gestión de Riesgos</t>
  </si>
  <si>
    <t xml:space="preserve">Servicios Secretaría General de Gobierno </t>
  </si>
  <si>
    <t>Secretaría de Seguridad Pública y Protección Ciudadana</t>
  </si>
  <si>
    <t>Servicios que presta la Secretaría de Seguridad Pública y Protección Ciudadana</t>
  </si>
  <si>
    <t xml:space="preserve">Secretaría de Salud </t>
  </si>
  <si>
    <t>Vigilancia y Control Sanitario</t>
  </si>
  <si>
    <t>Atención en Salud</t>
  </si>
  <si>
    <t>Secretaría de las Infraestructruras y Comunicaciones</t>
  </si>
  <si>
    <t>Servicios relacionados con Obra Pública y Regularización de la Tenencia de la Tierra</t>
  </si>
  <si>
    <t>Secretaría de Movilidad</t>
  </si>
  <si>
    <t>Transporte Público</t>
  </si>
  <si>
    <t>Control Vehicular</t>
  </si>
  <si>
    <t xml:space="preserve">Secretaría de las Culturas y Artes </t>
  </si>
  <si>
    <t xml:space="preserve">Servicios que presta la Secretaría de las Culturas y Artes </t>
  </si>
  <si>
    <t>Secretaría de Bienestar, Tequio e inclusión</t>
  </si>
  <si>
    <t>Atencíon Social</t>
  </si>
  <si>
    <t>Secretaría de Fomento Agroalimentario y Desarrollo Rural</t>
  </si>
  <si>
    <t>Control Zoosanitario</t>
  </si>
  <si>
    <t>Secretaría de Finanzas</t>
  </si>
  <si>
    <t>Fiscales</t>
  </si>
  <si>
    <t>Catastrales</t>
  </si>
  <si>
    <t>Constancias y Permisos</t>
  </si>
  <si>
    <t>Otros Servicios de la Secretaría de Administración</t>
  </si>
  <si>
    <t>Archivísticos</t>
  </si>
  <si>
    <t>Secretaría de Honestidad, Transparencia y Función Pública</t>
  </si>
  <si>
    <t>Inspección y Vigilancia</t>
  </si>
  <si>
    <t>Constancias de Responsabilidad Administrativa</t>
  </si>
  <si>
    <t>Secretaría de Desarrollo Económico</t>
  </si>
  <si>
    <t>Capacitación y Productividad</t>
  </si>
  <si>
    <t>Feria del Mezcal</t>
  </si>
  <si>
    <t xml:space="preserve">Secretaría de Turismo </t>
  </si>
  <si>
    <t>Eventos Lunes del Cerro</t>
  </si>
  <si>
    <t>Secretaría de Medio Ambiente, Biodiversidad, Energías y Sostenibilidad</t>
  </si>
  <si>
    <t xml:space="preserve">Ecológicos </t>
  </si>
  <si>
    <t>Consejería Jurídica y Asistencia Legal</t>
  </si>
  <si>
    <t>Registro Civil</t>
  </si>
  <si>
    <t>Instituto Registral</t>
  </si>
  <si>
    <t>Notarial</t>
  </si>
  <si>
    <t xml:space="preserve">Publicaciones </t>
  </si>
  <si>
    <t>Serivicos de la Consejería</t>
  </si>
  <si>
    <t xml:space="preserve"> POR LOS SERVICIOS QUE SE PRESTAN EN MATERIA EDUCATIVA</t>
  </si>
  <si>
    <t>Educación Básica</t>
  </si>
  <si>
    <t>Educación  Media Superior</t>
  </si>
  <si>
    <t>Sistema de Estudios Tecnológicos</t>
  </si>
  <si>
    <t>Sistema de Universidades Estatales de Oaxaca</t>
  </si>
  <si>
    <t>OTROS DERECHOS</t>
  </si>
  <si>
    <t>ACCESORIOS</t>
  </si>
  <si>
    <t>Derechos no comprendidos en la Ley de Ingresos vigente, causados en ejercicios fiscales anteriores pendientes de liquidacion o pago</t>
  </si>
  <si>
    <t>PRODUCTOS</t>
  </si>
  <si>
    <t>Productos Financieros Estatales</t>
  </si>
  <si>
    <t>APROVECHAMIENTOS</t>
  </si>
  <si>
    <t>Multas</t>
  </si>
  <si>
    <t xml:space="preserve">Indeminizaciones </t>
  </si>
  <si>
    <t xml:space="preserve">Reintegros </t>
  </si>
  <si>
    <t>Otros aprovechamientos</t>
  </si>
  <si>
    <t>Aprovechamientos Patrimoniales</t>
  </si>
  <si>
    <t>Accesorios de Aprovechamientos</t>
  </si>
  <si>
    <t>Aprovechamientos no comprendidos en la Ley de Ingresos vigente causados en ejercicios fiscales anteriores pendientes de liquidacion o pago</t>
  </si>
  <si>
    <t xml:space="preserve"> TOTAL                                                                                   </t>
  </si>
  <si>
    <t>PARTICIPACIONES, APORTACIONES, CONVENIOS, INCENTIVOS DERIVADOS DE LA COLABORACIÓN FISCAL Y FONDOS DISTINTOS DE APORTACIONES, TRANSFERENCIAS, ASIGNACIONES, SUBSIDIOS Y SUBVENCIONES, Y PENSIONES Y JUBILACIONES</t>
  </si>
  <si>
    <t>Participaciones</t>
  </si>
  <si>
    <t>Fondo General de Participaciones</t>
  </si>
  <si>
    <t>Fondo de Fomento Municipal</t>
  </si>
  <si>
    <t>Participaciones en Impuestos Especiales</t>
  </si>
  <si>
    <t>Fondo de Fiscalización y Recaudación</t>
  </si>
  <si>
    <t>Fondo de Compensación</t>
  </si>
  <si>
    <t xml:space="preserve">Fondo del Impuesto Sobre la Renta </t>
  </si>
  <si>
    <t>Fondo  de Aportaciones para la Nómina Educativa y Gasto operativo</t>
  </si>
  <si>
    <t>Fondo de Aportaciones para los Servicios de Salud</t>
  </si>
  <si>
    <t>Fondo de Aportaciones para la Infraestructura Social</t>
  </si>
  <si>
    <t xml:space="preserve">     Municipal</t>
  </si>
  <si>
    <t xml:space="preserve">     Estatal</t>
  </si>
  <si>
    <t xml:space="preserve">Fondo de Aportaciones para el Fortalecimiento de los Municipios y de las Demarcaciones Territoriales del Distrito Federal </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</si>
  <si>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</si>
  <si>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</si>
  <si>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</si>
  <si>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 ( FAFEF )</t>
  </si>
  <si>
    <t>Impuesto sobre Automóviles Nuevos</t>
  </si>
  <si>
    <t xml:space="preserve">Actos de Fiscalización </t>
  </si>
  <si>
    <t>Otros Incentivos</t>
  </si>
  <si>
    <t xml:space="preserve">Retenciones  de  5  al Millar </t>
  </si>
  <si>
    <t>ZOFEMAT</t>
  </si>
  <si>
    <t>Indem. Dev ch devuelto 20%</t>
  </si>
  <si>
    <t>Multas Federales no Fiscales</t>
  </si>
  <si>
    <t>De los Ingresos por la Enajenación de Terrenos, construcciones o terrenos y construcciones Artículo 127</t>
  </si>
  <si>
    <t>De los Ingresos por la Enajenación de Terrenos, construcciones o terrenos y construcciones Artículo 126</t>
  </si>
  <si>
    <t>Impuestos a las Ventas Finales de Gasolinas y Diesel</t>
  </si>
  <si>
    <t xml:space="preserve">Incentivo Régimen de Incorporación Fiscal </t>
  </si>
  <si>
    <t xml:space="preserve">Fondo de Compensación del Impuesto sobre Automóviles Nuevos </t>
  </si>
  <si>
    <t>Fondo de Compensación del Régimen de Pequeños Contribuyentes y Régimen de Intermedios</t>
  </si>
  <si>
    <t>Impuesto sobre tenencia federal</t>
  </si>
  <si>
    <t xml:space="preserve">Del Régimen de Pequeños Contribuyentes </t>
  </si>
  <si>
    <t>Del Régimen Intermedio de las Personas Físicas con Actividades Empresariales</t>
  </si>
  <si>
    <t>Fondo para Entidades Federativas y Municipios productores de hidrocarburos</t>
  </si>
  <si>
    <t xml:space="preserve">Fondo para el Desarrollo Regional Sustentable de Estados y Municipios Mineros (Fondo Minero) </t>
  </si>
  <si>
    <t>PARTICIPACIONES</t>
  </si>
  <si>
    <t xml:space="preserve">PARTICIPACIONES </t>
  </si>
  <si>
    <t>APORTACIONES</t>
  </si>
  <si>
    <t>CONVENIOS</t>
  </si>
  <si>
    <t>DEL 1 DE ENERO AL 31 DE DICIEMBRE DE 2023</t>
  </si>
  <si>
    <t>PROGRAMA DE REGISTRO E IDENTIFICACIÓN DE POBLACIÓN: FORTALECIMIENTO DEL REGISTRO CIVIL 2023 (RAMO 04)</t>
  </si>
  <si>
    <t>AVGM/OAX/AC01/SM/129 (RAMO 04)</t>
  </si>
  <si>
    <t>AVGM/OAX/AC04/FGE/054 (RAMO 04)</t>
  </si>
  <si>
    <t>PROGRAMA DE APOYO PARA REFUGIOS ESPECIALIZADOS PARA MUJERES VÍCTIMAS DE VIOLENCIA DE GÉNERO, SUS HIJAS E HIJOS (PROYECTO DE CENTRO EXTERNO DE ATENCIÓN), PARA EL EJERCICIO FISCAL 2023 (RAMO 04)</t>
  </si>
  <si>
    <t>PROGRAMA DE APOYO PARA REFUGIOS ESPECIALIZADOS PARA MUJERES VÍCTIMAS DE VIOLENCIA DE GÉNERO, SUS HIJAS E HIJOS (PROYECTO DE REFUGIO) PARA EL EJERCICIO FISCAL 2023 (RAMO 04)</t>
  </si>
  <si>
    <t>PAIMEF 2023 (RAMO 04)</t>
  </si>
  <si>
    <t>SUBSIDIO COMISIÓN NACIONAL DE BÚSQUEDA DE PERSONAS 2023- RECURSOS FEDERALES (RAMO 04)</t>
  </si>
  <si>
    <t>CAPUFE 2022 (RAMO 09)</t>
  </si>
  <si>
    <t>CAPUFE 2023 (RAMO 09)</t>
  </si>
  <si>
    <t>PROGRAMA EDUCACIÓN PARA ADULTOS (INEA) 2023 (RAMO 11)</t>
  </si>
  <si>
    <t>PROGRAMA PARA EL DESARROLLO PROFESIONAL DOCENTE 2023 (RAMO 11)</t>
  </si>
  <si>
    <t>PROGRAMA NACIONAL DE INGLÉS 2023 (RAMO 11)</t>
  </si>
  <si>
    <t>PROGRAMA FORTALECIMIENTO DE LOS SERVICIOS DE EDUCACIÓN ESPECIAL 2023 (RAMO 11)</t>
  </si>
  <si>
    <t>PROGRAMA EXPANSIÓN DE LA EDUCACIÓN INICIAL 2023 (RAMO 11)</t>
  </si>
  <si>
    <t>PROGRAMA S300 FORTALECIMIENTO A LA EXCELENCIA EDUCATIVA 2023 (RAMO 11)</t>
  </si>
  <si>
    <t>PROGRAMA PARA EL DESARROLLO PROFESIONAL DOCENTE, PARA EL TIPO SUPERIOR S247 (PRODEP UTM 2023) (RAMO 11)</t>
  </si>
  <si>
    <t>PROGRAMA PARA EL DESARROLLO PROFESIONAL DOCENTE, PARA EL TIPO SUPERIOR S247 (PRODEP UMAR 2023) (RAMO 11)</t>
  </si>
  <si>
    <t xml:space="preserve"> PROGRAMA PARA EL DESARROLLO PROFESIONAL DOCENTE, PARA EL TIPO SUPERIOR S247 (PRODEP UNSIS 2023) (RAMO 11)</t>
  </si>
  <si>
    <t>PROGRAMA PARA EL DESARROLLO PROFESIONAL DOCENTE, PARA EL TIPO SUPERIOR S247 (PRODEP UNPA 2023) (RAMO 11)</t>
  </si>
  <si>
    <t>PROGRAMA PARA EL DESARROLLO PROFESIONAL DOCENTE, PARA EL TIPO SUPERIOR S247 (PRODEP UNCA 2023) (RAMO 11)</t>
  </si>
  <si>
    <t>PROGRAMA PARA EL DESARROLLO PROFESIONAL DOCENTE, PARA EL TIPO SUPERIOR S247 (PRODEP UNISTMO 2023) (RAMO 11)</t>
  </si>
  <si>
    <t>SUBSIDIO FEDERAL EXTRAORDINARIO NO REGULARIZABLE 2023 UABJO (RAMO 11)</t>
  </si>
  <si>
    <t>PROGRAMA DE EXPANSIÓN DE LA EDUCACIÓN MEDIA SUPERIOR Y SUPERIOR (U079 ) UNISTMO 2023 (RAMO 11)</t>
  </si>
  <si>
    <t>PROGRAMA S247 PRODEP UTVCO 2023 (RAMO 11)</t>
  </si>
  <si>
    <t>PROGRAMA PARA LA ATENCION DE PLANTELES PUBLICOS DE EDUCACION MEDIA SUPERIOR CON ESTUDIANTES CON DISCAPACIDAD 2023 (RAMO 11)</t>
  </si>
  <si>
    <t xml:space="preserve"> U080 “APOYO A CENTROS Y ORGANIZACIONES DE EDUCACIÓN" 300 MDP 2023 (RAMO 11)</t>
  </si>
  <si>
    <t>FORTALECIMIENTO PARA LA ATENCION DE NNA MIGRANTES  EN EL DIF OAXACA 2023 (RAMO 12)</t>
  </si>
  <si>
    <t>PROGRAMA PRESUPUESTARIO S200 FORTALECIMIENTO A LA ATENCION MÉDICA 2023 (RAMO 12)</t>
  </si>
  <si>
    <t>INSABI PRESTACIÓN GRATUITA DE SERVICIOS DE SALUD, MEDICAMENTOS Y DEMÁS INSUMOS ASOCIADOS 2023 (RAMO 12)</t>
  </si>
  <si>
    <t>FORTALECIMIENTO PARA LA ATENCIÓN DE NNA MIGRANTES ACOMPAÑADOS EN SAN PEDRO TAPANATEPEC 2023 (RAMO 12)</t>
  </si>
  <si>
    <t>PROGRAMA E025 PREVENCION Y ATENCION CONTRA LAS ADICCIONES 2023 (RAMO 12)</t>
  </si>
  <si>
    <t>MANTENIMIENTO Y CONSERVACIÓN DE UNIDADES MÉDICAS DEL PRIMER NIVEL E023-2023 (RAMO 12)</t>
  </si>
  <si>
    <t xml:space="preserve"> PROGRAMA DE ATENCION A PERSONAS CON DISCAPACIDAD 2023, PROYECTO EQUIPAMIENTO PARA EL TALLER DE ARMADO Y ENSAMBLADO DE SILLAS DE RUEDAS Y LA UNIDAD MÓVIL "DON MECÁNICO" DEL SEDIF DEL ESTADO DE OAXACA (RAMO 12)</t>
  </si>
  <si>
    <t>COFEPRIS 2023 (RAMO 12)</t>
  </si>
  <si>
    <t>PROGRAMA DE MODERNIZACIÓN DE LOS REGISTROS PÚBLICOS DE LA PROPIEDAD Y CATASTROS 2023 (RAMO 15)</t>
  </si>
  <si>
    <t>PROGRAMA DE MODERNIZACIÓN DE LOS REGISTROS PÚBLICOS DE LA PROPIEDAD Y LOS CATASTROS IFREO 2023 (RAMO 15)</t>
  </si>
  <si>
    <t>PROGRAMA DE MEJORAMIENTO URBANO (PMU) 2023 (RAMO 15)</t>
  </si>
  <si>
    <t>ZOFEMAT (RAMO 16)</t>
  </si>
  <si>
    <t>PROGRAMA DE AGUA POTABLE, DRENAJE Y TRATAMIENTO (PROAGUA) 2023 (RAMO 16)</t>
  </si>
  <si>
    <t>ORGANIZACIÓN Y FORTALECIMIENTO DE UNIDADES DE RIEGO 2023 (RAMO 16)</t>
  </si>
  <si>
    <t>REHABILITACIÓN, TECNIFICACIÓN Y EQUIPAMIENTO DE UNIDADES DE RIEGO 2023 (RAMO 16)</t>
  </si>
  <si>
    <t>ARMONIZACIÓN CONTABLE 2023 (RAMO 23)</t>
  </si>
  <si>
    <t>FONDO DE ESTABILIZACIÓN DE LOS INGRESOS DE LAS ENTIDADES FEDERATIVAS  (FEIEF) 2023 (RAMO 23)</t>
  </si>
  <si>
    <t>FONDO PARA EL FORTALECIMIENTO DE LAS INSTITUCIONES DE SEGURIDAD PÚBLICA (FOFISP) 2023 (RAMO 36)</t>
  </si>
  <si>
    <t>CARACTERIZACION  DE LA VULNERABILIDAD Y RESILIENCIA DE LA PESCA ARTESANALCONACYT UMAR 2019 (RAMO 38)</t>
  </si>
  <si>
    <t>DISCERNIENDO LA IMPORTANCIA DE LA INTERACCION PARASPORINAS-MEMBRANA CELULAR PARA SU ACTIVIDAD CITOTOXICA EN LA CELULA DE ORIGEN CANCEROSO CONACYT UNPA 2023  (RAMO 38)</t>
  </si>
  <si>
    <t>USO DE FUENTES PROTEICAS NO CONVENCIONALES BASADOS EN INSECTOS Y APLICACIÓN DE ULTRASONIDO PARA EL REEMPLAZO DE LA HARINA DE PESCADO PARA EL DESARROLLO DE ALIMENTOS ACUÍCOLAS CONAHCYT 2023  (RAMO 38)</t>
  </si>
  <si>
    <t>ESTIMACIÓN DE LA MASA, EL RADIO Y LA POSICIÓN DE PLANETAS EN FORMACIÓN EMBEBIDOS EN DISCOS PROTOPLANETARIOS EN TRANSICIÓN CONAHCYT 2023  (RAMO 38)</t>
  </si>
  <si>
    <t>RAZONAMIENTO NEURONAL DE DOMINIO ABIERTO PARA LA RECONSTRUCCIÓN E INFERENCIA DE CONOCIMIENTO: UNA APLICACIÓN EN ENFERMEDADES RESPIRATORIAS CONAHCYT UTM 2023  (RAMO 38)</t>
  </si>
  <si>
    <t>PROGRAMA PARA EL ADELANTO, BIENESTAR E IGUALDAD DE LAS MUJERES 2023 (RAMO 47)</t>
  </si>
  <si>
    <t>FONDO PARA EL BIENESTAR Y EL AVANCE DE LAS MUJERES (FOBAM) 2023 (RAMO 47)</t>
  </si>
  <si>
    <t>RECONSTRUCCIÓN DEL ANTIGUO ACUEDUCTO DE MIAHUATLÁN DE PORFIRIO DÍAZ, OAXACA 2023 (RAMO 48)</t>
  </si>
  <si>
    <t>RECONSTRUCCIÓN DEL PALACIO MUNICIPAL DE SANTA CATARINA YOSONOTU, OAXACA 2023 (RAMO 48)</t>
  </si>
  <si>
    <t>RECONSTRUCCIÓN DE LA HIDROELÉCTRICA SAN AGUSTÍN ETLA, OAXACA 2023 (RAMO 48)</t>
  </si>
  <si>
    <t>RECONSTRUCCIÓN DEL TEMPLO DE SAN PEDRO, DEL BARRIO DE SAN PEDRO, HEROICA CIUDAD DE TLAXIACO, OAXACA 2023 (RAMO 48)</t>
  </si>
  <si>
    <t>RECONSTRUCCIÓN DEL TEMPLO SANTO TOMÁS TAMAZULAPAN, OAXACA 2023 (RAMO 48)</t>
  </si>
  <si>
    <t>RECONSTRUCCIÓN DEL TEMPLO DE SAN JOSE GUELATOVA DE DIAZ, ZIMATLAN DE ALVAREZ, OAXACA 2023 (RAMO 48)</t>
  </si>
  <si>
    <t>ASISTENCIA TÉCNICA PARA REFORZAR LA CALIDAD EN LOS ACABADOS DE LAS PIEZAS QUE ELABORAN LAS PERSONAS ARTESANAS DE SAN JUAN COTZOCÓN, OAXACA 2023 (RAMO 48)</t>
  </si>
  <si>
    <t>APOYO A INSTITUCIONES ESTATALES DE CULTURA 2023 (RAMO 48)</t>
  </si>
  <si>
    <t>PACMYC 2023 (RAMO 48)</t>
  </si>
  <si>
    <t>RECONSTRUCCIÓN DE LA CAPILLA DE SAN PEDRO, SAN PEDRO LA REFORMA, VILLA DE ZAACHILA, OAXACA 2023 (RAMO 48)</t>
  </si>
  <si>
    <t>RECONSTRUCCIÓN DEL TEMPLO DE LA VIRGEN DE LA NATIVIDAD, CHALCATONGO DE HIDALGO, OAXACA 2023  (RAMO 48)</t>
  </si>
  <si>
    <t>RECONSTRUCCIÓN DEL TEMPLO DE SAN PABLO APÓSTOL, SAN PABLO GUILÁ, SANTIAGO MATATLÁN, OAXACA 2023 (RAMO 48)</t>
  </si>
  <si>
    <t>RECONSTRUCCIÓN DEL TEMPLO DE SANTA MARÍA MAGDALENA CAÑADALTEPEC, VILLA DE CHILAPA DE DÍAZ, OAXACA. (2A ETAPA) 2023 (RAMO 48)</t>
  </si>
  <si>
    <t>RECONSTRUCCIÓN DE LA PINTURA MURAL DEL CORO DEL TEMPLO DE SAN MIGUEL ARCÁNGEL, TLALIXTAC DE CABRERA, OAXACA 2023 (RAMO 48)</t>
  </si>
  <si>
    <t>RECONSTRUCCIÓN DEL TEMPLO DE SAN PEDRO APÓSTOL, TEOCOCUILCO DE MARCOS PÉREZ, OAXACA 2023 (RAMO 48)</t>
  </si>
  <si>
    <t>RECONSTRUCCIÓN DEL TEMPLO DE GUADALUPE, YETLA DE JUÁREZ, SANTO DOMINGO TONALÁ, OAXACA 2023 (RAMO 48)</t>
  </si>
  <si>
    <t>RECONSTRUCCIÓN DEL TEMPLO DE SANTA TERESITA, SAN JUAN REYES, SANTO DOMINGO TONALÁ, OAXACA 2023 (RAMO 48)</t>
  </si>
  <si>
    <t>RECONSTRUCCIÓN DEL TEMPLO DE SAN JUAN EVANGELISTA, SAN JUAN REYES, SANTO DOMINGO TONALÁ, OAXACA 2023 (RAMO 48)</t>
  </si>
  <si>
    <t>RECONSTRUCCIÓN DEL OBISPADO DE LA DIÓSESIS DE SANTO DOMINGO TEHUANTEPEC, OAXACA 2023 (RAMO 48)</t>
  </si>
  <si>
    <t>RECONSTRUCCIÓN DEL TEMPLO DE SANTO DOMINGO DE GUZMÁN, SANTO DOMINGO CHIHUITÁN, OAXACA 2023 (RAMO 48)</t>
  </si>
  <si>
    <t>RECONSTRUCCIÓN DEL TEMPLO DE SANTIAGO MATATLÁN, OAXACA 2023 (RAMO 48)</t>
  </si>
  <si>
    <t>RECONSTRUCCIÓN DEL MUSEO COMUNITARIO, SANTA MARÍA ATZOMPA, OAXACA. (2A. ETAPA) 2023 (RAMO 48)</t>
  </si>
  <si>
    <t>RECONSTRUCCIÓN DEL RETABLO DE SAN FRANCISCO DE ASÍS, SAN FRANCISCO YATEE, SAN IDELFONSO VILLA ALTA, OAXACA 2023 (RAMO 48)</t>
  </si>
  <si>
    <t>RECONSTRUCCIÓN DEL TEMPLO DE SANTIAGO APÓSTOL, SANTIAGO LACHIVÍA, SAN CARLOS YAUTEPEC, OAXACA 2023 (RAMO 48)</t>
  </si>
  <si>
    <t>RECONSTRUCCIÓN DEL TEMPLO DE LA TRINIDAD HUAXTEPEC, SANTIAGO CHAZUMBA, OAXACA 2023 (RAMO 48)</t>
  </si>
  <si>
    <t>RECONSTRUCCIÓN DEL TEMPLO DE SAN ANDRÉS HUAYAPAM, OAXACA 2023 (RAMO 48)</t>
  </si>
  <si>
    <t>RECONSTRUCCIÓN DE LA PRIMARIA GREGORIO TORRES QUINTERO, OAXACA DE JUÁREZ, OAXACA 2023 (RAMO 48)</t>
  </si>
  <si>
    <t>RECONSTRUCCIÓN DEL PALACIO MUNICIPAL DE OAXACA DE JUÁREZ, OAXACA 2023 (RAMO 48)</t>
  </si>
  <si>
    <t>RECONSTRUCCIÓN DE LA CATEDRAL METROPOLITANA, OAXACA DE JUÁREZ, OAXACA 2023 (RAMO 48)</t>
  </si>
  <si>
    <t>RECONSTRUCCIÓN DEL TEMPLO DE SAN PEDRO, COXCALTEPEC CÁNTAROS, NOCHIXTLÁN, OAXACA 2023 (RAMO 48)</t>
  </si>
  <si>
    <t>RECONSTRUCCIÓN DEL TEMPLO DE SAN MATEO, CAPULÁLPAM DE MÉNDEZ, OAXACA 2023 (RAMO 48)</t>
  </si>
  <si>
    <t xml:space="preserve"> RECONSTRUCCIÓN DE LA EX FÁBRICA DE HILADOS Y TEJIDOS LA SOLEDAD VISTA HERMOSA, SAN AGUSTÍN ETLA, OAXACA. (2A. ETAPA) 2023 (RAMO 48)</t>
  </si>
  <si>
    <t>RECONSTRUCCIÓN DE LA PARROQUIA DE SAN JERÓNIMO, CIUDAD IXTEPEC, OAXACA 2023 (RAMO 48)</t>
  </si>
  <si>
    <t>RECONSTRUCCIÓN DE LA PARROQUIA DE ASUNCIÓN DE MARÍA, ASUNCIÓN IXTALTEPEC, OAXACA 2023 (RAMO 48)</t>
  </si>
  <si>
    <t>RECONSTRUCCIÓN DEL TEMPLO DE SAN MIGUEL, EJUTLA, OAXACA 2023 (RAMO 48)</t>
  </si>
  <si>
    <t>RECONSTRUCCIÓN DE LA PARROQUIA DE SAN AGUSTÍN AMATENGO, OAXACA 2023 (RAMO 48)</t>
  </si>
  <si>
    <t>RECONSTRUCCIÓN DE LA ESTACIÓN MOGOÑE, SAN JUAN GUICHICOVI, JUCHITÁN, OAXACA. (2A. ETAPA) 2023 (RAMO 48)</t>
  </si>
  <si>
    <t>RECONSTRUCCIÓN DE LA BIBLIOTECA PÚBLICA MUNICIPAL MIXTEQUILLA, SANTA MARIA MIXTEQUILLA, TEHUANTEPEC, OAXACA (2A. ETAPA) 2023 (RAMO 48)</t>
  </si>
  <si>
    <t>RECONSTRUCCIÓN DEL TEMPLO DE SAN MIGUEL ARCANGEL, VILLA TALEA DE CASTRO, VILLALTA OAXACA 2023  (RAMO 48)</t>
  </si>
  <si>
    <t>RECONSTRUCCIÓN DEL TEMPLO DE SAN MARTÍN OBISPO, SAN MARTÍN TOXPALAN, TEOTITLÁN, OAXACA (2A. ETAPA) 2023  (RAMO 48)</t>
  </si>
  <si>
    <t>RECONSTRUCCIÓN DEL PALACIO ANTIGUO, SANTO DOMINGO CHIHUITAN, OAXACA (2A. ETAPA) 2023 (RAMO 48)</t>
  </si>
  <si>
    <t>RECONSTRUCCIÓN DEL MONTE DE PIEDAD, SANTO DOMINGO TEHUANTEPEC, TEHUANTEPEC, OAXACA (2A. ETAPA) 2023 (RAMO 48)</t>
  </si>
  <si>
    <t>RECONSTRUCCIÓN DEL TEMPLO DE SANTA MARIA DEL MAR, SANTA MARIA DEL MAR, HEROICA CIUDAD DE JUCHITÁN DE ZARAGOZA, OAXACA (2A. ETAPA) 2023 (RAMO 48)</t>
  </si>
  <si>
    <t>RECONSTRUCCIÓN DEL TEMPLO DE SAN JUAN BAUTISTA, SAN JUAN CACAHUATEPEC, JAMILTEPEC OAXACA (2A. ETAPA) 2023 (RAMO 48)</t>
  </si>
  <si>
    <t>REASIGNACIÓN DE RECURSOS PRESUPUESTARIOS FEDERALES INAH -INPAC 2023 (RAMO 48)</t>
  </si>
  <si>
    <t>MUNICIPIO DE SANTA MARÍA YOSOYÚA PAICE 2023 (RAMO 48)</t>
  </si>
  <si>
    <t>MUNICIPIO DE SAN JUAN QUIAHIJE PAICE 2023  (RAMO 48)</t>
  </si>
  <si>
    <t>MUNICIPIO DE SANTA LUCIA OCOTLAN PAICE 2023 (RAMO 48)</t>
  </si>
  <si>
    <t>CENTRO DE LAS ARTES DE SAN AGUSTÍN PREMIOS CASA ZAPOTECO 2023 (RAMO 48)</t>
  </si>
  <si>
    <t xml:space="preserve">INCENTIVOS DERIVADOS DE LA COLABORACIÓN FISCAL </t>
  </si>
  <si>
    <t>TRANSFERENCIAS, ASIGNACIONES, SUBSIDIOS Y SUBVENCIONES, Y PENSIONES Y JUBILACIONES</t>
  </si>
  <si>
    <t>DEL 1 DE ENERO AL 31 DICIEMBRE DE 2023</t>
  </si>
  <si>
    <t>UNIVERSIDAD DE LA CAÑADA 2023 (RAMO 11)</t>
  </si>
  <si>
    <t>UNIVERSIDAD DE LA SIERRA JUÁREZ 2023 (RAMO 11)</t>
  </si>
  <si>
    <t>UNIVERSIDAD DEL ISTMO 2023 (RAMO 11)</t>
  </si>
  <si>
    <t>UNIVERSIDAD DE LA SIERRA SUR 2023 (RAMO 11)</t>
  </si>
  <si>
    <t>UNIVERSIDAD DEL PAPALOAPAN 2023 (RAMO 11)</t>
  </si>
  <si>
    <t>UNIVERSIDAD TECNOLÓGICA DE LA MIXTECA 2023 (RAMO 11)</t>
  </si>
  <si>
    <t>SUBSIDIO UNIVERSIDAD POLITÉCNICA U006 2023 (RAMO 11)</t>
  </si>
  <si>
    <t>SUBSIDIO UNIVERSIDADES TECNOLOGICAS U006 2023 (RAMO 11)</t>
  </si>
  <si>
    <t>SUBSIDIO ORDINARIO UABJO 2023 (RAMO 11)</t>
  </si>
  <si>
    <t>UNIVERSIDAD DEL MAR 2023 (RAMO 11)</t>
  </si>
  <si>
    <t xml:space="preserve"> COLEGIO SUPERIOR PARA LA EDUCACIÓN INTEGRAL INTERCULTURAL DE OAXACA 2023 (RAMO 11)</t>
  </si>
  <si>
    <t>COLEGIO DE BACHILLERES DEL ESTADO DE OAXACA 2023 (RAMO 11)</t>
  </si>
  <si>
    <t>COLEGIO DE ESTUDIOS CIENTÍFICOS Y TECNOLÓGICOS DEL ESTADO DE OAXACA 2023 (RAMO 11)</t>
  </si>
  <si>
    <t>CENTRO DE CAPACITACION MUSICAL Y DESARROLLO DE LA CULTURA MIXE (CECAM) 2023 (RAMO 11)</t>
  </si>
  <si>
    <t>TELEBACHILLERATO COMUNITARIO DEL ESTADO DE OAXACA 2023 (RAMO 11)</t>
  </si>
  <si>
    <t xml:space="preserve"> INSTITUTO DE CAPACITACIÓN Y PRODUCTIVIDAD PARA EL TRABAJO DEL ESTADO DE OAXACA 2023 (RAMO 11)</t>
  </si>
  <si>
    <t>INSTITUTO TECNOLÓGICO SUPERIOR DE TEPOSCOLULA 2023 (RAMO 11)</t>
  </si>
  <si>
    <t>INSTITUTO TECNOLÓGICO SUPERIOR DE SAN MIGUEL EL GRANDE 2023 (RAMO 11)</t>
  </si>
  <si>
    <t>OTROS INGRESOS Y BENEFICIOS</t>
  </si>
  <si>
    <t>Interes ganados de valores, Créditos, Bonos y Otros (Productos Financieros de Recursos Federales)</t>
  </si>
  <si>
    <t>Otros Ingresos</t>
  </si>
  <si>
    <t xml:space="preserve">CLASIFICACION POR TIPO Y OBJETO DE GASTO </t>
  </si>
  <si>
    <t>CUENTA PUBLICA DEL ESTADO DE OAXACA EJERCICIO 2023</t>
  </si>
  <si>
    <t xml:space="preserve">DEVENGADO </t>
  </si>
  <si>
    <t>APROBADO</t>
  </si>
  <si>
    <t>TOTAL GENERAL</t>
  </si>
  <si>
    <t xml:space="preserve">1. GASTO CORRIENTE </t>
  </si>
  <si>
    <t>1.1. GASTO DE OPERACIÓN</t>
  </si>
  <si>
    <t>1.1.1 SERVICIOS PERSONALES</t>
  </si>
  <si>
    <t>1.1.2. MATERIALES Y SUMINISTROS</t>
  </si>
  <si>
    <t>1.1.3. SERVICIOS GENERALES</t>
  </si>
  <si>
    <t>1.1.4. TRANSFERENCIAS, ASIGNACIONES, SUBSIDIOS Y OTRAS AYUDAS</t>
  </si>
  <si>
    <t>1.1.4.1. SERVICIOS GENERALES</t>
  </si>
  <si>
    <t>1.2. TRANSFERENCIAS CORRIENTES</t>
  </si>
  <si>
    <t>1.2.1.TRANSFERENCIAS, ASIGNACIONES, SUBSIDIOS Y OTRAS AYUDAS</t>
  </si>
  <si>
    <t>1.2.2. SERVICIOS PERSONALES</t>
  </si>
  <si>
    <t>1.2.3. MATERIALES Y SUMINISTROS</t>
  </si>
  <si>
    <t>1.2.4. SERVICIOS GENERALES</t>
  </si>
  <si>
    <t>1.2.5. SUBSIDIOS Y SUBVENCIONES</t>
  </si>
  <si>
    <t>1.2.6. AYUDAS SOCIALES</t>
  </si>
  <si>
    <t>1.2.7. DONATIVOS</t>
  </si>
  <si>
    <t>1.2.8. APORTACIÓN A FIDEICOMISOS</t>
  </si>
  <si>
    <t>1.2.2. PARTICIPACIONES Y APORTACIONES</t>
  </si>
  <si>
    <t>1.2.2.1 PARTICIPACIONES Y APORTACIONES</t>
  </si>
  <si>
    <t>2. GASTO DE CAPITAL</t>
  </si>
  <si>
    <t>2.1.INVERSIÓN PÚBLICA</t>
  </si>
  <si>
    <t>2.1.1.BIENES MUEBLES, INMUEBLES E INTANGIBLES</t>
  </si>
  <si>
    <t>2.1.2. INVERSIÓN PÚBLICA</t>
  </si>
  <si>
    <t>2.1.2.1.OBRA PÚBLICA</t>
  </si>
  <si>
    <t>2.1.2.2. ACCIONES PRODUCTIVAS</t>
  </si>
  <si>
    <t>2.1.2.3. ACCIONES DE FOMENTO</t>
  </si>
  <si>
    <t>2.2. TRANSFERENCIAS DE CAPITAL</t>
  </si>
  <si>
    <t>2.2.1.PARTICIPACIONES Y APORTACIONES</t>
  </si>
  <si>
    <t>3. AMORTIZACIÓN DE LA DEUDA Y DISMINUCIÓN DE PASIVOS</t>
  </si>
  <si>
    <t>3.1. DEUDA PÚBLICA</t>
  </si>
  <si>
    <t>3.2. ADEFAS</t>
  </si>
  <si>
    <t>4. PENSIONES Y JUBILACIONES</t>
  </si>
  <si>
    <t>4.1. PENSIONES Y JUBILACIONES</t>
  </si>
  <si>
    <t>5. PARTICIPACIONES</t>
  </si>
  <si>
    <t>5.1. PARTICIPACIONES Y APORTACIONES</t>
  </si>
  <si>
    <t xml:space="preserve">CLASIFICACIÓN POR OBJETO DEL GASTO </t>
  </si>
  <si>
    <t xml:space="preserve">ESTATAL </t>
  </si>
  <si>
    <t>RAMO 33</t>
  </si>
  <si>
    <t>FEDERAL</t>
  </si>
  <si>
    <t>DEVENGADO</t>
  </si>
  <si>
    <t xml:space="preserve">GASTO CORRIENTE </t>
  </si>
  <si>
    <t>GASTO DE OPERACIÓN</t>
  </si>
  <si>
    <t>SERVICIOS PERSONALES</t>
  </si>
  <si>
    <t>MATERIALES Y SUMINISTROS</t>
  </si>
  <si>
    <t>SERVICIOS GENERALES</t>
  </si>
  <si>
    <t>TRANSFERENCIAS CORRIENTES</t>
  </si>
  <si>
    <t>TRANSFERENCIAS, ASIGNACIONES, SUBSIDIOS Y OTRAS AYUDAS</t>
  </si>
  <si>
    <t>PARTICIPACIONES Y APORTACIONES</t>
  </si>
  <si>
    <t>GASTO DE CAPITAL</t>
  </si>
  <si>
    <t>INVERSIÓN PÚBLICA</t>
  </si>
  <si>
    <t>BIENES MUEBLES, INMUEBLES E INTANGIBLES</t>
  </si>
  <si>
    <t>TRANSFERENCIAS DE CAPITAL</t>
  </si>
  <si>
    <t>AMORTIZACIÓN DE LA DEUDA Y DISMINUCIÓN DE PASIVOS</t>
  </si>
  <si>
    <t>DEUDA PÚBLICA</t>
  </si>
  <si>
    <t>PENSIONES Y JUBILACIONES</t>
  </si>
  <si>
    <t>RESUMEN POR FINALIDAD</t>
  </si>
  <si>
    <t>CUENTA PÚBLICA DEL ESTADO DE OAXACA DEL EJERCICIO FISCAL 2023</t>
  </si>
  <si>
    <t>GOBIERNO</t>
  </si>
  <si>
    <t>DESARROLLO SOCIAL</t>
  </si>
  <si>
    <t xml:space="preserve">DESARROLLO ECONÓMICO </t>
  </si>
  <si>
    <t>OTRAS NO CLASIFICADAS EN FUNCIONES ANTERIORES</t>
  </si>
  <si>
    <t>LEGISLACIÓN</t>
  </si>
  <si>
    <t>JUSTICIA</t>
  </si>
  <si>
    <t>COORDINACIÓN  DE LA POLÍTICA DE GOBIERNO</t>
  </si>
  <si>
    <t>ASUNTOS FINANCIEROS Y HACENDARIOS</t>
  </si>
  <si>
    <t>ASUNTOS DE ORDEN PÚBLICO Y DE SEGURIDAD INTERIOR</t>
  </si>
  <si>
    <t>OTROS SERVICIOS GENERALES</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</si>
  <si>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</si>
  <si>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</si>
  <si>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</si>
  <si>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</si>
  <si>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</si>
  <si>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</si>
  <si>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</si>
  <si>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</si>
  <si>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</si>
  <si>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</si>
  <si>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TRANSPORTE</t>
  </si>
  <si>
    <t>COMUNICACIONES</t>
  </si>
  <si>
    <t>TURISMO</t>
  </si>
  <si>
    <t>TRANSACCIONES DE LA DEUDA PÚBLICA/COSTO FINANCIERO DE LA DEUDA</t>
  </si>
  <si>
    <t>TRANSFERENCIAS, PARTICIPACIONES Y APORTACIONES ENTRE DIFERENTES NIVELES Y ORDENES DE GOBIERNO</t>
  </si>
  <si>
    <t>ADEUDOS DE EJERCICIOS FISCALES ANTERIORES</t>
  </si>
  <si>
    <t xml:space="preserve">RESUMEN POR EJE </t>
  </si>
  <si>
    <t>OAXACA INCLUYENTE CON EL DESARROLLO SOCIAL</t>
  </si>
  <si>
    <t>OAXACA MODERNO Y TRANSPARENTE</t>
  </si>
  <si>
    <t>OAXACA SEGURO</t>
  </si>
  <si>
    <t>OAXACA PRODUCTIVO E INNOVADOR</t>
  </si>
  <si>
    <t>OAXACA SUSTENTABLE</t>
  </si>
  <si>
    <t>VIVIENDA</t>
  </si>
  <si>
    <t>ACCESO A LA ALIMENTACIÓN</t>
  </si>
  <si>
    <t>INCLUSIÓN ECONÓMICA</t>
  </si>
  <si>
    <t>GRUPOS EN SITUACIÓN DE VULNERABILIDAD</t>
  </si>
  <si>
    <t>MIGRANTES</t>
  </si>
  <si>
    <t>CULTURA FÍSICA Y DEPORTE</t>
  </si>
  <si>
    <t>CULTURA Y ARTE</t>
  </si>
  <si>
    <t>ADMINISTRACIÓN MODERNA</t>
  </si>
  <si>
    <t>COORDINACIÓN INSTITUCIONAL</t>
  </si>
  <si>
    <t>GESTIÓN PARA RESULTADOS</t>
  </si>
  <si>
    <t>FINANZAS PÚBLICAS</t>
  </si>
  <si>
    <t>TRANSPARENCIA Y RENDICIÓN DE CUENTAS</t>
  </si>
  <si>
    <t>DESARROLLO INSTITUCIONAL MUNICIPAL</t>
  </si>
  <si>
    <t>SEGURIDAD CIUDADANA</t>
  </si>
  <si>
    <t>PROCURACIÓN DE JUSTICIA</t>
  </si>
  <si>
    <t>DERECHOS HUMANOS</t>
  </si>
  <si>
    <t>GOBERNABILIDAD Y PAZ SOCIAL</t>
  </si>
  <si>
    <t>PREVENCIÓN Y PROTECCIÓN CONTRA DESASTRES</t>
  </si>
  <si>
    <t>PRODUCTIVIDAD AGROPECUARIA</t>
  </si>
  <si>
    <t>PESCA Y ACUICULTURA</t>
  </si>
  <si>
    <t>COMUNICACIONES Y TRANSPORTES</t>
  </si>
  <si>
    <t>IMPULSO A LA ECONOMÍA Y ZONAS ECONÓMICAS ESPECIALES</t>
  </si>
  <si>
    <t>MEDIO AMBIENTE Y BIODIVERSIDAD</t>
  </si>
  <si>
    <t>DESARROLLO FORESTAL</t>
  </si>
  <si>
    <t>RESIDUOS SOLIDOS</t>
  </si>
  <si>
    <t>ENERGÍAS ALTERNATIVAS</t>
  </si>
  <si>
    <t>ORDENAMIENTO TERRITORIAL</t>
  </si>
  <si>
    <t xml:space="preserve">CLASIFICACIÓN ADMINISTRATIVA </t>
  </si>
  <si>
    <t>ADMINISTRACIÓN PÚBLICA CENTRALIZADA</t>
  </si>
  <si>
    <t>PODER LEGISLATIVO</t>
  </si>
  <si>
    <t>PODER JUDICIAL</t>
  </si>
  <si>
    <t>ÓRGANOS AUTÓNOMOS</t>
  </si>
  <si>
    <t>ORGANISMOS PÚBLICOS DESCENTRALIZADOS</t>
  </si>
  <si>
    <t>FIDEICOMISOS PÚBLICOS</t>
  </si>
  <si>
    <t>INSTITUCIONES PÚBLICAS DE SEGURIDAD SOCIAL</t>
  </si>
  <si>
    <t>MUNICIPIOS</t>
  </si>
  <si>
    <t>GUBERNATURA</t>
  </si>
  <si>
    <t>SECRETARÍA DE GOBIERNO</t>
  </si>
  <si>
    <t>SECRETARÍA DE SEGURIDAD Y PROTECCIÓN CIUDADANA</t>
  </si>
  <si>
    <t>SECRETARÍA DE INFRAESTRUCTURAS Y COMUNICACIONES</t>
  </si>
  <si>
    <t xml:space="preserve">SECRETARÍA DEL TRABAJO </t>
  </si>
  <si>
    <t>SECRETARÍA DE MOVILIDAD</t>
  </si>
  <si>
    <t xml:space="preserve">SECRETARÍA DE LAS CULTURAS Y ARTES </t>
  </si>
  <si>
    <t>SECRETARÍA DE BIENESTAR, TEQUIO E INCLUSIÓN</t>
  </si>
  <si>
    <t>SECRETARÍA DE INTERCULTURALIDAD, PUEBLOS Y COMUNIDADES INDIGENAS Y AFROMEXICANAS</t>
  </si>
  <si>
    <t>SECRETARÍA DE FOMENTO AGROALIMENTARIO Y DESARROLLO RURAL</t>
  </si>
  <si>
    <t>SECRETARÍA DE FINANZAS</t>
  </si>
  <si>
    <t>INVERSIÓN, PREVISIÓN Y PARIPASSU</t>
  </si>
  <si>
    <t>SECRETARÍA DE FINANZAS-NORMATIVA</t>
  </si>
  <si>
    <t>SECRETARÍA DE ADMINISTRACIÓN</t>
  </si>
  <si>
    <t>SECRETARÍA DE ADMINISTRACIÓN-DIRECCIÓN DE RECURSOS HUMANOS</t>
  </si>
  <si>
    <t>SECRETARÍA DE HONESTIDAD, TRANSPARENCIA Y FUNCIÓN PÚBLICA</t>
  </si>
  <si>
    <t>JEFATURA DE GABINETE</t>
  </si>
  <si>
    <t>CONSEJERÍA JURÍDICA Y ASISTENCIA LEGAL DEL ESTADO</t>
  </si>
  <si>
    <t>COORDINACIÓN GENERAL DE EDUCACIÓN MEDIA SUPERIOR Y SUPERIOR, CIENCIA Y TECNOLOGÍA</t>
  </si>
  <si>
    <t xml:space="preserve">COORDINACIÓN DE COMUNICACIÓN SOCIAL </t>
  </si>
  <si>
    <t>COORDINACIÓN PARA LA ATENCIÓN DE LOS DERECHOS HUMANOS</t>
  </si>
  <si>
    <t>INSTITUTO DE PLANEACIÓN PARA EL BIENESTAR</t>
  </si>
  <si>
    <t>SECRETARIADO EJECUTIVO DEL SISTEMA ESTATAL DE SEGURIDAD PÚBLICA</t>
  </si>
  <si>
    <t>SECRETARÍA DE DESARROLLO ECONÓMICO</t>
  </si>
  <si>
    <t>SECRETARÍA DE TURISMO</t>
  </si>
  <si>
    <t>SECRETARÍA DE LAS MUJERES</t>
  </si>
  <si>
    <t>SECRETARÍA DE MEDIO AMBIENTE, BIODIVERSIDAD, ENERGÍAS Y SOSTENIBILIDAD</t>
  </si>
  <si>
    <t>SECRETARÍA DE EDUCACIÓN PÚBLICA</t>
  </si>
  <si>
    <t xml:space="preserve">TOTAL </t>
  </si>
  <si>
    <t>CONGRESO DEL ESTADO</t>
  </si>
  <si>
    <t>AUDITORÍA  SUPERIOR DE FISCALIZACIÓN DEL ESTADO DE OAXACA</t>
  </si>
  <si>
    <t>TRIBUNAL SUPERIOR DE JUSTICIA</t>
  </si>
  <si>
    <t>CONSEJO DE LA JUDICATURA</t>
  </si>
  <si>
    <t>DEFENSORÍA DE LOS DERECHOS HUMANOS DEL PUEBLO DE OAXACA</t>
  </si>
  <si>
    <t>INSTITUTO ESTATAL ELECTORAL Y DE PARTICIPACIÓN CIUDADANA DE OAXACA</t>
  </si>
  <si>
    <t>UNIVERSIDAD AUTÓNOMA "BENITO JUÁREZ" DE OAXACA</t>
  </si>
  <si>
    <t>COMISIÓN ESTATAL DE ARBITRAJE MÉDICO DE OAXACA</t>
  </si>
  <si>
    <t>ÓRGANO GARANTE DE ACCESO A LA INFORMACIÓN PÚBLICA, TRANSPARENCIA, PROTECCIÓN DE DATOS PERSONALES Y BUEN GOBIERNO DEL ESTADO DE OAXACA.</t>
  </si>
  <si>
    <t>FISCALÍA GENERAL DEL ESTADO DE OAXACA</t>
  </si>
  <si>
    <t>TRIBUNAL ELECTORAL DEL ESTADO DE OAXACA</t>
  </si>
  <si>
    <t>TRIBUNAL DE JUSTICIA ADMINISTRATIVA  Y COMBATE A LA CORRUPCIÓN DEL ESTADO DE OAXACA</t>
  </si>
  <si>
    <t>UNIVERSIDAD AUTÓNOMA COMUNAL DE OAXACA</t>
  </si>
  <si>
    <t>FISCALÍA ESPECIALIZADA EN MATERIA DE COMBATE A LA CORRUPCIÓN</t>
  </si>
  <si>
    <t>CAMINOS BIENESTAR</t>
  </si>
  <si>
    <t>CASA DE LA CULTURA OAXAQUEÑA</t>
  </si>
  <si>
    <t>CENTRO DE LAS ARTES DE SAN AGUSTÍN</t>
  </si>
  <si>
    <t>COLEGIO DE BACHILLERES DEL ESTADO DE OAXACA</t>
  </si>
  <si>
    <t>COLEGIO DE ESTUDIOS CIENTÍFICOS Y TECNOLÓGICOS DEL ESTADO DE OAXACA</t>
  </si>
  <si>
    <t>COLEGIO SUPERIOR PARA LA EDUCACIÓN INTEGRAL INTERCULTURAL DE OAXACA</t>
  </si>
  <si>
    <t>VIVIENDA BIENESTAR</t>
  </si>
  <si>
    <t>COMISIÓN ESTATAL DEL AGUA PARA EL BIENESTAR</t>
  </si>
  <si>
    <t>COMISIÓN ESTATAL FORESTAL</t>
  </si>
  <si>
    <t>COMISIÓN ESTATAL PARA LA PLANEACIÓN DE LA EDUCACIÓN SUPERIOR EN EL ESTADO DE OAXACA</t>
  </si>
  <si>
    <t>COMISIÓN ESTATAL PARA LA PLANEACIÓN Y PROGRAMACIÓN DE LA EDUCACIÓN MEDIA SUPERIOR DEL ESTADO DE OAXACA</t>
  </si>
  <si>
    <t>COMISIÓN PARA LA REGULARIZACIÓN DE LA TENENCIA DE LA TIERRA URBANA DEL ESTADO DE OAXACA</t>
  </si>
  <si>
    <t>CONSEJO ESTATAL PARA LA PREVENCIÓN Y CONTROL DEL SIDA</t>
  </si>
  <si>
    <t>CONSEJO OAXAQUEÑO DE CIENCIA, TECNOLOGÍA E INNOVACIÓN.</t>
  </si>
  <si>
    <t>COORDINACIÓN ESTATAL DE PROTECCIÓN CIVIL  Y GESTIÓN DE RIESGOS</t>
  </si>
  <si>
    <t>CORPORACIÓN OAXAQUEÑA DE RADIO Y TELEVISIÓN</t>
  </si>
  <si>
    <t>DIRECCIÓN GENERAL DE POBLACIÓN DE OAXACA</t>
  </si>
  <si>
    <t>HOSPITAL DE LA NIÑEZ OAXAQUEÑA</t>
  </si>
  <si>
    <t>INSTITUTO DE CAPACITACIÓN Y PRODUCTIVIDAD PARA EL TRABAJO DEL ESTADO DE OAXACA</t>
  </si>
  <si>
    <t>INSTITUTO DE ESTUDIOS DE BACHILLERATO DEL ESTADO DE OAXACA</t>
  </si>
  <si>
    <t>INSTITUTO DE LA JUVENTUD DEL ESTADO DE OAXACA</t>
  </si>
  <si>
    <t>INSTITUTO DEL PATRIMONIO CULTURAL DEL ESTADO DE OAXACA</t>
  </si>
  <si>
    <t>INSTITUTO ESTATAL DE EDUCACIÓN PARA ADULTOS</t>
  </si>
  <si>
    <t>INSTITUTO ESTATAL DE EDUCACIÓN PÚBLICA DE OAXACA</t>
  </si>
  <si>
    <t>INSTITUTO OAXAQUEÑO CONSTRUCTOR DE INFRAESTRUCTURA EDUCATIVA</t>
  </si>
  <si>
    <t>INSTITUTO  DE ATENCIÓN INTEGRAL AL MIGRANTE OAXAQUEÑO</t>
  </si>
  <si>
    <t>INSTITUTO PARA EL FOMENTO Y LA PROTECCIÓN DE LAS ARTESANÍAS</t>
  </si>
  <si>
    <t>INSTITUTO TECNOLÓGICO SUPERIOR DE SAN MIGUEL EL GRANDE</t>
  </si>
  <si>
    <t>INSTITUTO TECNOLÓGICO SUPERIOR DE TEPOSCOLULA</t>
  </si>
  <si>
    <t>NOVAUNIVERSITAS</t>
  </si>
  <si>
    <t>SISTEMA OPERADOR DE LOS SERVICIOS DE AGUA POTABLE Y ALCANTARILLADO</t>
  </si>
  <si>
    <t>SERVICIOS DE SALUD DE OAXACA</t>
  </si>
  <si>
    <t>SISTEMA PARA EL DESARROLLO INTEGRAL DE LA FAMILIA DEL ESTADO DE OAXACA</t>
  </si>
  <si>
    <t>UNIVERSIDAD DE CHALCATONGO</t>
  </si>
  <si>
    <t>UNIVERSIDAD DE LA CAÑADA</t>
  </si>
  <si>
    <t>UNIVERSIDAD DE LA COSTA</t>
  </si>
  <si>
    <t>UNIVERSIDAD DE LA SIERRA JUÁREZ</t>
  </si>
  <si>
    <t>UNIVERSIDAD DE LA SIERRA SUR</t>
  </si>
  <si>
    <t>UNIVERSIDAD DEL ISTMO</t>
  </si>
  <si>
    <t>UNIVERSIDAD DEL MAR</t>
  </si>
  <si>
    <t>UNIVERSIDAD DEL PAPALOAPAN</t>
  </si>
  <si>
    <t>UNIVERSIDAD TECNOLÓGICA DE LA MIXTECA</t>
  </si>
  <si>
    <t>UNIVERSIDAD TECNOLÓGICA DE LA SIERRA SUR DE OAXACA</t>
  </si>
  <si>
    <t>UNIVERSIDAD TECNOLÓGICA DE LOS VALLES CENTRALES DE OAXACA</t>
  </si>
  <si>
    <t>DEFENSORÍA PÚBLICA DEL ESTADO DE OAXACA</t>
  </si>
  <si>
    <t>INSTITUTO OAXAQUEÑO DEL EMPRENDEDOR Y DE LA COMPETITIVIDAD</t>
  </si>
  <si>
    <t>INSTITUTO DE LA FUNCIÓN REGISTRAL DEL ESTADO DE OAXACA</t>
  </si>
  <si>
    <t>SECRETARÍA EJECUTIVA DEL SISTEMA ESTATAL DE COMBATE A LA CORRUPCIÓN</t>
  </si>
  <si>
    <t>ORGANISMO OPERADOR ENCARGADO DE LA GESTIÓN Y MANEJO INTEGRAL DE LOS RESIDUOS SÓLIDOS URBANOS Y DE MANEJO ESPECIAL DEL ESTADO DE OAXACA</t>
  </si>
  <si>
    <t>COORDINACIÓN DE DELEGADOS DE PAZ SOCIAL</t>
  </si>
  <si>
    <t>TELEBACHILLERATO COMUNITARIO DEL ESTADO DE OAXACA</t>
  </si>
  <si>
    <t>COORDINACIÓN GENERAL DE UNIDADES Y CARAVANAS MÓVILES DE SERVICIOS GRATUITOS (EXTINTO) DECRETO 26-12-2022</t>
  </si>
  <si>
    <t>INSTITUTO DEL DEPORTE</t>
  </si>
  <si>
    <t>COORDINACIÓN GENERAL DE ENLACE FEDERAL (EXTINTO) DECRETO 30-06-23</t>
  </si>
  <si>
    <t>COORDINACIÓN GENERAL DE RELACIONES INTERNACIONALES (EXTINTO) DECRETO 30-06-2023</t>
  </si>
  <si>
    <t>SISTEMA DE TRANSPORTE COLECTIVO METROPOLITANO CITYBUS OAXACA</t>
  </si>
  <si>
    <t>UNIVERSIDAD POLITÉCNICA DE NOCHIXTLÁN ABRAHAM CASTELLANOS</t>
  </si>
  <si>
    <t>COMISIÓN ESTATAL DE BÚSQUEDA DE PERSONAS DESAPARECIDAS PARA EL ESTADO DE OAXACA</t>
  </si>
  <si>
    <t>DIRECCIÓN GENERAL DEL HANGAR OFICIAL DEL GOBIERNO DEL ESTADO</t>
  </si>
  <si>
    <t>CENTRO DE CONCILIACIÓN LABORAL DEL ESTADO DE OAXACA</t>
  </si>
  <si>
    <t>PROCURADURÍA DE PROTECCIÓN AL AMBIENTE DEL ESTADO DE OAXACA</t>
  </si>
  <si>
    <t>COMISIÓN EJECUTIVA ESTATAL DE ATENCIÓN INTEGRAL A VÍCTIMAS</t>
  </si>
  <si>
    <t>ARCHIVO GENERAL DEL ESTADO DE OAXACA</t>
  </si>
  <si>
    <t>COORDINACIÓN ESTATAL DEL CORREDOR INTEROCEÁNICO DEL ISTMO DE TEHUANTEPEC</t>
  </si>
  <si>
    <t>FIDEICOMISO PARA EL DESARROLLO LOGÍSTICO DEL ESTADO DE OAXACA</t>
  </si>
  <si>
    <t>FIDEICOMISO DE FOMENTO PARA EL ESTADO DE OAXACA</t>
  </si>
  <si>
    <t>OFICINA DE CONVENCIONES Y VISITANTES DE OAXACA 'OCV OAXACA' (EXTINTO) DECRETO 26-07-2023</t>
  </si>
  <si>
    <t>OFICINA DE PENSIONES DEL ESTADO DE OAXACA</t>
  </si>
  <si>
    <t>MUNICIPIOS - PARTICIPACIONES Y APORTACIONES</t>
  </si>
  <si>
    <t>INVERSIÓN CONCERTADA</t>
  </si>
  <si>
    <t>INFORMACIÓN PRESUPUESTARIA</t>
  </si>
  <si>
    <t>INVERSION PÚBLICA POR FUENTE DE FINANCIAMIENTO</t>
  </si>
  <si>
    <t>DEL 1 DE ENERO AL 31 DE DICIEMBRE 2023</t>
  </si>
  <si>
    <t>(PESOS)</t>
  </si>
  <si>
    <t>ESTATAL</t>
  </si>
  <si>
    <t>RECURSOS ESTATALES</t>
  </si>
  <si>
    <t>DONATIVOS</t>
  </si>
  <si>
    <t>ASIGNACIÓN PARA FUNCIONAMIENTO</t>
  </si>
  <si>
    <t>ASIGNACIÓN PARA INVERSIÓN</t>
  </si>
  <si>
    <t>PARTICIPACIONES FEDERALES PARA EL ESTADO</t>
  </si>
  <si>
    <t>CONVENIOS E INCENTIVOS DERIVADOS DE LA COLABORACIÓN FISCAL PARA EL ESTADO</t>
  </si>
  <si>
    <t>APORTACIONES MUNICIPALES PARA MEZCLA DE RECURSOS</t>
  </si>
  <si>
    <t>APORTACIONES RAMO 33</t>
  </si>
  <si>
    <t>FONDO DE APORTACIONES PARA LOS SERVICIOS DE SALUD</t>
  </si>
  <si>
    <t>FONDO DE APORTACIONES PARA LA INFRAESTRUCTURA SOCIAL ESTATAL</t>
  </si>
  <si>
    <t>FONDO DE APORTACIONES MÚLTIPLES-ASISTENCIA SOCIAL</t>
  </si>
  <si>
    <t>FONDO DE APORTACIONES MÚLTIPLES - EDUCATIVA BASICA</t>
  </si>
  <si>
    <t>FONDO DE APORTACIONES MÚLTIPLES - EDUCATIVA SUPERIOR</t>
  </si>
  <si>
    <t>FONDO DE APORTACIONES PARA LA SEGURIDAD PÚBLICA DE LOS ESTADOS Y DEL DISTRITO FEDERAL</t>
  </si>
  <si>
    <t>FONDO DE APORTACIONES PARA EL FORTALECIMIENTO DE LAS ENTIDADES FEDERATIVAS</t>
  </si>
  <si>
    <t>GASTO FEDERAL REASIGNADO AL ESTADO</t>
  </si>
  <si>
    <t>CONVENIOS DE LIBRE DISPOSICION</t>
  </si>
  <si>
    <t>RAMO 04 -GOBERNACIÓN (CONVENIOS)</t>
  </si>
  <si>
    <t>RAMO 11 - EDUCACIÓN PÚBLICA (CONVENIOS)</t>
  </si>
  <si>
    <t>RAMO 12 - SALUD (CONVENIOS)</t>
  </si>
  <si>
    <t>RAMO 15 -  DESARROLLO AGRARIO, TERRITORIAL Y URBANO</t>
  </si>
  <si>
    <t>RAMO 16 - MEDIO AMBIENTE Y RECURSOS NATURALES</t>
  </si>
  <si>
    <t>RAMO 36 - SEGURIDAD Y PROTECCION CIUDADANA</t>
  </si>
  <si>
    <t>RAMO 48 - CULTURA</t>
  </si>
  <si>
    <t>OTROS CONVENIOS</t>
  </si>
  <si>
    <t>RAMO 04 - GOBERNACIÓN (SUBSIDIOS)</t>
  </si>
  <si>
    <t>RAMO 11 - EDUCACIÓN PÚBLICA (SUBSIDIOS)</t>
  </si>
  <si>
    <t>RAMO 12 - SALUD (SUBSIDIOS)</t>
  </si>
  <si>
    <t>RAMO 23 - PROVISIONES SALARIALES Y ECONÓMICAS (SUBSIDIOS)</t>
  </si>
  <si>
    <t>INVERSIÓN PÚBLICA POR FUENTE DE FINANCIAMIENTO Y EJECUTOR</t>
  </si>
  <si>
    <t>EJECUTOR</t>
  </si>
  <si>
    <t>RESUMEN INVERSIÓN POR CLASIFICACIÓN FUNCIONAL</t>
  </si>
  <si>
    <t>( P e s o s )</t>
  </si>
  <si>
    <t>Finalidad y Función</t>
  </si>
  <si>
    <t xml:space="preserve">Estatal </t>
  </si>
  <si>
    <t xml:space="preserve">Ramo 33 </t>
  </si>
  <si>
    <t xml:space="preserve">Federal </t>
  </si>
  <si>
    <t xml:space="preserve">Devengado </t>
  </si>
  <si>
    <t>Total</t>
  </si>
  <si>
    <t>Gobierno</t>
  </si>
  <si>
    <t>Justicia</t>
  </si>
  <si>
    <t>Coordinación  de la Política de Gobierno</t>
  </si>
  <si>
    <t>Asuntos de Orden Público y de Seguridad Interior</t>
  </si>
  <si>
    <t>Otros Servicios Generales</t>
  </si>
  <si>
    <t>Desarrollo Social</t>
  </si>
  <si>
    <t>Protección Ambiental</t>
  </si>
  <si>
    <t>Vivienda y Servicios a la Comunidad</t>
  </si>
  <si>
    <t>Salud</t>
  </si>
  <si>
    <t>Recreación, Cultura y Otras Manifestaciones Sociales</t>
  </si>
  <si>
    <t>Educación</t>
  </si>
  <si>
    <t>Protección Social</t>
  </si>
  <si>
    <t>Otros Asuntos Sociales</t>
  </si>
  <si>
    <t xml:space="preserve">Desarrollo Económico </t>
  </si>
  <si>
    <t>Asuntos Económicos, Comerciales y Laborales en General</t>
  </si>
  <si>
    <t>Agropecuaria, Silvicultura, Pesca y Caza</t>
  </si>
  <si>
    <t>Transporte</t>
  </si>
  <si>
    <t>Turismo</t>
  </si>
  <si>
    <t>RESUMEN POR CLAVE DE FINANCIAMENTO BEA</t>
  </si>
  <si>
    <t>C  o  n  c  e  p  t  o</t>
  </si>
  <si>
    <t xml:space="preserve">Aprobado </t>
  </si>
  <si>
    <t xml:space="preserve">Modificado </t>
  </si>
  <si>
    <t xml:space="preserve">Comprometido </t>
  </si>
  <si>
    <t>BEAA</t>
  </si>
  <si>
    <t>FONDO DE APORTACIONES PARA LA NOMINA EDUCATIVA Y GASTO OPERATIVO</t>
  </si>
  <si>
    <t>BEAB</t>
  </si>
  <si>
    <t>BEAC</t>
  </si>
  <si>
    <t>BEAD</t>
  </si>
  <si>
    <t>FONDO DE APORTACIONES PARA LA INFRAESTRUCTURA SOCIAL MUNICIPAL</t>
  </si>
  <si>
    <t>BEAE</t>
  </si>
  <si>
    <t>FONDO DE APORTACIONES PARA EL FORTALECIMIENTO DE LOS MUNICIPIOS Y DE LAS DEMARCACIONES TERRITORIALES</t>
  </si>
  <si>
    <t>BEAF</t>
  </si>
  <si>
    <t>BEAG</t>
  </si>
  <si>
    <t>BEAH</t>
  </si>
  <si>
    <t>BEAJ</t>
  </si>
  <si>
    <t>FONDO DE APORTACIONES PARA LA EDUCACIÓN TECNOLÓGICA Y DE ADULTOS</t>
  </si>
  <si>
    <t>BEAK</t>
  </si>
  <si>
    <t>BEAL</t>
  </si>
  <si>
    <t>(Pesos).</t>
  </si>
  <si>
    <t>FONDO DE APORTACIONES PARA LA NÓMINA EDUCATIVA Y GASTOS DE OPERACIÓN</t>
  </si>
  <si>
    <t>DEL 1 DE ENERO AL 31 DE DICIEMBRE DE 2023.</t>
  </si>
  <si>
    <t>(Pesos)</t>
  </si>
  <si>
    <r>
      <rPr>
        <b/>
        <sz val="8"/>
        <color rgb="FF000000"/>
        <rFont val="Arial"/>
        <family val="2"/>
      </rPr>
      <t>C</t>
    </r>
    <r>
      <rPr>
        <b/>
        <sz val="8"/>
        <color rgb="FF000000"/>
        <rFont val="Arial"/>
        <family val="2"/>
      </rPr>
      <t>O</t>
    </r>
    <r>
      <rPr>
        <b/>
        <sz val="8"/>
        <color rgb="FF000000"/>
        <rFont val="Arial"/>
        <family val="2"/>
      </rPr>
      <t>N</t>
    </r>
    <r>
      <rPr>
        <b/>
        <sz val="8"/>
        <color rgb="FF000000"/>
        <rFont val="Arial"/>
        <family val="2"/>
      </rPr>
      <t>C</t>
    </r>
    <r>
      <rPr>
        <b/>
        <sz val="8"/>
        <color rgb="FF000000"/>
        <rFont val="Arial"/>
        <family val="2"/>
      </rPr>
      <t>E</t>
    </r>
    <r>
      <rPr>
        <b/>
        <sz val="8"/>
        <color rgb="FF000000"/>
        <rFont val="Arial"/>
        <family val="2"/>
      </rPr>
      <t>P</t>
    </r>
    <r>
      <rPr>
        <b/>
        <sz val="8"/>
        <color rgb="FF000000"/>
        <rFont val="Arial"/>
        <family val="2"/>
      </rPr>
      <t>T</t>
    </r>
    <r>
      <rPr>
        <b/>
        <sz val="8"/>
        <color rgb="FF000000"/>
        <rFont val="Arial"/>
        <family val="2"/>
      </rPr>
      <t>O</t>
    </r>
  </si>
  <si>
    <r>
      <rPr>
        <b/>
        <sz val="8"/>
        <color rgb="FF000000"/>
        <rFont val="Arial"/>
        <family val="2"/>
      </rPr>
      <t>V</t>
    </r>
    <r>
      <rPr>
        <b/>
        <sz val="8"/>
        <color rgb="FF000000"/>
        <rFont val="Arial"/>
        <family val="2"/>
      </rPr>
      <t>A</t>
    </r>
    <r>
      <rPr>
        <b/>
        <sz val="8"/>
        <color rgb="FF000000"/>
        <rFont val="Arial"/>
        <family val="2"/>
      </rPr>
      <t>R</t>
    </r>
    <r>
      <rPr>
        <b/>
        <sz val="8"/>
        <color rgb="FF000000"/>
        <rFont val="Arial"/>
        <family val="2"/>
      </rPr>
      <t>I</t>
    </r>
    <r>
      <rPr>
        <b/>
        <sz val="8"/>
        <color rgb="FF000000"/>
        <rFont val="Arial"/>
        <family val="2"/>
      </rPr>
      <t>A</t>
    </r>
    <r>
      <rPr>
        <b/>
        <sz val="8"/>
        <color rgb="FF000000"/>
        <rFont val="Arial"/>
        <family val="2"/>
      </rPr>
      <t>C</t>
    </r>
    <r>
      <rPr>
        <b/>
        <sz val="8"/>
        <color rgb="FF000000"/>
        <rFont val="Arial"/>
        <family val="2"/>
      </rPr>
      <t>I</t>
    </r>
    <r>
      <rPr>
        <b/>
        <sz val="8"/>
        <color rgb="FF000000"/>
        <rFont val="Arial"/>
        <family val="2"/>
      </rPr>
      <t>ÓN</t>
    </r>
  </si>
  <si>
    <t>2023,</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</si>
  <si>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b/>
        <u/>
        <sz val="8"/>
        <color rgb="FF000000"/>
        <rFont val="Arial"/>
        <family val="2"/>
      </rPr>
      <t>G</t>
    </r>
    <r>
      <rPr>
        <b/>
        <sz val="8"/>
        <color rgb="FF000000"/>
        <rFont val="Arial"/>
        <family val="2"/>
      </rPr>
      <t>A</t>
    </r>
    <r>
      <rPr>
        <b/>
        <sz val="8"/>
        <color rgb="FF000000"/>
        <rFont val="Arial"/>
        <family val="2"/>
      </rPr>
      <t>S</t>
    </r>
    <r>
      <rPr>
        <b/>
        <sz val="8"/>
        <color rgb="FF000000"/>
        <rFont val="Arial"/>
        <family val="2"/>
      </rPr>
      <t>T</t>
    </r>
    <r>
      <rPr>
        <b/>
        <sz val="8"/>
        <color rgb="FF000000"/>
        <rFont val="Arial"/>
        <family val="2"/>
      </rPr>
      <t>O</t>
    </r>
    <r>
      <rPr>
        <b/>
        <sz val="8"/>
        <color rgb="FF000000"/>
        <rFont val="Arial"/>
        <family val="2"/>
      </rPr>
      <t xml:space="preserve"> </t>
    </r>
    <r>
      <rPr>
        <b/>
        <sz val="8"/>
        <color rgb="FF000000"/>
        <rFont val="Arial"/>
        <family val="2"/>
      </rPr>
      <t>C</t>
    </r>
    <r>
      <rPr>
        <b/>
        <sz val="8"/>
        <color rgb="FF000000"/>
        <rFont val="Arial"/>
        <family val="2"/>
      </rPr>
      <t>O</t>
    </r>
    <r>
      <rPr>
        <b/>
        <sz val="8"/>
        <color rgb="FF000000"/>
        <rFont val="Arial"/>
        <family val="2"/>
      </rPr>
      <t>R</t>
    </r>
    <r>
      <rPr>
        <b/>
        <sz val="8"/>
        <color rgb="FF000000"/>
        <rFont val="Arial"/>
        <family val="2"/>
      </rPr>
      <t>R</t>
    </r>
    <r>
      <rPr>
        <b/>
        <sz val="8"/>
        <color rgb="FF000000"/>
        <rFont val="Arial"/>
        <family val="2"/>
      </rPr>
      <t>I</t>
    </r>
    <r>
      <rPr>
        <b/>
        <sz val="8"/>
        <color rgb="FF000000"/>
        <rFont val="Arial"/>
        <family val="2"/>
      </rPr>
      <t>E</t>
    </r>
    <r>
      <rPr>
        <b/>
        <sz val="8"/>
        <color rgb="FF000000"/>
        <rFont val="Arial"/>
        <family val="2"/>
      </rPr>
      <t>N</t>
    </r>
    <r>
      <rPr>
        <b/>
        <sz val="8"/>
        <color rgb="FF000000"/>
        <rFont val="Arial"/>
        <family val="2"/>
      </rPr>
      <t>T</t>
    </r>
    <r>
      <rPr>
        <b/>
        <sz val="8"/>
        <color rgb="FF000000"/>
        <rFont val="Arial"/>
        <family val="2"/>
      </rPr>
      <t>E</t>
    </r>
    <r>
      <rPr>
        <b/>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p</t>
    </r>
    <r>
      <rPr>
        <sz val="8"/>
        <color rgb="FF000000"/>
        <rFont val="Arial"/>
        <family val="2"/>
      </rPr>
      <t>e</t>
    </r>
    <r>
      <rPr>
        <sz val="8"/>
        <color rgb="FF000000"/>
        <rFont val="Arial"/>
        <family val="2"/>
      </rPr>
      <t>r</t>
    </r>
    <r>
      <rPr>
        <sz val="8"/>
        <color rgb="FF000000"/>
        <rFont val="Arial"/>
        <family val="2"/>
      </rPr>
      <t>s</t>
    </r>
    <r>
      <rPr>
        <sz val="8"/>
        <color rgb="FF000000"/>
        <rFont val="Arial"/>
        <family val="2"/>
      </rPr>
      <t>o</t>
    </r>
    <r>
      <rPr>
        <sz val="8"/>
        <color rgb="FF000000"/>
        <rFont val="Arial"/>
        <family val="2"/>
      </rPr>
      <t>n</t>
    </r>
    <r>
      <rPr>
        <sz val="8"/>
        <color rgb="FF000000"/>
        <rFont val="Arial"/>
        <family val="2"/>
      </rPr>
      <t>a</t>
    </r>
    <r>
      <rPr>
        <sz val="8"/>
        <color rgb="FF000000"/>
        <rFont val="Arial"/>
        <family val="2"/>
      </rPr>
      <t>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M</t>
    </r>
    <r>
      <rPr>
        <sz val="8"/>
        <color rgb="FF000000"/>
        <rFont val="Arial"/>
        <family val="2"/>
      </rPr>
      <t>a</t>
    </r>
    <r>
      <rPr>
        <sz val="8"/>
        <color rgb="FF000000"/>
        <rFont val="Arial"/>
        <family val="2"/>
      </rPr>
      <t>t</t>
    </r>
    <r>
      <rPr>
        <sz val="8"/>
        <color rgb="FF000000"/>
        <rFont val="Arial"/>
        <family val="2"/>
      </rPr>
      <t>e</t>
    </r>
    <r>
      <rPr>
        <sz val="8"/>
        <color rgb="FF000000"/>
        <rFont val="Arial"/>
        <family val="2"/>
      </rPr>
      <t>r</t>
    </r>
    <r>
      <rPr>
        <sz val="8"/>
        <color rgb="FF000000"/>
        <rFont val="Arial"/>
        <family val="2"/>
      </rPr>
      <t>ial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y</t>
    </r>
    <r>
      <rPr>
        <sz val="8"/>
        <color rgb="FF000000"/>
        <rFont val="Arial"/>
        <family val="2"/>
      </rPr>
      <t xml:space="preserve"> </t>
    </r>
    <r>
      <rPr>
        <sz val="8"/>
        <color rgb="FF000000"/>
        <rFont val="Arial"/>
        <family val="2"/>
      </rPr>
      <t>s</t>
    </r>
    <r>
      <rPr>
        <sz val="8"/>
        <color rgb="FF000000"/>
        <rFont val="Arial"/>
        <family val="2"/>
      </rPr>
      <t>u</t>
    </r>
    <r>
      <rPr>
        <sz val="8"/>
        <color rgb="FF000000"/>
        <rFont val="Arial"/>
        <family val="2"/>
      </rPr>
      <t>m</t>
    </r>
    <r>
      <rPr>
        <sz val="8"/>
        <color rgb="FF000000"/>
        <rFont val="Arial"/>
        <family val="2"/>
      </rPr>
      <t>in</t>
    </r>
    <r>
      <rPr>
        <sz val="8"/>
        <color rgb="FF000000"/>
        <rFont val="Arial"/>
        <family val="2"/>
      </rPr>
      <t>i</t>
    </r>
    <r>
      <rPr>
        <sz val="8"/>
        <color rgb="FF000000"/>
        <rFont val="Arial"/>
        <family val="2"/>
      </rPr>
      <t>s</t>
    </r>
    <r>
      <rPr>
        <sz val="8"/>
        <color rgb="FF000000"/>
        <rFont val="Arial"/>
        <family val="2"/>
      </rPr>
      <t>t</t>
    </r>
    <r>
      <rPr>
        <sz val="8"/>
        <color rgb="FF000000"/>
        <rFont val="Arial"/>
        <family val="2"/>
      </rPr>
      <t>r</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g</t>
    </r>
    <r>
      <rPr>
        <sz val="8"/>
        <color rgb="FF000000"/>
        <rFont val="Arial"/>
        <family val="2"/>
      </rPr>
      <t>e</t>
    </r>
    <r>
      <rPr>
        <sz val="8"/>
        <color rgb="FF000000"/>
        <rFont val="Arial"/>
        <family val="2"/>
      </rPr>
      <t>n</t>
    </r>
    <r>
      <rPr>
        <sz val="8"/>
        <color rgb="FF000000"/>
        <rFont val="Arial"/>
        <family val="2"/>
      </rPr>
      <t>e</t>
    </r>
    <r>
      <rPr>
        <sz val="8"/>
        <color rgb="FF000000"/>
        <rFont val="Arial"/>
        <family val="2"/>
      </rPr>
      <t>r</t>
    </r>
    <r>
      <rPr>
        <sz val="8"/>
        <color rgb="FF000000"/>
        <rFont val="Arial"/>
        <family val="2"/>
      </rPr>
      <t>a</t>
    </r>
    <r>
      <rPr>
        <sz val="8"/>
        <color rgb="FF000000"/>
        <rFont val="Arial"/>
        <family val="2"/>
      </rPr>
      <t>les</t>
    </r>
  </si>
  <si>
    <t>FONDO DE APORTACIONES PARA LA SALUD</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</si>
  <si>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b/>
        <u/>
        <sz val="8"/>
        <color rgb="FF000000"/>
        <rFont val="Arial"/>
        <family val="2"/>
      </rPr>
      <t>G</t>
    </r>
    <r>
      <rPr>
        <b/>
        <sz val="8"/>
        <color rgb="FF000000"/>
        <rFont val="Arial"/>
        <family val="2"/>
      </rPr>
      <t>A</t>
    </r>
    <r>
      <rPr>
        <b/>
        <sz val="8"/>
        <color rgb="FF000000"/>
        <rFont val="Arial"/>
        <family val="2"/>
      </rPr>
      <t>S</t>
    </r>
    <r>
      <rPr>
        <b/>
        <sz val="8"/>
        <color rgb="FF000000"/>
        <rFont val="Arial"/>
        <family val="2"/>
      </rPr>
      <t>T</t>
    </r>
    <r>
      <rPr>
        <b/>
        <sz val="8"/>
        <color rgb="FF000000"/>
        <rFont val="Arial"/>
        <family val="2"/>
      </rPr>
      <t>O</t>
    </r>
    <r>
      <rPr>
        <b/>
        <sz val="8"/>
        <color rgb="FF000000"/>
        <rFont val="Arial"/>
        <family val="2"/>
      </rPr>
      <t xml:space="preserve"> </t>
    </r>
    <r>
      <rPr>
        <b/>
        <sz val="8"/>
        <color rgb="FF000000"/>
        <rFont val="Arial"/>
        <family val="2"/>
      </rPr>
      <t>C</t>
    </r>
    <r>
      <rPr>
        <b/>
        <sz val="8"/>
        <color rgb="FF000000"/>
        <rFont val="Arial"/>
        <family val="2"/>
      </rPr>
      <t>O</t>
    </r>
    <r>
      <rPr>
        <b/>
        <sz val="8"/>
        <color rgb="FF000000"/>
        <rFont val="Arial"/>
        <family val="2"/>
      </rPr>
      <t>R</t>
    </r>
    <r>
      <rPr>
        <b/>
        <sz val="8"/>
        <color rgb="FF000000"/>
        <rFont val="Arial"/>
        <family val="2"/>
      </rPr>
      <t>R</t>
    </r>
    <r>
      <rPr>
        <b/>
        <sz val="8"/>
        <color rgb="FF000000"/>
        <rFont val="Arial"/>
        <family val="2"/>
      </rPr>
      <t>I</t>
    </r>
    <r>
      <rPr>
        <b/>
        <sz val="8"/>
        <color rgb="FF000000"/>
        <rFont val="Arial"/>
        <family val="2"/>
      </rPr>
      <t>E</t>
    </r>
    <r>
      <rPr>
        <b/>
        <sz val="8"/>
        <color rgb="FF000000"/>
        <rFont val="Arial"/>
        <family val="2"/>
      </rPr>
      <t>N</t>
    </r>
    <r>
      <rPr>
        <b/>
        <sz val="8"/>
        <color rgb="FF000000"/>
        <rFont val="Arial"/>
        <family val="2"/>
      </rPr>
      <t>T</t>
    </r>
    <r>
      <rPr>
        <b/>
        <sz val="8"/>
        <color rgb="FF000000"/>
        <rFont val="Arial"/>
        <family val="2"/>
      </rPr>
      <t>E</t>
    </r>
    <r>
      <rPr>
        <b/>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p</t>
    </r>
    <r>
      <rPr>
        <sz val="8"/>
        <color rgb="FF000000"/>
        <rFont val="Arial"/>
        <family val="2"/>
      </rPr>
      <t>e</t>
    </r>
    <r>
      <rPr>
        <sz val="8"/>
        <color rgb="FF000000"/>
        <rFont val="Arial"/>
        <family val="2"/>
      </rPr>
      <t>r</t>
    </r>
    <r>
      <rPr>
        <sz val="8"/>
        <color rgb="FF000000"/>
        <rFont val="Arial"/>
        <family val="2"/>
      </rPr>
      <t>s</t>
    </r>
    <r>
      <rPr>
        <sz val="8"/>
        <color rgb="FF000000"/>
        <rFont val="Arial"/>
        <family val="2"/>
      </rPr>
      <t>o</t>
    </r>
    <r>
      <rPr>
        <sz val="8"/>
        <color rgb="FF000000"/>
        <rFont val="Arial"/>
        <family val="2"/>
      </rPr>
      <t>n</t>
    </r>
    <r>
      <rPr>
        <sz val="8"/>
        <color rgb="FF000000"/>
        <rFont val="Arial"/>
        <family val="2"/>
      </rPr>
      <t>a</t>
    </r>
    <r>
      <rPr>
        <sz val="8"/>
        <color rgb="FF000000"/>
        <rFont val="Arial"/>
        <family val="2"/>
      </rPr>
      <t>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M</t>
    </r>
    <r>
      <rPr>
        <sz val="8"/>
        <color rgb="FF000000"/>
        <rFont val="Arial"/>
        <family val="2"/>
      </rPr>
      <t>a</t>
    </r>
    <r>
      <rPr>
        <sz val="8"/>
        <color rgb="FF000000"/>
        <rFont val="Arial"/>
        <family val="2"/>
      </rPr>
      <t>t</t>
    </r>
    <r>
      <rPr>
        <sz val="8"/>
        <color rgb="FF000000"/>
        <rFont val="Arial"/>
        <family val="2"/>
      </rPr>
      <t>e</t>
    </r>
    <r>
      <rPr>
        <sz val="8"/>
        <color rgb="FF000000"/>
        <rFont val="Arial"/>
        <family val="2"/>
      </rPr>
      <t>r</t>
    </r>
    <r>
      <rPr>
        <sz val="8"/>
        <color rgb="FF000000"/>
        <rFont val="Arial"/>
        <family val="2"/>
      </rPr>
      <t>ial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y</t>
    </r>
    <r>
      <rPr>
        <sz val="8"/>
        <color rgb="FF000000"/>
        <rFont val="Arial"/>
        <family val="2"/>
      </rPr>
      <t xml:space="preserve"> </t>
    </r>
    <r>
      <rPr>
        <sz val="8"/>
        <color rgb="FF000000"/>
        <rFont val="Arial"/>
        <family val="2"/>
      </rPr>
      <t>s</t>
    </r>
    <r>
      <rPr>
        <sz val="8"/>
        <color rgb="FF000000"/>
        <rFont val="Arial"/>
        <family val="2"/>
      </rPr>
      <t>u</t>
    </r>
    <r>
      <rPr>
        <sz val="8"/>
        <color rgb="FF000000"/>
        <rFont val="Arial"/>
        <family val="2"/>
      </rPr>
      <t>m</t>
    </r>
    <r>
      <rPr>
        <sz val="8"/>
        <color rgb="FF000000"/>
        <rFont val="Arial"/>
        <family val="2"/>
      </rPr>
      <t>in</t>
    </r>
    <r>
      <rPr>
        <sz val="8"/>
        <color rgb="FF000000"/>
        <rFont val="Arial"/>
        <family val="2"/>
      </rPr>
      <t>i</t>
    </r>
    <r>
      <rPr>
        <sz val="8"/>
        <color rgb="FF000000"/>
        <rFont val="Arial"/>
        <family val="2"/>
      </rPr>
      <t>s</t>
    </r>
    <r>
      <rPr>
        <sz val="8"/>
        <color rgb="FF000000"/>
        <rFont val="Arial"/>
        <family val="2"/>
      </rPr>
      <t>t</t>
    </r>
    <r>
      <rPr>
        <sz val="8"/>
        <color rgb="FF000000"/>
        <rFont val="Arial"/>
        <family val="2"/>
      </rPr>
      <t>r</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g</t>
    </r>
    <r>
      <rPr>
        <sz val="8"/>
        <color rgb="FF000000"/>
        <rFont val="Arial"/>
        <family val="2"/>
      </rPr>
      <t>e</t>
    </r>
    <r>
      <rPr>
        <sz val="8"/>
        <color rgb="FF000000"/>
        <rFont val="Arial"/>
        <family val="2"/>
      </rPr>
      <t>n</t>
    </r>
    <r>
      <rPr>
        <sz val="8"/>
        <color rgb="FF000000"/>
        <rFont val="Arial"/>
        <family val="2"/>
      </rPr>
      <t>e</t>
    </r>
    <r>
      <rPr>
        <sz val="8"/>
        <color rgb="FF000000"/>
        <rFont val="Arial"/>
        <family val="2"/>
      </rPr>
      <t>r</t>
    </r>
    <r>
      <rPr>
        <sz val="8"/>
        <color rgb="FF000000"/>
        <rFont val="Arial"/>
        <family val="2"/>
      </rPr>
      <t>a</t>
    </r>
    <r>
      <rPr>
        <sz val="8"/>
        <color rgb="FF000000"/>
        <rFont val="Arial"/>
        <family val="2"/>
      </rPr>
      <t xml:space="preserve">les
</t>
    </r>
    <r>
      <rPr>
        <b/>
        <u/>
        <sz val="8"/>
        <color rgb="FF000000"/>
        <rFont val="Arial"/>
        <family val="2"/>
      </rPr>
      <t>G</t>
    </r>
    <r>
      <rPr>
        <b/>
        <sz val="8"/>
        <color rgb="FF000000"/>
        <rFont val="Arial"/>
        <family val="2"/>
      </rPr>
      <t>A</t>
    </r>
    <r>
      <rPr>
        <b/>
        <sz val="8"/>
        <color rgb="FF000000"/>
        <rFont val="Arial"/>
        <family val="2"/>
      </rPr>
      <t>S</t>
    </r>
    <r>
      <rPr>
        <b/>
        <sz val="8"/>
        <color rgb="FF000000"/>
        <rFont val="Arial"/>
        <family val="2"/>
      </rPr>
      <t>T</t>
    </r>
    <r>
      <rPr>
        <b/>
        <sz val="8"/>
        <color rgb="FF000000"/>
        <rFont val="Arial"/>
        <family val="2"/>
      </rPr>
      <t>O</t>
    </r>
    <r>
      <rPr>
        <b/>
        <sz val="8"/>
        <color rgb="FF000000"/>
        <rFont val="Arial"/>
        <family val="2"/>
      </rPr>
      <t xml:space="preserve"> </t>
    </r>
    <r>
      <rPr>
        <b/>
        <sz val="8"/>
        <color rgb="FF000000"/>
        <rFont val="Arial"/>
        <family val="2"/>
      </rPr>
      <t>D</t>
    </r>
    <r>
      <rPr>
        <b/>
        <sz val="8"/>
        <color rgb="FF000000"/>
        <rFont val="Arial"/>
        <family val="2"/>
      </rPr>
      <t>E</t>
    </r>
    <r>
      <rPr>
        <b/>
        <sz val="8"/>
        <color rgb="FF000000"/>
        <rFont val="Arial"/>
        <family val="2"/>
      </rPr>
      <t xml:space="preserve"> </t>
    </r>
    <r>
      <rPr>
        <b/>
        <sz val="8"/>
        <color rgb="FF000000"/>
        <rFont val="Arial"/>
        <family val="2"/>
      </rPr>
      <t>I</t>
    </r>
    <r>
      <rPr>
        <b/>
        <sz val="8"/>
        <color rgb="FF000000"/>
        <rFont val="Arial"/>
        <family val="2"/>
      </rPr>
      <t>N</t>
    </r>
    <r>
      <rPr>
        <b/>
        <sz val="8"/>
        <color rgb="FF000000"/>
        <rFont val="Arial"/>
        <family val="2"/>
      </rPr>
      <t>V</t>
    </r>
    <r>
      <rPr>
        <b/>
        <sz val="8"/>
        <color rgb="FF000000"/>
        <rFont val="Arial"/>
        <family val="2"/>
      </rPr>
      <t>E</t>
    </r>
    <r>
      <rPr>
        <b/>
        <sz val="8"/>
        <color rgb="FF000000"/>
        <rFont val="Arial"/>
        <family val="2"/>
      </rPr>
      <t>R</t>
    </r>
    <r>
      <rPr>
        <b/>
        <sz val="8"/>
        <color rgb="FF000000"/>
        <rFont val="Arial"/>
        <family val="2"/>
      </rPr>
      <t>S</t>
    </r>
    <r>
      <rPr>
        <b/>
        <sz val="8"/>
        <color rgb="FF000000"/>
        <rFont val="Arial"/>
        <family val="2"/>
      </rPr>
      <t>I</t>
    </r>
    <r>
      <rPr>
        <b/>
        <sz val="8"/>
        <color rgb="FF000000"/>
        <rFont val="Arial"/>
        <family val="2"/>
      </rPr>
      <t>ON</t>
    </r>
    <r>
      <rPr>
        <b/>
        <sz val="8"/>
        <color rgb="FF000000"/>
        <rFont val="Arial"/>
        <family val="2"/>
      </rPr>
      <t xml:space="preserve"> </t>
    </r>
    <r>
      <rPr>
        <sz val="8"/>
        <color rgb="FF000000"/>
        <rFont val="Arial"/>
        <family val="2"/>
      </rPr>
      <t>B</t>
    </r>
    <r>
      <rPr>
        <sz val="8"/>
        <color rgb="FF000000"/>
        <rFont val="Arial"/>
        <family val="2"/>
      </rPr>
      <t>ie</t>
    </r>
    <r>
      <rPr>
        <sz val="8"/>
        <color rgb="FF000000"/>
        <rFont val="Arial"/>
        <family val="2"/>
      </rPr>
      <t>n</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m</t>
    </r>
    <r>
      <rPr>
        <sz val="8"/>
        <color rgb="FF000000"/>
        <rFont val="Arial"/>
        <family val="2"/>
      </rPr>
      <t>u</t>
    </r>
    <r>
      <rPr>
        <sz val="8"/>
        <color rgb="FF000000"/>
        <rFont val="Arial"/>
        <family val="2"/>
      </rPr>
      <t>e</t>
    </r>
    <r>
      <rPr>
        <sz val="8"/>
        <color rgb="FF000000"/>
        <rFont val="Arial"/>
        <family val="2"/>
      </rPr>
      <t>b</t>
    </r>
    <r>
      <rPr>
        <sz val="8"/>
        <color rgb="FF000000"/>
        <rFont val="Arial"/>
        <family val="2"/>
      </rPr>
      <t>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e</t>
    </r>
    <r>
      <rPr>
        <sz val="8"/>
        <color rgb="FF000000"/>
        <rFont val="Arial"/>
        <family val="2"/>
      </rPr>
      <t xml:space="preserve"> </t>
    </r>
    <r>
      <rPr>
        <sz val="8"/>
        <color rgb="FF000000"/>
        <rFont val="Arial"/>
        <family val="2"/>
      </rPr>
      <t>I</t>
    </r>
    <r>
      <rPr>
        <sz val="8"/>
        <color rgb="FF000000"/>
        <rFont val="Arial"/>
        <family val="2"/>
      </rPr>
      <t>n</t>
    </r>
    <r>
      <rPr>
        <sz val="8"/>
        <color rgb="FF000000"/>
        <rFont val="Arial"/>
        <family val="2"/>
      </rPr>
      <t>m</t>
    </r>
    <r>
      <rPr>
        <sz val="8"/>
        <color rgb="FF000000"/>
        <rFont val="Arial"/>
        <family val="2"/>
      </rPr>
      <t>u</t>
    </r>
    <r>
      <rPr>
        <sz val="8"/>
        <color rgb="FF000000"/>
        <rFont val="Arial"/>
        <family val="2"/>
      </rPr>
      <t>e</t>
    </r>
    <r>
      <rPr>
        <sz val="8"/>
        <color rgb="FF000000"/>
        <rFont val="Arial"/>
        <family val="2"/>
      </rPr>
      <t>b</t>
    </r>
    <r>
      <rPr>
        <sz val="8"/>
        <color rgb="FF000000"/>
        <rFont val="Arial"/>
        <family val="2"/>
      </rPr>
      <t>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O</t>
    </r>
    <r>
      <rPr>
        <sz val="8"/>
        <color rgb="FF000000"/>
        <rFont val="Arial"/>
        <family val="2"/>
      </rPr>
      <t>b</t>
    </r>
    <r>
      <rPr>
        <sz val="8"/>
        <color rgb="FF000000"/>
        <rFont val="Arial"/>
        <family val="2"/>
      </rPr>
      <t>r</t>
    </r>
    <r>
      <rPr>
        <sz val="8"/>
        <color rgb="FF000000"/>
        <rFont val="Arial"/>
        <family val="2"/>
      </rPr>
      <t>a</t>
    </r>
    <r>
      <rPr>
        <sz val="8"/>
        <color rgb="FF000000"/>
        <rFont val="Arial"/>
        <family val="2"/>
      </rPr>
      <t xml:space="preserve"> </t>
    </r>
    <r>
      <rPr>
        <sz val="8"/>
        <color rgb="FF000000"/>
        <rFont val="Arial"/>
        <family val="2"/>
      </rPr>
      <t>P</t>
    </r>
    <r>
      <rPr>
        <sz val="8"/>
        <color rgb="FF000000"/>
        <rFont val="Arial"/>
        <family val="2"/>
      </rPr>
      <t>ú</t>
    </r>
    <r>
      <rPr>
        <sz val="8"/>
        <color rgb="FF000000"/>
        <rFont val="Arial"/>
        <family val="2"/>
      </rPr>
      <t>b</t>
    </r>
    <r>
      <rPr>
        <sz val="8"/>
        <color rgb="FF000000"/>
        <rFont val="Arial"/>
        <family val="2"/>
      </rPr>
      <t>l</t>
    </r>
    <r>
      <rPr>
        <sz val="8"/>
        <color rgb="FF000000"/>
        <rFont val="Arial"/>
        <family val="2"/>
      </rPr>
      <t>i</t>
    </r>
    <r>
      <rPr>
        <sz val="8"/>
        <color rgb="FF000000"/>
        <rFont val="Arial"/>
        <family val="2"/>
      </rPr>
      <t>c</t>
    </r>
    <r>
      <rPr>
        <sz val="8"/>
        <color rgb="FF000000"/>
        <rFont val="Arial"/>
        <family val="2"/>
      </rPr>
      <t>a</t>
    </r>
  </si>
  <si>
    <r>
      <rPr>
        <b/>
        <u/>
        <sz val="8"/>
        <color rgb="FF000000"/>
        <rFont val="Arial"/>
        <family val="2"/>
      </rPr>
      <t>5</t>
    </r>
    <r>
      <rPr>
        <b/>
        <sz val="8"/>
        <color rgb="FF000000"/>
        <rFont val="Arial"/>
        <family val="2"/>
      </rPr>
      <t>,</t>
    </r>
    <r>
      <rPr>
        <b/>
        <sz val="8"/>
        <color rgb="FF000000"/>
        <rFont val="Arial"/>
        <family val="2"/>
      </rPr>
      <t>4</t>
    </r>
    <r>
      <rPr>
        <b/>
        <sz val="8"/>
        <color rgb="FF000000"/>
        <rFont val="Arial"/>
        <family val="2"/>
      </rPr>
      <t>8</t>
    </r>
    <r>
      <rPr>
        <b/>
        <sz val="8"/>
        <color rgb="FF000000"/>
        <rFont val="Arial"/>
        <family val="2"/>
      </rPr>
      <t>8</t>
    </r>
    <r>
      <rPr>
        <b/>
        <sz val="8"/>
        <color rgb="FF000000"/>
        <rFont val="Arial"/>
        <family val="2"/>
      </rPr>
      <t>,</t>
    </r>
    <r>
      <rPr>
        <b/>
        <sz val="8"/>
        <color rgb="FF000000"/>
        <rFont val="Arial"/>
        <family val="2"/>
      </rPr>
      <t>4</t>
    </r>
    <r>
      <rPr>
        <b/>
        <sz val="8"/>
        <color rgb="FF000000"/>
        <rFont val="Arial"/>
        <family val="2"/>
      </rPr>
      <t>4</t>
    </r>
    <r>
      <rPr>
        <b/>
        <sz val="8"/>
        <color rgb="FF000000"/>
        <rFont val="Arial"/>
        <family val="2"/>
      </rPr>
      <t>3</t>
    </r>
    <r>
      <rPr>
        <b/>
        <sz val="8"/>
        <color rgb="FF000000"/>
        <rFont val="Arial"/>
        <family val="2"/>
      </rPr>
      <t>,</t>
    </r>
    <r>
      <rPr>
        <b/>
        <sz val="8"/>
        <color rgb="FF000000"/>
        <rFont val="Arial"/>
        <family val="2"/>
      </rPr>
      <t>0</t>
    </r>
    <r>
      <rPr>
        <b/>
        <sz val="8"/>
        <color rgb="FF000000"/>
        <rFont val="Arial"/>
        <family val="2"/>
      </rPr>
      <t>7</t>
    </r>
    <r>
      <rPr>
        <b/>
        <sz val="8"/>
        <color rgb="FF000000"/>
        <rFont val="Arial"/>
        <family val="2"/>
      </rPr>
      <t xml:space="preserve">8
</t>
    </r>
    <r>
      <rPr>
        <b/>
        <u/>
        <sz val="8"/>
        <color rgb="FF000000"/>
        <rFont val="Arial"/>
        <family val="2"/>
      </rPr>
      <t>5</t>
    </r>
    <r>
      <rPr>
        <b/>
        <sz val="8"/>
        <color rgb="FF000000"/>
        <rFont val="Arial"/>
        <family val="2"/>
      </rPr>
      <t>,</t>
    </r>
    <r>
      <rPr>
        <b/>
        <sz val="8"/>
        <color rgb="FF000000"/>
        <rFont val="Arial"/>
        <family val="2"/>
      </rPr>
      <t>4</t>
    </r>
    <r>
      <rPr>
        <b/>
        <sz val="8"/>
        <color rgb="FF000000"/>
        <rFont val="Arial"/>
        <family val="2"/>
      </rPr>
      <t>0</t>
    </r>
    <r>
      <rPr>
        <b/>
        <sz val="8"/>
        <color rgb="FF000000"/>
        <rFont val="Arial"/>
        <family val="2"/>
      </rPr>
      <t>0</t>
    </r>
    <r>
      <rPr>
        <b/>
        <sz val="8"/>
        <color rgb="FF000000"/>
        <rFont val="Arial"/>
        <family val="2"/>
      </rPr>
      <t>,</t>
    </r>
    <r>
      <rPr>
        <b/>
        <sz val="8"/>
        <color rgb="FF000000"/>
        <rFont val="Arial"/>
        <family val="2"/>
      </rPr>
      <t>7</t>
    </r>
    <r>
      <rPr>
        <b/>
        <sz val="8"/>
        <color rgb="FF000000"/>
        <rFont val="Arial"/>
        <family val="2"/>
      </rPr>
      <t>7</t>
    </r>
    <r>
      <rPr>
        <b/>
        <sz val="8"/>
        <color rgb="FF000000"/>
        <rFont val="Arial"/>
        <family val="2"/>
      </rPr>
      <t>8</t>
    </r>
    <r>
      <rPr>
        <b/>
        <sz val="8"/>
        <color rgb="FF000000"/>
        <rFont val="Arial"/>
        <family val="2"/>
      </rPr>
      <t>,</t>
    </r>
    <r>
      <rPr>
        <b/>
        <sz val="8"/>
        <color rgb="FF000000"/>
        <rFont val="Arial"/>
        <family val="2"/>
      </rPr>
      <t>2</t>
    </r>
    <r>
      <rPr>
        <b/>
        <sz val="8"/>
        <color rgb="FF000000"/>
        <rFont val="Arial"/>
        <family val="2"/>
      </rPr>
      <t>0</t>
    </r>
    <r>
      <rPr>
        <b/>
        <sz val="8"/>
        <color rgb="FF000000"/>
        <rFont val="Arial"/>
        <family val="2"/>
      </rPr>
      <t xml:space="preserve">8
</t>
    </r>
    <r>
      <rPr>
        <sz val="8"/>
        <color rgb="FF000000"/>
        <rFont val="Arial"/>
        <family val="2"/>
      </rPr>
      <t>4</t>
    </r>
    <r>
      <rPr>
        <sz val="8"/>
        <color rgb="FF000000"/>
        <rFont val="Arial"/>
        <family val="2"/>
      </rPr>
      <t>,</t>
    </r>
    <r>
      <rPr>
        <sz val="8"/>
        <color rgb="FF000000"/>
        <rFont val="Arial"/>
        <family val="2"/>
      </rPr>
      <t>8</t>
    </r>
    <r>
      <rPr>
        <sz val="8"/>
        <color rgb="FF000000"/>
        <rFont val="Arial"/>
        <family val="2"/>
      </rPr>
      <t>4</t>
    </r>
    <r>
      <rPr>
        <sz val="8"/>
        <color rgb="FF000000"/>
        <rFont val="Arial"/>
        <family val="2"/>
      </rPr>
      <t>0</t>
    </r>
    <r>
      <rPr>
        <sz val="8"/>
        <color rgb="FF000000"/>
        <rFont val="Arial"/>
        <family val="2"/>
      </rPr>
      <t>,</t>
    </r>
    <r>
      <rPr>
        <sz val="8"/>
        <color rgb="FF000000"/>
        <rFont val="Arial"/>
        <family val="2"/>
      </rPr>
      <t>0</t>
    </r>
    <r>
      <rPr>
        <sz val="8"/>
        <color rgb="FF000000"/>
        <rFont val="Arial"/>
        <family val="2"/>
      </rPr>
      <t>4</t>
    </r>
    <r>
      <rPr>
        <sz val="8"/>
        <color rgb="FF000000"/>
        <rFont val="Arial"/>
        <family val="2"/>
      </rPr>
      <t>6</t>
    </r>
    <r>
      <rPr>
        <sz val="8"/>
        <color rgb="FF000000"/>
        <rFont val="Arial"/>
        <family val="2"/>
      </rPr>
      <t>,</t>
    </r>
    <r>
      <rPr>
        <sz val="8"/>
        <color rgb="FF000000"/>
        <rFont val="Arial"/>
        <family val="2"/>
      </rPr>
      <t>1</t>
    </r>
    <r>
      <rPr>
        <sz val="8"/>
        <color rgb="FF000000"/>
        <rFont val="Arial"/>
        <family val="2"/>
      </rPr>
      <t>0</t>
    </r>
    <r>
      <rPr>
        <sz val="8"/>
        <color rgb="FF000000"/>
        <rFont val="Arial"/>
        <family val="2"/>
      </rPr>
      <t xml:space="preserve">7
</t>
    </r>
    <r>
      <rPr>
        <sz val="8"/>
        <color rgb="FF000000"/>
        <rFont val="Arial"/>
        <family val="2"/>
      </rPr>
      <t>1</t>
    </r>
    <r>
      <rPr>
        <sz val="8"/>
        <color rgb="FF000000"/>
        <rFont val="Arial"/>
        <family val="2"/>
      </rPr>
      <t>5</t>
    </r>
    <r>
      <rPr>
        <sz val="8"/>
        <color rgb="FF000000"/>
        <rFont val="Arial"/>
        <family val="2"/>
      </rPr>
      <t>5</t>
    </r>
    <r>
      <rPr>
        <sz val="8"/>
        <color rgb="FF000000"/>
        <rFont val="Arial"/>
        <family val="2"/>
      </rPr>
      <t>,</t>
    </r>
    <r>
      <rPr>
        <sz val="8"/>
        <color rgb="FF000000"/>
        <rFont val="Arial"/>
        <family val="2"/>
      </rPr>
      <t>0</t>
    </r>
    <r>
      <rPr>
        <sz val="8"/>
        <color rgb="FF000000"/>
        <rFont val="Arial"/>
        <family val="2"/>
      </rPr>
      <t>4</t>
    </r>
    <r>
      <rPr>
        <sz val="8"/>
        <color rgb="FF000000"/>
        <rFont val="Arial"/>
        <family val="2"/>
      </rPr>
      <t>5</t>
    </r>
    <r>
      <rPr>
        <sz val="8"/>
        <color rgb="FF000000"/>
        <rFont val="Arial"/>
        <family val="2"/>
      </rPr>
      <t>,</t>
    </r>
    <r>
      <rPr>
        <sz val="8"/>
        <color rgb="FF000000"/>
        <rFont val="Arial"/>
        <family val="2"/>
      </rPr>
      <t>1</t>
    </r>
    <r>
      <rPr>
        <sz val="8"/>
        <color rgb="FF000000"/>
        <rFont val="Arial"/>
        <family val="2"/>
      </rPr>
      <t>0</t>
    </r>
    <r>
      <rPr>
        <sz val="8"/>
        <color rgb="FF000000"/>
        <rFont val="Arial"/>
        <family val="2"/>
      </rPr>
      <t xml:space="preserve">8
</t>
    </r>
    <r>
      <rPr>
        <sz val="8"/>
        <color rgb="FF000000"/>
        <rFont val="Arial"/>
        <family val="2"/>
      </rPr>
      <t>4</t>
    </r>
    <r>
      <rPr>
        <sz val="8"/>
        <color rgb="FF000000"/>
        <rFont val="Arial"/>
        <family val="2"/>
      </rPr>
      <t>0</t>
    </r>
    <r>
      <rPr>
        <sz val="8"/>
        <color rgb="FF000000"/>
        <rFont val="Arial"/>
        <family val="2"/>
      </rPr>
      <t>5</t>
    </r>
    <r>
      <rPr>
        <sz val="8"/>
        <color rgb="FF000000"/>
        <rFont val="Arial"/>
        <family val="2"/>
      </rPr>
      <t>,</t>
    </r>
    <r>
      <rPr>
        <sz val="8"/>
        <color rgb="FF000000"/>
        <rFont val="Arial"/>
        <family val="2"/>
      </rPr>
      <t>6</t>
    </r>
    <r>
      <rPr>
        <sz val="8"/>
        <color rgb="FF000000"/>
        <rFont val="Arial"/>
        <family val="2"/>
      </rPr>
      <t>8</t>
    </r>
    <r>
      <rPr>
        <sz val="8"/>
        <color rgb="FF000000"/>
        <rFont val="Arial"/>
        <family val="2"/>
      </rPr>
      <t>6</t>
    </r>
    <r>
      <rPr>
        <sz val="8"/>
        <color rgb="FF000000"/>
        <rFont val="Arial"/>
        <family val="2"/>
      </rPr>
      <t>,</t>
    </r>
    <r>
      <rPr>
        <sz val="8"/>
        <color rgb="FF000000"/>
        <rFont val="Arial"/>
        <family val="2"/>
      </rPr>
      <t>9</t>
    </r>
    <r>
      <rPr>
        <sz val="8"/>
        <color rgb="FF000000"/>
        <rFont val="Arial"/>
        <family val="2"/>
      </rPr>
      <t>9</t>
    </r>
    <r>
      <rPr>
        <sz val="8"/>
        <color rgb="FF000000"/>
        <rFont val="Arial"/>
        <family val="2"/>
      </rPr>
      <t xml:space="preserve">3
</t>
    </r>
    <r>
      <rPr>
        <b/>
        <u/>
        <sz val="8"/>
        <color rgb="FF000000"/>
        <rFont val="Arial"/>
        <family val="2"/>
      </rPr>
      <t>8</t>
    </r>
    <r>
      <rPr>
        <b/>
        <sz val="8"/>
        <color rgb="FF000000"/>
        <rFont val="Arial"/>
        <family val="2"/>
      </rPr>
      <t>7</t>
    </r>
    <r>
      <rPr>
        <b/>
        <sz val="8"/>
        <color rgb="FF000000"/>
        <rFont val="Arial"/>
        <family val="2"/>
      </rPr>
      <t>,</t>
    </r>
    <r>
      <rPr>
        <b/>
        <sz val="8"/>
        <color rgb="FF000000"/>
        <rFont val="Arial"/>
        <family val="2"/>
      </rPr>
      <t>6</t>
    </r>
    <r>
      <rPr>
        <b/>
        <sz val="8"/>
        <color rgb="FF000000"/>
        <rFont val="Arial"/>
        <family val="2"/>
      </rPr>
      <t>6</t>
    </r>
    <r>
      <rPr>
        <b/>
        <sz val="8"/>
        <color rgb="FF000000"/>
        <rFont val="Arial"/>
        <family val="2"/>
      </rPr>
      <t>4</t>
    </r>
    <r>
      <rPr>
        <b/>
        <sz val="8"/>
        <color rgb="FF000000"/>
        <rFont val="Arial"/>
        <family val="2"/>
      </rPr>
      <t>,</t>
    </r>
    <r>
      <rPr>
        <b/>
        <sz val="8"/>
        <color rgb="FF000000"/>
        <rFont val="Arial"/>
        <family val="2"/>
      </rPr>
      <t>8</t>
    </r>
    <r>
      <rPr>
        <b/>
        <sz val="8"/>
        <color rgb="FF000000"/>
        <rFont val="Arial"/>
        <family val="2"/>
      </rPr>
      <t>6</t>
    </r>
    <r>
      <rPr>
        <b/>
        <sz val="8"/>
        <color rgb="FF000000"/>
        <rFont val="Arial"/>
        <family val="2"/>
      </rPr>
      <t xml:space="preserve">9
</t>
    </r>
    <r>
      <rPr>
        <sz val="8"/>
        <color rgb="FF000000"/>
        <rFont val="Arial"/>
        <family val="2"/>
      </rPr>
      <t>2</t>
    </r>
    <r>
      <rPr>
        <sz val="8"/>
        <color rgb="FF000000"/>
        <rFont val="Arial"/>
        <family val="2"/>
      </rPr>
      <t>8</t>
    </r>
    <r>
      <rPr>
        <sz val="8"/>
        <color rgb="FF000000"/>
        <rFont val="Arial"/>
        <family val="2"/>
      </rPr>
      <t>,</t>
    </r>
    <r>
      <rPr>
        <sz val="8"/>
        <color rgb="FF000000"/>
        <rFont val="Arial"/>
        <family val="2"/>
      </rPr>
      <t>3</t>
    </r>
    <r>
      <rPr>
        <sz val="8"/>
        <color rgb="FF000000"/>
        <rFont val="Arial"/>
        <family val="2"/>
      </rPr>
      <t>5</t>
    </r>
    <r>
      <rPr>
        <sz val="8"/>
        <color rgb="FF000000"/>
        <rFont val="Arial"/>
        <family val="2"/>
      </rPr>
      <t>6</t>
    </r>
    <r>
      <rPr>
        <sz val="8"/>
        <color rgb="FF000000"/>
        <rFont val="Arial"/>
        <family val="2"/>
      </rPr>
      <t>,</t>
    </r>
    <r>
      <rPr>
        <sz val="8"/>
        <color rgb="FF000000"/>
        <rFont val="Arial"/>
        <family val="2"/>
      </rPr>
      <t>3</t>
    </r>
    <r>
      <rPr>
        <sz val="8"/>
        <color rgb="FF000000"/>
        <rFont val="Arial"/>
        <family val="2"/>
      </rPr>
      <t>5</t>
    </r>
    <r>
      <rPr>
        <sz val="8"/>
        <color rgb="FF000000"/>
        <rFont val="Arial"/>
        <family val="2"/>
      </rPr>
      <t xml:space="preserve">1
</t>
    </r>
    <r>
      <rPr>
        <sz val="8"/>
        <color rgb="FF000000"/>
        <rFont val="Arial"/>
        <family val="2"/>
      </rPr>
      <t>5</t>
    </r>
    <r>
      <rPr>
        <sz val="8"/>
        <color rgb="FF000000"/>
        <rFont val="Arial"/>
        <family val="2"/>
      </rPr>
      <t>9</t>
    </r>
    <r>
      <rPr>
        <sz val="8"/>
        <color rgb="FF000000"/>
        <rFont val="Arial"/>
        <family val="2"/>
      </rPr>
      <t>,</t>
    </r>
    <r>
      <rPr>
        <sz val="8"/>
        <color rgb="FF000000"/>
        <rFont val="Arial"/>
        <family val="2"/>
      </rPr>
      <t>3</t>
    </r>
    <r>
      <rPr>
        <sz val="8"/>
        <color rgb="FF000000"/>
        <rFont val="Arial"/>
        <family val="2"/>
      </rPr>
      <t>0</t>
    </r>
    <r>
      <rPr>
        <sz val="8"/>
        <color rgb="FF000000"/>
        <rFont val="Arial"/>
        <family val="2"/>
      </rPr>
      <t>8</t>
    </r>
    <r>
      <rPr>
        <sz val="8"/>
        <color rgb="FF000000"/>
        <rFont val="Arial"/>
        <family val="2"/>
      </rPr>
      <t>,</t>
    </r>
    <r>
      <rPr>
        <sz val="8"/>
        <color rgb="FF000000"/>
        <rFont val="Arial"/>
        <family val="2"/>
      </rPr>
      <t>5</t>
    </r>
    <r>
      <rPr>
        <sz val="8"/>
        <color rgb="FF000000"/>
        <rFont val="Arial"/>
        <family val="2"/>
      </rPr>
      <t>1</t>
    </r>
    <r>
      <rPr>
        <sz val="8"/>
        <color rgb="FF000000"/>
        <rFont val="Arial"/>
        <family val="2"/>
      </rPr>
      <t>8</t>
    </r>
  </si>
  <si>
    <r>
      <rPr>
        <b/>
        <u/>
        <sz val="8"/>
        <color rgb="FF000000"/>
        <rFont val="Arial"/>
        <family val="2"/>
      </rPr>
      <t>5</t>
    </r>
    <r>
      <rPr>
        <b/>
        <sz val="8"/>
        <color rgb="FF000000"/>
        <rFont val="Arial"/>
        <family val="2"/>
      </rPr>
      <t>,</t>
    </r>
    <r>
      <rPr>
        <b/>
        <sz val="8"/>
        <color rgb="FF000000"/>
        <rFont val="Arial"/>
        <family val="2"/>
      </rPr>
      <t>9</t>
    </r>
    <r>
      <rPr>
        <b/>
        <sz val="8"/>
        <color rgb="FF000000"/>
        <rFont val="Arial"/>
        <family val="2"/>
      </rPr>
      <t>0</t>
    </r>
    <r>
      <rPr>
        <b/>
        <sz val="8"/>
        <color rgb="FF000000"/>
        <rFont val="Arial"/>
        <family val="2"/>
      </rPr>
      <t>2</t>
    </r>
    <r>
      <rPr>
        <b/>
        <sz val="8"/>
        <color rgb="FF000000"/>
        <rFont val="Arial"/>
        <family val="2"/>
      </rPr>
      <t>,</t>
    </r>
    <r>
      <rPr>
        <b/>
        <sz val="8"/>
        <color rgb="FF000000"/>
        <rFont val="Arial"/>
        <family val="2"/>
      </rPr>
      <t>5</t>
    </r>
    <r>
      <rPr>
        <b/>
        <sz val="8"/>
        <color rgb="FF000000"/>
        <rFont val="Arial"/>
        <family val="2"/>
      </rPr>
      <t>1</t>
    </r>
    <r>
      <rPr>
        <b/>
        <sz val="8"/>
        <color rgb="FF000000"/>
        <rFont val="Arial"/>
        <family val="2"/>
      </rPr>
      <t>4</t>
    </r>
    <r>
      <rPr>
        <b/>
        <sz val="8"/>
        <color rgb="FF000000"/>
        <rFont val="Arial"/>
        <family val="2"/>
      </rPr>
      <t>,</t>
    </r>
    <r>
      <rPr>
        <b/>
        <sz val="8"/>
        <color rgb="FF000000"/>
        <rFont val="Arial"/>
        <family val="2"/>
      </rPr>
      <t>9</t>
    </r>
    <r>
      <rPr>
        <b/>
        <sz val="8"/>
        <color rgb="FF000000"/>
        <rFont val="Arial"/>
        <family val="2"/>
      </rPr>
      <t>7</t>
    </r>
    <r>
      <rPr>
        <b/>
        <sz val="8"/>
        <color rgb="FF000000"/>
        <rFont val="Arial"/>
        <family val="2"/>
      </rPr>
      <t xml:space="preserve">9
</t>
    </r>
    <r>
      <rPr>
        <b/>
        <u/>
        <sz val="8"/>
        <color rgb="FF000000"/>
        <rFont val="Arial"/>
        <family val="2"/>
      </rPr>
      <t>5</t>
    </r>
    <r>
      <rPr>
        <b/>
        <sz val="8"/>
        <color rgb="FF000000"/>
        <rFont val="Arial"/>
        <family val="2"/>
      </rPr>
      <t>,</t>
    </r>
    <r>
      <rPr>
        <b/>
        <sz val="8"/>
        <color rgb="FF000000"/>
        <rFont val="Arial"/>
        <family val="2"/>
      </rPr>
      <t>7</t>
    </r>
    <r>
      <rPr>
        <b/>
        <sz val="8"/>
        <color rgb="FF000000"/>
        <rFont val="Arial"/>
        <family val="2"/>
      </rPr>
      <t>6</t>
    </r>
    <r>
      <rPr>
        <b/>
        <sz val="8"/>
        <color rgb="FF000000"/>
        <rFont val="Arial"/>
        <family val="2"/>
      </rPr>
      <t>8</t>
    </r>
    <r>
      <rPr>
        <b/>
        <sz val="8"/>
        <color rgb="FF000000"/>
        <rFont val="Arial"/>
        <family val="2"/>
      </rPr>
      <t>,</t>
    </r>
    <r>
      <rPr>
        <b/>
        <sz val="8"/>
        <color rgb="FF000000"/>
        <rFont val="Arial"/>
        <family val="2"/>
      </rPr>
      <t>9</t>
    </r>
    <r>
      <rPr>
        <b/>
        <sz val="8"/>
        <color rgb="FF000000"/>
        <rFont val="Arial"/>
        <family val="2"/>
      </rPr>
      <t>3</t>
    </r>
    <r>
      <rPr>
        <b/>
        <sz val="8"/>
        <color rgb="FF000000"/>
        <rFont val="Arial"/>
        <family val="2"/>
      </rPr>
      <t>8</t>
    </r>
    <r>
      <rPr>
        <b/>
        <sz val="8"/>
        <color rgb="FF000000"/>
        <rFont val="Arial"/>
        <family val="2"/>
      </rPr>
      <t>,</t>
    </r>
    <r>
      <rPr>
        <b/>
        <sz val="8"/>
        <color rgb="FF000000"/>
        <rFont val="Arial"/>
        <family val="2"/>
      </rPr>
      <t>4</t>
    </r>
    <r>
      <rPr>
        <b/>
        <sz val="8"/>
        <color rgb="FF000000"/>
        <rFont val="Arial"/>
        <family val="2"/>
      </rPr>
      <t>3</t>
    </r>
    <r>
      <rPr>
        <b/>
        <sz val="8"/>
        <color rgb="FF000000"/>
        <rFont val="Arial"/>
        <family val="2"/>
      </rPr>
      <t xml:space="preserve">2
</t>
    </r>
    <r>
      <rPr>
        <sz val="8"/>
        <color rgb="FF000000"/>
        <rFont val="Arial"/>
        <family val="2"/>
      </rPr>
      <t>5</t>
    </r>
    <r>
      <rPr>
        <sz val="8"/>
        <color rgb="FF000000"/>
        <rFont val="Arial"/>
        <family val="2"/>
      </rPr>
      <t>,</t>
    </r>
    <r>
      <rPr>
        <sz val="8"/>
        <color rgb="FF000000"/>
        <rFont val="Arial"/>
        <family val="2"/>
      </rPr>
      <t>2</t>
    </r>
    <r>
      <rPr>
        <sz val="8"/>
        <color rgb="FF000000"/>
        <rFont val="Arial"/>
        <family val="2"/>
      </rPr>
      <t>3</t>
    </r>
    <r>
      <rPr>
        <sz val="8"/>
        <color rgb="FF000000"/>
        <rFont val="Arial"/>
        <family val="2"/>
      </rPr>
      <t>3</t>
    </r>
    <r>
      <rPr>
        <sz val="8"/>
        <color rgb="FF000000"/>
        <rFont val="Arial"/>
        <family val="2"/>
      </rPr>
      <t>,</t>
    </r>
    <r>
      <rPr>
        <sz val="8"/>
        <color rgb="FF000000"/>
        <rFont val="Arial"/>
        <family val="2"/>
      </rPr>
      <t>9</t>
    </r>
    <r>
      <rPr>
        <sz val="8"/>
        <color rgb="FF000000"/>
        <rFont val="Arial"/>
        <family val="2"/>
      </rPr>
      <t>6</t>
    </r>
    <r>
      <rPr>
        <sz val="8"/>
        <color rgb="FF000000"/>
        <rFont val="Arial"/>
        <family val="2"/>
      </rPr>
      <t>9</t>
    </r>
    <r>
      <rPr>
        <sz val="8"/>
        <color rgb="FF000000"/>
        <rFont val="Arial"/>
        <family val="2"/>
      </rPr>
      <t>,</t>
    </r>
    <r>
      <rPr>
        <sz val="8"/>
        <color rgb="FF000000"/>
        <rFont val="Arial"/>
        <family val="2"/>
      </rPr>
      <t>0</t>
    </r>
    <r>
      <rPr>
        <sz val="8"/>
        <color rgb="FF000000"/>
        <rFont val="Arial"/>
        <family val="2"/>
      </rPr>
      <t>0</t>
    </r>
    <r>
      <rPr>
        <sz val="8"/>
        <color rgb="FF000000"/>
        <rFont val="Arial"/>
        <family val="2"/>
      </rPr>
      <t xml:space="preserve">9
</t>
    </r>
    <r>
      <rPr>
        <sz val="8"/>
        <color rgb="FF000000"/>
        <rFont val="Arial"/>
        <family val="2"/>
      </rPr>
      <t>2</t>
    </r>
    <r>
      <rPr>
        <sz val="8"/>
        <color rgb="FF000000"/>
        <rFont val="Arial"/>
        <family val="2"/>
      </rPr>
      <t>0</t>
    </r>
    <r>
      <rPr>
        <sz val="8"/>
        <color rgb="FF000000"/>
        <rFont val="Arial"/>
        <family val="2"/>
      </rPr>
      <t>4</t>
    </r>
    <r>
      <rPr>
        <sz val="8"/>
        <color rgb="FF000000"/>
        <rFont val="Arial"/>
        <family val="2"/>
      </rPr>
      <t>,</t>
    </r>
    <r>
      <rPr>
        <sz val="8"/>
        <color rgb="FF000000"/>
        <rFont val="Arial"/>
        <family val="2"/>
      </rPr>
      <t>1</t>
    </r>
    <r>
      <rPr>
        <sz val="8"/>
        <color rgb="FF000000"/>
        <rFont val="Arial"/>
        <family val="2"/>
      </rPr>
      <t>8</t>
    </r>
    <r>
      <rPr>
        <sz val="8"/>
        <color rgb="FF000000"/>
        <rFont val="Arial"/>
        <family val="2"/>
      </rPr>
      <t>0</t>
    </r>
    <r>
      <rPr>
        <sz val="8"/>
        <color rgb="FF000000"/>
        <rFont val="Arial"/>
        <family val="2"/>
      </rPr>
      <t>,</t>
    </r>
    <r>
      <rPr>
        <sz val="8"/>
        <color rgb="FF000000"/>
        <rFont val="Arial"/>
        <family val="2"/>
      </rPr>
      <t>0</t>
    </r>
    <r>
      <rPr>
        <sz val="8"/>
        <color rgb="FF000000"/>
        <rFont val="Arial"/>
        <family val="2"/>
      </rPr>
      <t>8</t>
    </r>
    <r>
      <rPr>
        <sz val="8"/>
        <color rgb="FF000000"/>
        <rFont val="Arial"/>
        <family val="2"/>
      </rPr>
      <t xml:space="preserve">3
</t>
    </r>
    <r>
      <rPr>
        <sz val="8"/>
        <color rgb="FF000000"/>
        <rFont val="Arial"/>
        <family val="2"/>
      </rPr>
      <t>3</t>
    </r>
    <r>
      <rPr>
        <sz val="8"/>
        <color rgb="FF000000"/>
        <rFont val="Arial"/>
        <family val="2"/>
      </rPr>
      <t>3</t>
    </r>
    <r>
      <rPr>
        <sz val="8"/>
        <color rgb="FF000000"/>
        <rFont val="Arial"/>
        <family val="2"/>
      </rPr>
      <t>0</t>
    </r>
    <r>
      <rPr>
        <sz val="8"/>
        <color rgb="FF000000"/>
        <rFont val="Arial"/>
        <family val="2"/>
      </rPr>
      <t>,</t>
    </r>
    <r>
      <rPr>
        <sz val="8"/>
        <color rgb="FF000000"/>
        <rFont val="Arial"/>
        <family val="2"/>
      </rPr>
      <t>7</t>
    </r>
    <r>
      <rPr>
        <sz val="8"/>
        <color rgb="FF000000"/>
        <rFont val="Arial"/>
        <family val="2"/>
      </rPr>
      <t>8</t>
    </r>
    <r>
      <rPr>
        <sz val="8"/>
        <color rgb="FF000000"/>
        <rFont val="Arial"/>
        <family val="2"/>
      </rPr>
      <t>9</t>
    </r>
    <r>
      <rPr>
        <sz val="8"/>
        <color rgb="FF000000"/>
        <rFont val="Arial"/>
        <family val="2"/>
      </rPr>
      <t>,</t>
    </r>
    <r>
      <rPr>
        <sz val="8"/>
        <color rgb="FF000000"/>
        <rFont val="Arial"/>
        <family val="2"/>
      </rPr>
      <t>3</t>
    </r>
    <r>
      <rPr>
        <sz val="8"/>
        <color rgb="FF000000"/>
        <rFont val="Arial"/>
        <family val="2"/>
      </rPr>
      <t>4</t>
    </r>
    <r>
      <rPr>
        <sz val="8"/>
        <color rgb="FF000000"/>
        <rFont val="Arial"/>
        <family val="2"/>
      </rPr>
      <t xml:space="preserve">0
</t>
    </r>
    <r>
      <rPr>
        <b/>
        <u/>
        <sz val="8"/>
        <color rgb="FF000000"/>
        <rFont val="Arial"/>
        <family val="2"/>
      </rPr>
      <t>1</t>
    </r>
    <r>
      <rPr>
        <b/>
        <sz val="8"/>
        <color rgb="FF000000"/>
        <rFont val="Arial"/>
        <family val="2"/>
      </rPr>
      <t>3</t>
    </r>
    <r>
      <rPr>
        <b/>
        <sz val="8"/>
        <color rgb="FF000000"/>
        <rFont val="Arial"/>
        <family val="2"/>
      </rPr>
      <t>3</t>
    </r>
    <r>
      <rPr>
        <b/>
        <sz val="8"/>
        <color rgb="FF000000"/>
        <rFont val="Arial"/>
        <family val="2"/>
      </rPr>
      <t>,</t>
    </r>
    <r>
      <rPr>
        <b/>
        <sz val="8"/>
        <color rgb="FF000000"/>
        <rFont val="Arial"/>
        <family val="2"/>
      </rPr>
      <t>5</t>
    </r>
    <r>
      <rPr>
        <b/>
        <sz val="8"/>
        <color rgb="FF000000"/>
        <rFont val="Arial"/>
        <family val="2"/>
      </rPr>
      <t>7</t>
    </r>
    <r>
      <rPr>
        <b/>
        <sz val="8"/>
        <color rgb="FF000000"/>
        <rFont val="Arial"/>
        <family val="2"/>
      </rPr>
      <t>6</t>
    </r>
    <r>
      <rPr>
        <b/>
        <sz val="8"/>
        <color rgb="FF000000"/>
        <rFont val="Arial"/>
        <family val="2"/>
      </rPr>
      <t>,</t>
    </r>
    <r>
      <rPr>
        <b/>
        <sz val="8"/>
        <color rgb="FF000000"/>
        <rFont val="Arial"/>
        <family val="2"/>
      </rPr>
      <t>5</t>
    </r>
    <r>
      <rPr>
        <b/>
        <sz val="8"/>
        <color rgb="FF000000"/>
        <rFont val="Arial"/>
        <family val="2"/>
      </rPr>
      <t>4</t>
    </r>
    <r>
      <rPr>
        <b/>
        <sz val="8"/>
        <color rgb="FF000000"/>
        <rFont val="Arial"/>
        <family val="2"/>
      </rPr>
      <t xml:space="preserve">7
</t>
    </r>
    <r>
      <rPr>
        <sz val="8"/>
        <color rgb="FF000000"/>
        <rFont val="Arial"/>
        <family val="2"/>
      </rPr>
      <t>1</t>
    </r>
    <r>
      <rPr>
        <sz val="8"/>
        <color rgb="FF000000"/>
        <rFont val="Arial"/>
        <family val="2"/>
      </rPr>
      <t>1</t>
    </r>
    <r>
      <rPr>
        <sz val="8"/>
        <color rgb="FF000000"/>
        <rFont val="Arial"/>
        <family val="2"/>
      </rPr>
      <t>0</t>
    </r>
    <r>
      <rPr>
        <sz val="8"/>
        <color rgb="FF000000"/>
        <rFont val="Arial"/>
        <family val="2"/>
      </rPr>
      <t>,</t>
    </r>
    <r>
      <rPr>
        <sz val="8"/>
        <color rgb="FF000000"/>
        <rFont val="Arial"/>
        <family val="2"/>
      </rPr>
      <t>3</t>
    </r>
    <r>
      <rPr>
        <sz val="8"/>
        <color rgb="FF000000"/>
        <rFont val="Arial"/>
        <family val="2"/>
      </rPr>
      <t>1</t>
    </r>
    <r>
      <rPr>
        <sz val="8"/>
        <color rgb="FF000000"/>
        <rFont val="Arial"/>
        <family val="2"/>
      </rPr>
      <t>0</t>
    </r>
    <r>
      <rPr>
        <sz val="8"/>
        <color rgb="FF000000"/>
        <rFont val="Arial"/>
        <family val="2"/>
      </rPr>
      <t>,</t>
    </r>
    <r>
      <rPr>
        <sz val="8"/>
        <color rgb="FF000000"/>
        <rFont val="Arial"/>
        <family val="2"/>
      </rPr>
      <t>7</t>
    </r>
    <r>
      <rPr>
        <sz val="8"/>
        <color rgb="FF000000"/>
        <rFont val="Arial"/>
        <family val="2"/>
      </rPr>
      <t>2</t>
    </r>
    <r>
      <rPr>
        <sz val="8"/>
        <color rgb="FF000000"/>
        <rFont val="Arial"/>
        <family val="2"/>
      </rPr>
      <t xml:space="preserve">8
</t>
    </r>
    <r>
      <rPr>
        <sz val="8"/>
        <color rgb="FF000000"/>
        <rFont val="Arial"/>
        <family val="2"/>
      </rPr>
      <t>2</t>
    </r>
    <r>
      <rPr>
        <sz val="8"/>
        <color rgb="FF000000"/>
        <rFont val="Arial"/>
        <family val="2"/>
      </rPr>
      <t>3</t>
    </r>
    <r>
      <rPr>
        <sz val="8"/>
        <color rgb="FF000000"/>
        <rFont val="Arial"/>
        <family val="2"/>
      </rPr>
      <t>,</t>
    </r>
    <r>
      <rPr>
        <sz val="8"/>
        <color rgb="FF000000"/>
        <rFont val="Arial"/>
        <family val="2"/>
      </rPr>
      <t>2</t>
    </r>
    <r>
      <rPr>
        <sz val="8"/>
        <color rgb="FF000000"/>
        <rFont val="Arial"/>
        <family val="2"/>
      </rPr>
      <t>6</t>
    </r>
    <r>
      <rPr>
        <sz val="8"/>
        <color rgb="FF000000"/>
        <rFont val="Arial"/>
        <family val="2"/>
      </rPr>
      <t>5</t>
    </r>
    <r>
      <rPr>
        <sz val="8"/>
        <color rgb="FF000000"/>
        <rFont val="Arial"/>
        <family val="2"/>
      </rPr>
      <t>,</t>
    </r>
    <r>
      <rPr>
        <sz val="8"/>
        <color rgb="FF000000"/>
        <rFont val="Arial"/>
        <family val="2"/>
      </rPr>
      <t>8</t>
    </r>
    <r>
      <rPr>
        <sz val="8"/>
        <color rgb="FF000000"/>
        <rFont val="Arial"/>
        <family val="2"/>
      </rPr>
      <t>1</t>
    </r>
    <r>
      <rPr>
        <sz val="8"/>
        <color rgb="FF000000"/>
        <rFont val="Arial"/>
        <family val="2"/>
      </rPr>
      <t>9</t>
    </r>
  </si>
  <si>
    <r>
      <rPr>
        <b/>
        <u/>
        <sz val="8"/>
        <color rgb="FF000000"/>
        <rFont val="Arial"/>
        <family val="2"/>
      </rPr>
      <t>4</t>
    </r>
    <r>
      <rPr>
        <b/>
        <sz val="8"/>
        <color rgb="FF000000"/>
        <rFont val="Arial"/>
        <family val="2"/>
      </rPr>
      <t>1</t>
    </r>
    <r>
      <rPr>
        <b/>
        <sz val="8"/>
        <color rgb="FF000000"/>
        <rFont val="Arial"/>
        <family val="2"/>
      </rPr>
      <t>4</t>
    </r>
    <r>
      <rPr>
        <b/>
        <sz val="8"/>
        <color rgb="FF000000"/>
        <rFont val="Arial"/>
        <family val="2"/>
      </rPr>
      <t>,</t>
    </r>
    <r>
      <rPr>
        <b/>
        <sz val="8"/>
        <color rgb="FF000000"/>
        <rFont val="Arial"/>
        <family val="2"/>
      </rPr>
      <t>0</t>
    </r>
    <r>
      <rPr>
        <b/>
        <sz val="8"/>
        <color rgb="FF000000"/>
        <rFont val="Arial"/>
        <family val="2"/>
      </rPr>
      <t>7</t>
    </r>
    <r>
      <rPr>
        <b/>
        <sz val="8"/>
        <color rgb="FF000000"/>
        <rFont val="Arial"/>
        <family val="2"/>
      </rPr>
      <t>1</t>
    </r>
    <r>
      <rPr>
        <b/>
        <sz val="8"/>
        <color rgb="FF000000"/>
        <rFont val="Arial"/>
        <family val="2"/>
      </rPr>
      <t>,</t>
    </r>
    <r>
      <rPr>
        <b/>
        <sz val="8"/>
        <color rgb="FF000000"/>
        <rFont val="Arial"/>
        <family val="2"/>
      </rPr>
      <t>9</t>
    </r>
    <r>
      <rPr>
        <b/>
        <sz val="8"/>
        <color rgb="FF000000"/>
        <rFont val="Arial"/>
        <family val="2"/>
      </rPr>
      <t>0</t>
    </r>
    <r>
      <rPr>
        <b/>
        <sz val="8"/>
        <color rgb="FF000000"/>
        <rFont val="Arial"/>
        <family val="2"/>
      </rPr>
      <t xml:space="preserve">2
</t>
    </r>
    <r>
      <rPr>
        <b/>
        <u/>
        <sz val="8"/>
        <color rgb="FF000000"/>
        <rFont val="Arial"/>
        <family val="2"/>
      </rPr>
      <t>3</t>
    </r>
    <r>
      <rPr>
        <b/>
        <sz val="8"/>
        <color rgb="FF000000"/>
        <rFont val="Arial"/>
        <family val="2"/>
      </rPr>
      <t>6</t>
    </r>
    <r>
      <rPr>
        <b/>
        <sz val="8"/>
        <color rgb="FF000000"/>
        <rFont val="Arial"/>
        <family val="2"/>
      </rPr>
      <t>8</t>
    </r>
    <r>
      <rPr>
        <b/>
        <sz val="8"/>
        <color rgb="FF000000"/>
        <rFont val="Arial"/>
        <family val="2"/>
      </rPr>
      <t>,</t>
    </r>
    <r>
      <rPr>
        <b/>
        <sz val="8"/>
        <color rgb="FF000000"/>
        <rFont val="Arial"/>
        <family val="2"/>
      </rPr>
      <t>1</t>
    </r>
    <r>
      <rPr>
        <b/>
        <sz val="8"/>
        <color rgb="FF000000"/>
        <rFont val="Arial"/>
        <family val="2"/>
      </rPr>
      <t>6</t>
    </r>
    <r>
      <rPr>
        <b/>
        <sz val="8"/>
        <color rgb="FF000000"/>
        <rFont val="Arial"/>
        <family val="2"/>
      </rPr>
      <t>0</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 xml:space="preserve">4
</t>
    </r>
    <r>
      <rPr>
        <sz val="8"/>
        <color rgb="FF000000"/>
        <rFont val="Arial"/>
        <family val="2"/>
      </rPr>
      <t>3</t>
    </r>
    <r>
      <rPr>
        <sz val="8"/>
        <color rgb="FF000000"/>
        <rFont val="Arial"/>
        <family val="2"/>
      </rPr>
      <t>9</t>
    </r>
    <r>
      <rPr>
        <sz val="8"/>
        <color rgb="FF000000"/>
        <rFont val="Arial"/>
        <family val="2"/>
      </rPr>
      <t>3</t>
    </r>
    <r>
      <rPr>
        <sz val="8"/>
        <color rgb="FF000000"/>
        <rFont val="Arial"/>
        <family val="2"/>
      </rPr>
      <t>,</t>
    </r>
    <r>
      <rPr>
        <sz val="8"/>
        <color rgb="FF000000"/>
        <rFont val="Arial"/>
        <family val="2"/>
      </rPr>
      <t>9</t>
    </r>
    <r>
      <rPr>
        <sz val="8"/>
        <color rgb="FF000000"/>
        <rFont val="Arial"/>
        <family val="2"/>
      </rPr>
      <t>2</t>
    </r>
    <r>
      <rPr>
        <sz val="8"/>
        <color rgb="FF000000"/>
        <rFont val="Arial"/>
        <family val="2"/>
      </rPr>
      <t>2</t>
    </r>
    <r>
      <rPr>
        <sz val="8"/>
        <color rgb="FF000000"/>
        <rFont val="Arial"/>
        <family val="2"/>
      </rPr>
      <t>,</t>
    </r>
    <r>
      <rPr>
        <sz val="8"/>
        <color rgb="FF000000"/>
        <rFont val="Arial"/>
        <family val="2"/>
      </rPr>
      <t>9</t>
    </r>
    <r>
      <rPr>
        <sz val="8"/>
        <color rgb="FF000000"/>
        <rFont val="Arial"/>
        <family val="2"/>
      </rPr>
      <t>0</t>
    </r>
    <r>
      <rPr>
        <sz val="8"/>
        <color rgb="FF000000"/>
        <rFont val="Arial"/>
        <family val="2"/>
      </rPr>
      <t xml:space="preserve">2
</t>
    </r>
    <r>
      <rPr>
        <sz val="8"/>
        <color rgb="FF000000"/>
        <rFont val="Arial"/>
        <family val="2"/>
      </rPr>
      <t>4</t>
    </r>
    <r>
      <rPr>
        <sz val="8"/>
        <color rgb="FF000000"/>
        <rFont val="Arial"/>
        <family val="2"/>
      </rPr>
      <t>9</t>
    </r>
    <r>
      <rPr>
        <sz val="8"/>
        <color rgb="FF000000"/>
        <rFont val="Arial"/>
        <family val="2"/>
      </rPr>
      <t>,</t>
    </r>
    <r>
      <rPr>
        <sz val="8"/>
        <color rgb="FF000000"/>
        <rFont val="Arial"/>
        <family val="2"/>
      </rPr>
      <t>1</t>
    </r>
    <r>
      <rPr>
        <sz val="8"/>
        <color rgb="FF000000"/>
        <rFont val="Arial"/>
        <family val="2"/>
      </rPr>
      <t>3</t>
    </r>
    <r>
      <rPr>
        <sz val="8"/>
        <color rgb="FF000000"/>
        <rFont val="Arial"/>
        <family val="2"/>
      </rPr>
      <t>4</t>
    </r>
    <r>
      <rPr>
        <sz val="8"/>
        <color rgb="FF000000"/>
        <rFont val="Arial"/>
        <family val="2"/>
      </rPr>
      <t>,</t>
    </r>
    <r>
      <rPr>
        <sz val="8"/>
        <color rgb="FF000000"/>
        <rFont val="Arial"/>
        <family val="2"/>
      </rPr>
      <t>9</t>
    </r>
    <r>
      <rPr>
        <sz val="8"/>
        <color rgb="FF000000"/>
        <rFont val="Arial"/>
        <family val="2"/>
      </rPr>
      <t>7</t>
    </r>
    <r>
      <rPr>
        <sz val="8"/>
        <color rgb="FF000000"/>
        <rFont val="Arial"/>
        <family val="2"/>
      </rPr>
      <t xml:space="preserve">5
</t>
    </r>
    <r>
      <rPr>
        <sz val="8"/>
        <color rgb="FF000000"/>
        <rFont val="Arial"/>
        <family val="2"/>
      </rPr>
      <t>-</t>
    </r>
    <r>
      <rPr>
        <sz val="8"/>
        <color rgb="FF000000"/>
        <rFont val="Arial"/>
        <family val="2"/>
      </rPr>
      <t>7</t>
    </r>
    <r>
      <rPr>
        <sz val="8"/>
        <color rgb="FF000000"/>
        <rFont val="Arial"/>
        <family val="2"/>
      </rPr>
      <t>4</t>
    </r>
    <r>
      <rPr>
        <sz val="8"/>
        <color rgb="FF000000"/>
        <rFont val="Arial"/>
        <family val="2"/>
      </rPr>
      <t>,</t>
    </r>
    <r>
      <rPr>
        <sz val="8"/>
        <color rgb="FF000000"/>
        <rFont val="Arial"/>
        <family val="2"/>
      </rPr>
      <t>8</t>
    </r>
    <r>
      <rPr>
        <sz val="8"/>
        <color rgb="FF000000"/>
        <rFont val="Arial"/>
        <family val="2"/>
      </rPr>
      <t>9</t>
    </r>
    <r>
      <rPr>
        <sz val="8"/>
        <color rgb="FF000000"/>
        <rFont val="Arial"/>
        <family val="2"/>
      </rPr>
      <t>7</t>
    </r>
    <r>
      <rPr>
        <sz val="8"/>
        <color rgb="FF000000"/>
        <rFont val="Arial"/>
        <family val="2"/>
      </rPr>
      <t>,</t>
    </r>
    <r>
      <rPr>
        <sz val="8"/>
        <color rgb="FF000000"/>
        <rFont val="Arial"/>
        <family val="2"/>
      </rPr>
      <t>6</t>
    </r>
    <r>
      <rPr>
        <sz val="8"/>
        <color rgb="FF000000"/>
        <rFont val="Arial"/>
        <family val="2"/>
      </rPr>
      <t>5</t>
    </r>
    <r>
      <rPr>
        <sz val="8"/>
        <color rgb="FF000000"/>
        <rFont val="Arial"/>
        <family val="2"/>
      </rPr>
      <t xml:space="preserve">3
</t>
    </r>
    <r>
      <rPr>
        <b/>
        <u/>
        <sz val="8"/>
        <color rgb="FF000000"/>
        <rFont val="Arial"/>
        <family val="2"/>
      </rPr>
      <t>-</t>
    </r>
    <r>
      <rPr>
        <b/>
        <sz val="8"/>
        <color rgb="FF000000"/>
        <rFont val="Arial"/>
        <family val="2"/>
      </rPr>
      <t>1</t>
    </r>
    <r>
      <rPr>
        <b/>
        <sz val="8"/>
        <color rgb="FF000000"/>
        <rFont val="Arial"/>
        <family val="2"/>
      </rPr>
      <t>0</t>
    </r>
    <r>
      <rPr>
        <b/>
        <sz val="8"/>
        <color rgb="FF000000"/>
        <rFont val="Arial"/>
        <family val="2"/>
      </rPr>
      <t>3</t>
    </r>
    <r>
      <rPr>
        <b/>
        <sz val="8"/>
        <color rgb="FF000000"/>
        <rFont val="Arial"/>
        <family val="2"/>
      </rPr>
      <t>,</t>
    </r>
    <r>
      <rPr>
        <b/>
        <sz val="8"/>
        <color rgb="FF000000"/>
        <rFont val="Arial"/>
        <family val="2"/>
      </rPr>
      <t>6</t>
    </r>
    <r>
      <rPr>
        <b/>
        <sz val="8"/>
        <color rgb="FF000000"/>
        <rFont val="Arial"/>
        <family val="2"/>
      </rPr>
      <t>2</t>
    </r>
    <r>
      <rPr>
        <b/>
        <sz val="8"/>
        <color rgb="FF000000"/>
        <rFont val="Arial"/>
        <family val="2"/>
      </rPr>
      <t>4</t>
    </r>
    <r>
      <rPr>
        <b/>
        <sz val="8"/>
        <color rgb="FF000000"/>
        <rFont val="Arial"/>
        <family val="2"/>
      </rPr>
      <t>,</t>
    </r>
    <r>
      <rPr>
        <b/>
        <sz val="8"/>
        <color rgb="FF000000"/>
        <rFont val="Arial"/>
        <family val="2"/>
      </rPr>
      <t>6</t>
    </r>
    <r>
      <rPr>
        <b/>
        <sz val="8"/>
        <color rgb="FF000000"/>
        <rFont val="Arial"/>
        <family val="2"/>
      </rPr>
      <t>4</t>
    </r>
    <r>
      <rPr>
        <b/>
        <sz val="8"/>
        <color rgb="FF000000"/>
        <rFont val="Arial"/>
        <family val="2"/>
      </rPr>
      <t xml:space="preserve">8
</t>
    </r>
    <r>
      <rPr>
        <sz val="8"/>
        <color rgb="FF000000"/>
        <rFont val="Arial"/>
        <family val="2"/>
      </rPr>
      <t>8</t>
    </r>
    <r>
      <rPr>
        <sz val="8"/>
        <color rgb="FF000000"/>
        <rFont val="Arial"/>
        <family val="2"/>
      </rPr>
      <t>1</t>
    </r>
    <r>
      <rPr>
        <sz val="8"/>
        <color rgb="FF000000"/>
        <rFont val="Arial"/>
        <family val="2"/>
      </rPr>
      <t>,</t>
    </r>
    <r>
      <rPr>
        <sz val="8"/>
        <color rgb="FF000000"/>
        <rFont val="Arial"/>
        <family val="2"/>
      </rPr>
      <t>9</t>
    </r>
    <r>
      <rPr>
        <sz val="8"/>
        <color rgb="FF000000"/>
        <rFont val="Arial"/>
        <family val="2"/>
      </rPr>
      <t>5</t>
    </r>
    <r>
      <rPr>
        <sz val="8"/>
        <color rgb="FF000000"/>
        <rFont val="Arial"/>
        <family val="2"/>
      </rPr>
      <t>4</t>
    </r>
    <r>
      <rPr>
        <sz val="8"/>
        <color rgb="FF000000"/>
        <rFont val="Arial"/>
        <family val="2"/>
      </rPr>
      <t>,</t>
    </r>
    <r>
      <rPr>
        <sz val="8"/>
        <color rgb="FF000000"/>
        <rFont val="Arial"/>
        <family val="2"/>
      </rPr>
      <t>3</t>
    </r>
    <r>
      <rPr>
        <sz val="8"/>
        <color rgb="FF000000"/>
        <rFont val="Arial"/>
        <family val="2"/>
      </rPr>
      <t>7</t>
    </r>
    <r>
      <rPr>
        <sz val="8"/>
        <color rgb="FF000000"/>
        <rFont val="Arial"/>
        <family val="2"/>
      </rPr>
      <t xml:space="preserve">7
</t>
    </r>
    <r>
      <rPr>
        <sz val="8"/>
        <color rgb="FF000000"/>
        <rFont val="Arial"/>
        <family val="2"/>
      </rPr>
      <t>-</t>
    </r>
    <r>
      <rPr>
        <sz val="8"/>
        <color rgb="FF000000"/>
        <rFont val="Arial"/>
        <family val="2"/>
      </rPr>
      <t>3</t>
    </r>
    <r>
      <rPr>
        <sz val="8"/>
        <color rgb="FF000000"/>
        <rFont val="Arial"/>
        <family val="2"/>
      </rPr>
      <t>6</t>
    </r>
    <r>
      <rPr>
        <sz val="8"/>
        <color rgb="FF000000"/>
        <rFont val="Arial"/>
        <family val="2"/>
      </rPr>
      <t>,</t>
    </r>
    <r>
      <rPr>
        <sz val="8"/>
        <color rgb="FF000000"/>
        <rFont val="Arial"/>
        <family val="2"/>
      </rPr>
      <t>0</t>
    </r>
    <r>
      <rPr>
        <sz val="8"/>
        <color rgb="FF000000"/>
        <rFont val="Arial"/>
        <family val="2"/>
      </rPr>
      <t>4</t>
    </r>
    <r>
      <rPr>
        <sz val="8"/>
        <color rgb="FF000000"/>
        <rFont val="Arial"/>
        <family val="2"/>
      </rPr>
      <t>2</t>
    </r>
    <r>
      <rPr>
        <sz val="8"/>
        <color rgb="FF000000"/>
        <rFont val="Arial"/>
        <family val="2"/>
      </rPr>
      <t>,</t>
    </r>
    <r>
      <rPr>
        <sz val="8"/>
        <color rgb="FF000000"/>
        <rFont val="Arial"/>
        <family val="2"/>
      </rPr>
      <t>6</t>
    </r>
    <r>
      <rPr>
        <sz val="8"/>
        <color rgb="FF000000"/>
        <rFont val="Arial"/>
        <family val="2"/>
      </rPr>
      <t>9</t>
    </r>
    <r>
      <rPr>
        <sz val="8"/>
        <color rgb="FF000000"/>
        <rFont val="Arial"/>
        <family val="2"/>
      </rPr>
      <t>9</t>
    </r>
  </si>
  <si>
    <t xml:space="preserve">FONDO DE APORTACIONES PARA LA INFRAESTRUCTURA SOCIAL </t>
  </si>
  <si>
    <t>FONDO DE APORTACIONES PARA EL FORTALECIMIENTO</t>
  </si>
  <si>
    <t>DE LOS MUNICIPIOS Y DE LAS DEMARCACIONES TERRITORIALES</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</si>
  <si>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sz val="8"/>
        <color rgb="FF000000"/>
        <rFont val="Arial"/>
        <family val="2"/>
      </rPr>
      <t>Fo</t>
    </r>
    <r>
      <rPr>
        <sz val="8"/>
        <color rgb="FF000000"/>
        <rFont val="Arial"/>
        <family val="2"/>
      </rPr>
      <t>n</t>
    </r>
    <r>
      <rPr>
        <sz val="8"/>
        <color rgb="FF000000"/>
        <rFont val="Arial"/>
        <family val="2"/>
      </rPr>
      <t>d</t>
    </r>
    <r>
      <rPr>
        <sz val="8"/>
        <color rgb="FF000000"/>
        <rFont val="Arial"/>
        <family val="2"/>
      </rPr>
      <t>o</t>
    </r>
    <r>
      <rPr>
        <sz val="8"/>
        <color rgb="FF000000"/>
        <rFont val="Arial"/>
        <family val="2"/>
      </rPr>
      <t xml:space="preserve"> </t>
    </r>
    <r>
      <rPr>
        <sz val="8"/>
        <color rgb="FF000000"/>
        <rFont val="Arial"/>
        <family val="2"/>
      </rPr>
      <t>d</t>
    </r>
    <r>
      <rPr>
        <sz val="8"/>
        <color rgb="FF000000"/>
        <rFont val="Arial"/>
        <family val="2"/>
      </rPr>
      <t>e</t>
    </r>
    <r>
      <rPr>
        <sz val="8"/>
        <color rgb="FF000000"/>
        <rFont val="Arial"/>
        <family val="2"/>
      </rPr>
      <t xml:space="preserve"> </t>
    </r>
    <r>
      <rPr>
        <sz val="8"/>
        <color rgb="FF000000"/>
        <rFont val="Arial"/>
        <family val="2"/>
      </rPr>
      <t>A</t>
    </r>
    <r>
      <rPr>
        <sz val="8"/>
        <color rgb="FF000000"/>
        <rFont val="Arial"/>
        <family val="2"/>
      </rPr>
      <t>p</t>
    </r>
    <r>
      <rPr>
        <sz val="8"/>
        <color rgb="FF000000"/>
        <rFont val="Arial"/>
        <family val="2"/>
      </rPr>
      <t>o</t>
    </r>
    <r>
      <rPr>
        <sz val="8"/>
        <color rgb="FF000000"/>
        <rFont val="Arial"/>
        <family val="2"/>
      </rPr>
      <t>r</t>
    </r>
    <r>
      <rPr>
        <sz val="8"/>
        <color rgb="FF000000"/>
        <rFont val="Arial"/>
        <family val="2"/>
      </rPr>
      <t>t</t>
    </r>
    <r>
      <rPr>
        <sz val="8"/>
        <color rgb="FF000000"/>
        <rFont val="Arial"/>
        <family val="2"/>
      </rPr>
      <t>a</t>
    </r>
    <r>
      <rPr>
        <sz val="8"/>
        <color rgb="FF000000"/>
        <rFont val="Arial"/>
        <family val="2"/>
      </rPr>
      <t>c</t>
    </r>
    <r>
      <rPr>
        <sz val="8"/>
        <color rgb="FF000000"/>
        <rFont val="Arial"/>
        <family val="2"/>
      </rPr>
      <t>io</t>
    </r>
    <r>
      <rPr>
        <sz val="8"/>
        <color rgb="FF000000"/>
        <rFont val="Arial"/>
        <family val="2"/>
      </rPr>
      <t>n</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p</t>
    </r>
    <r>
      <rPr>
        <sz val="8"/>
        <color rgb="FF000000"/>
        <rFont val="Arial"/>
        <family val="2"/>
      </rPr>
      <t>a</t>
    </r>
    <r>
      <rPr>
        <sz val="8"/>
        <color rgb="FF000000"/>
        <rFont val="Arial"/>
        <family val="2"/>
      </rPr>
      <t>r</t>
    </r>
    <r>
      <rPr>
        <sz val="8"/>
        <color rgb="FF000000"/>
        <rFont val="Arial"/>
        <family val="2"/>
      </rPr>
      <t>a</t>
    </r>
    <r>
      <rPr>
        <sz val="8"/>
        <color rgb="FF000000"/>
        <rFont val="Arial"/>
        <family val="2"/>
      </rPr>
      <t xml:space="preserve"> </t>
    </r>
    <r>
      <rPr>
        <sz val="8"/>
        <color rgb="FF000000"/>
        <rFont val="Arial"/>
        <family val="2"/>
      </rPr>
      <t>e</t>
    </r>
    <r>
      <rPr>
        <sz val="8"/>
        <color rgb="FF000000"/>
        <rFont val="Arial"/>
        <family val="2"/>
      </rPr>
      <t>l</t>
    </r>
    <r>
      <rPr>
        <sz val="8"/>
        <color rgb="FF000000"/>
        <rFont val="Arial"/>
        <family val="2"/>
      </rPr>
      <t xml:space="preserve"> </t>
    </r>
    <r>
      <rPr>
        <sz val="8"/>
        <color rgb="FF000000"/>
        <rFont val="Arial"/>
        <family val="2"/>
      </rPr>
      <t>F</t>
    </r>
    <r>
      <rPr>
        <sz val="8"/>
        <color rgb="FF000000"/>
        <rFont val="Arial"/>
        <family val="2"/>
      </rPr>
      <t>o</t>
    </r>
    <r>
      <rPr>
        <sz val="8"/>
        <color rgb="FF000000"/>
        <rFont val="Arial"/>
        <family val="2"/>
      </rPr>
      <t>r</t>
    </r>
    <r>
      <rPr>
        <sz val="8"/>
        <color rgb="FF000000"/>
        <rFont val="Arial"/>
        <family val="2"/>
      </rPr>
      <t>t</t>
    </r>
    <r>
      <rPr>
        <sz val="8"/>
        <color rgb="FF000000"/>
        <rFont val="Arial"/>
        <family val="2"/>
      </rPr>
      <t>a</t>
    </r>
    <r>
      <rPr>
        <sz val="8"/>
        <color rgb="FF000000"/>
        <rFont val="Arial"/>
        <family val="2"/>
      </rPr>
      <t>le</t>
    </r>
    <r>
      <rPr>
        <sz val="8"/>
        <color rgb="FF000000"/>
        <rFont val="Arial"/>
        <family val="2"/>
      </rPr>
      <t>c</t>
    </r>
    <r>
      <rPr>
        <sz val="8"/>
        <color rgb="FF000000"/>
        <rFont val="Arial"/>
        <family val="2"/>
      </rPr>
      <t>i</t>
    </r>
    <r>
      <rPr>
        <sz val="8"/>
        <color rgb="FF000000"/>
        <rFont val="Arial"/>
        <family val="2"/>
      </rPr>
      <t>m</t>
    </r>
    <r>
      <rPr>
        <sz val="8"/>
        <color rgb="FF000000"/>
        <rFont val="Arial"/>
        <family val="2"/>
      </rPr>
      <t>i</t>
    </r>
    <r>
      <rPr>
        <sz val="8"/>
        <color rgb="FF000000"/>
        <rFont val="Arial"/>
        <family val="2"/>
      </rPr>
      <t>e</t>
    </r>
    <r>
      <rPr>
        <sz val="8"/>
        <color rgb="FF000000"/>
        <rFont val="Arial"/>
        <family val="2"/>
      </rPr>
      <t>n</t>
    </r>
    <r>
      <rPr>
        <sz val="8"/>
        <color rgb="FF000000"/>
        <rFont val="Arial"/>
        <family val="2"/>
      </rPr>
      <t>t</t>
    </r>
    <r>
      <rPr>
        <sz val="8"/>
        <color rgb="FF000000"/>
        <rFont val="Arial"/>
        <family val="2"/>
      </rPr>
      <t>o</t>
    </r>
    <r>
      <rPr>
        <sz val="8"/>
        <color rgb="FF000000"/>
        <rFont val="Arial"/>
        <family val="2"/>
      </rPr>
      <t xml:space="preserve"> </t>
    </r>
    <r>
      <rPr>
        <sz val="8"/>
        <color rgb="FF000000"/>
        <rFont val="Arial"/>
        <family val="2"/>
      </rPr>
      <t>d</t>
    </r>
    <r>
      <rPr>
        <sz val="8"/>
        <color rgb="FF000000"/>
        <rFont val="Arial"/>
        <family val="2"/>
      </rPr>
      <t>e</t>
    </r>
    <r>
      <rPr>
        <sz val="8"/>
        <color rgb="FF000000"/>
        <rFont val="Arial"/>
        <family val="2"/>
      </rPr>
      <t xml:space="preserve"> </t>
    </r>
    <r>
      <rPr>
        <sz val="8"/>
        <color rgb="FF000000"/>
        <rFont val="Arial"/>
        <family val="2"/>
      </rPr>
      <t>los</t>
    </r>
    <r>
      <rPr>
        <sz val="8"/>
        <color rgb="FF000000"/>
        <rFont val="Arial"/>
        <family val="2"/>
      </rPr>
      <t xml:space="preserve"> </t>
    </r>
    <r>
      <rPr>
        <sz val="8"/>
        <color rgb="FF000000"/>
        <rFont val="Arial"/>
        <family val="2"/>
      </rPr>
      <t>M</t>
    </r>
    <r>
      <rPr>
        <sz val="8"/>
        <color rgb="FF000000"/>
        <rFont val="Arial"/>
        <family val="2"/>
      </rPr>
      <t>u</t>
    </r>
    <r>
      <rPr>
        <sz val="8"/>
        <color rgb="FF000000"/>
        <rFont val="Arial"/>
        <family val="2"/>
      </rPr>
      <t>n</t>
    </r>
    <r>
      <rPr>
        <sz val="8"/>
        <color rgb="FF000000"/>
        <rFont val="Arial"/>
        <family val="2"/>
      </rPr>
      <t>i</t>
    </r>
    <r>
      <rPr>
        <sz val="8"/>
        <color rgb="FF000000"/>
        <rFont val="Arial"/>
        <family val="2"/>
      </rPr>
      <t>c</t>
    </r>
    <r>
      <rPr>
        <sz val="8"/>
        <color rgb="FF000000"/>
        <rFont val="Arial"/>
        <family val="2"/>
      </rPr>
      <t>ipi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y</t>
    </r>
    <r>
      <rPr>
        <sz val="8"/>
        <color rgb="FF000000"/>
        <rFont val="Arial"/>
        <family val="2"/>
      </rPr>
      <t xml:space="preserve"> </t>
    </r>
    <r>
      <rPr>
        <sz val="8"/>
        <color rgb="FF000000"/>
        <rFont val="Arial"/>
        <family val="2"/>
      </rPr>
      <t>d</t>
    </r>
    <r>
      <rPr>
        <sz val="8"/>
        <color rgb="FF000000"/>
        <rFont val="Arial"/>
        <family val="2"/>
      </rPr>
      <t>e</t>
    </r>
    <r>
      <rPr>
        <sz val="8"/>
        <color rgb="FF000000"/>
        <rFont val="Arial"/>
        <family val="2"/>
      </rPr>
      <t xml:space="preserve"> </t>
    </r>
    <r>
      <rPr>
        <sz val="8"/>
        <color rgb="FF000000"/>
        <rFont val="Arial"/>
        <family val="2"/>
      </rPr>
      <t>las</t>
    </r>
    <r>
      <rPr>
        <sz val="8"/>
        <color rgb="FF000000"/>
        <rFont val="Arial"/>
        <family val="2"/>
      </rPr>
      <t xml:space="preserve"> </t>
    </r>
    <r>
      <rPr>
        <sz val="8"/>
        <color rgb="FF000000"/>
        <rFont val="Arial"/>
        <family val="2"/>
      </rPr>
      <t>D</t>
    </r>
    <r>
      <rPr>
        <sz val="8"/>
        <color rgb="FF000000"/>
        <rFont val="Arial"/>
        <family val="2"/>
      </rPr>
      <t>e</t>
    </r>
    <r>
      <rPr>
        <sz val="8"/>
        <color rgb="FF000000"/>
        <rFont val="Arial"/>
        <family val="2"/>
      </rPr>
      <t>ma</t>
    </r>
    <r>
      <rPr>
        <sz val="8"/>
        <color rgb="FF000000"/>
        <rFont val="Arial"/>
        <family val="2"/>
      </rPr>
      <t>r</t>
    </r>
    <r>
      <rPr>
        <sz val="8"/>
        <color rgb="FF000000"/>
        <rFont val="Arial"/>
        <family val="2"/>
      </rPr>
      <t>c</t>
    </r>
    <r>
      <rPr>
        <sz val="8"/>
        <color rgb="FF000000"/>
        <rFont val="Arial"/>
        <family val="2"/>
      </rPr>
      <t>a</t>
    </r>
    <r>
      <rPr>
        <sz val="8"/>
        <color rgb="FF000000"/>
        <rFont val="Arial"/>
        <family val="2"/>
      </rPr>
      <t>c</t>
    </r>
    <r>
      <rPr>
        <sz val="8"/>
        <color rgb="FF000000"/>
        <rFont val="Arial"/>
        <family val="2"/>
      </rPr>
      <t>i</t>
    </r>
    <r>
      <rPr>
        <sz val="8"/>
        <color rgb="FF000000"/>
        <rFont val="Arial"/>
        <family val="2"/>
      </rPr>
      <t>o</t>
    </r>
    <r>
      <rPr>
        <sz val="8"/>
        <color rgb="FF000000"/>
        <rFont val="Arial"/>
        <family val="2"/>
      </rPr>
      <t>n</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Te</t>
    </r>
    <r>
      <rPr>
        <sz val="8"/>
        <color rgb="FF000000"/>
        <rFont val="Arial"/>
        <family val="2"/>
      </rPr>
      <t>r</t>
    </r>
    <r>
      <rPr>
        <sz val="8"/>
        <color rgb="FF000000"/>
        <rFont val="Arial"/>
        <family val="2"/>
      </rPr>
      <t>r</t>
    </r>
    <r>
      <rPr>
        <sz val="8"/>
        <color rgb="FF000000"/>
        <rFont val="Arial"/>
        <family val="2"/>
      </rPr>
      <t>i</t>
    </r>
    <r>
      <rPr>
        <sz val="8"/>
        <color rgb="FF000000"/>
        <rFont val="Arial"/>
        <family val="2"/>
      </rPr>
      <t>t</t>
    </r>
    <r>
      <rPr>
        <sz val="8"/>
        <color rgb="FF000000"/>
        <rFont val="Arial"/>
        <family val="2"/>
      </rPr>
      <t>o</t>
    </r>
    <r>
      <rPr>
        <sz val="8"/>
        <color rgb="FF000000"/>
        <rFont val="Arial"/>
        <family val="2"/>
      </rPr>
      <t>r</t>
    </r>
    <r>
      <rPr>
        <sz val="8"/>
        <color rgb="FF000000"/>
        <rFont val="Arial"/>
        <family val="2"/>
      </rPr>
      <t>ial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d</t>
    </r>
    <r>
      <rPr>
        <sz val="8"/>
        <color rgb="FF000000"/>
        <rFont val="Arial"/>
        <family val="2"/>
      </rPr>
      <t>e</t>
    </r>
    <r>
      <rPr>
        <sz val="8"/>
        <color rgb="FF000000"/>
        <rFont val="Arial"/>
        <family val="2"/>
      </rPr>
      <t>l</t>
    </r>
    <r>
      <rPr>
        <sz val="8"/>
        <color rgb="FF000000"/>
        <rFont val="Arial"/>
        <family val="2"/>
      </rPr>
      <t xml:space="preserve"> </t>
    </r>
    <r>
      <rPr>
        <sz val="8"/>
        <color rgb="FF000000"/>
        <rFont val="Arial"/>
        <family val="2"/>
      </rPr>
      <t>D</t>
    </r>
    <r>
      <rPr>
        <sz val="8"/>
        <color rgb="FF000000"/>
        <rFont val="Arial"/>
        <family val="2"/>
      </rPr>
      <t>i</t>
    </r>
    <r>
      <rPr>
        <sz val="8"/>
        <color rgb="FF000000"/>
        <rFont val="Arial"/>
        <family val="2"/>
      </rPr>
      <t>s</t>
    </r>
    <r>
      <rPr>
        <sz val="8"/>
        <color rgb="FF000000"/>
        <rFont val="Arial"/>
        <family val="2"/>
      </rPr>
      <t>t</t>
    </r>
    <r>
      <rPr>
        <sz val="8"/>
        <color rgb="FF000000"/>
        <rFont val="Arial"/>
        <family val="2"/>
      </rPr>
      <t>r</t>
    </r>
    <r>
      <rPr>
        <sz val="8"/>
        <color rgb="FF000000"/>
        <rFont val="Arial"/>
        <family val="2"/>
      </rPr>
      <t>i</t>
    </r>
    <r>
      <rPr>
        <sz val="8"/>
        <color rgb="FF000000"/>
        <rFont val="Arial"/>
        <family val="2"/>
      </rPr>
      <t>t</t>
    </r>
    <r>
      <rPr>
        <sz val="8"/>
        <color rgb="FF000000"/>
        <rFont val="Arial"/>
        <family val="2"/>
      </rPr>
      <t>o</t>
    </r>
    <r>
      <rPr>
        <sz val="8"/>
        <color rgb="FF000000"/>
        <rFont val="Arial"/>
        <family val="2"/>
      </rPr>
      <t xml:space="preserve"> </t>
    </r>
    <r>
      <rPr>
        <sz val="8"/>
        <color rgb="FF000000"/>
        <rFont val="Arial"/>
        <family val="2"/>
      </rPr>
      <t>Fe</t>
    </r>
    <r>
      <rPr>
        <sz val="8"/>
        <color rgb="FF000000"/>
        <rFont val="Arial"/>
        <family val="2"/>
      </rPr>
      <t>d</t>
    </r>
    <r>
      <rPr>
        <sz val="8"/>
        <color rgb="FF000000"/>
        <rFont val="Arial"/>
        <family val="2"/>
      </rPr>
      <t>e</t>
    </r>
    <r>
      <rPr>
        <sz val="8"/>
        <color rgb="FF000000"/>
        <rFont val="Arial"/>
        <family val="2"/>
      </rPr>
      <t>r</t>
    </r>
    <r>
      <rPr>
        <sz val="8"/>
        <color rgb="FF000000"/>
        <rFont val="Arial"/>
        <family val="2"/>
      </rPr>
      <t>a</t>
    </r>
    <r>
      <rPr>
        <sz val="8"/>
        <color rgb="FF000000"/>
        <rFont val="Arial"/>
        <family val="2"/>
      </rPr>
      <t>l</t>
    </r>
  </si>
  <si>
    <r>
      <rPr>
        <b/>
        <u/>
        <sz val="8"/>
        <color rgb="FF000000"/>
        <rFont val="Arial"/>
        <family val="2"/>
      </rPr>
      <t>3</t>
    </r>
    <r>
      <rPr>
        <b/>
        <sz val="8"/>
        <color rgb="FF000000"/>
        <rFont val="Arial"/>
        <family val="2"/>
      </rPr>
      <t>,</t>
    </r>
    <r>
      <rPr>
        <b/>
        <sz val="8"/>
        <color rgb="FF000000"/>
        <rFont val="Arial"/>
        <family val="2"/>
      </rPr>
      <t>1</t>
    </r>
    <r>
      <rPr>
        <b/>
        <sz val="8"/>
        <color rgb="FF000000"/>
        <rFont val="Arial"/>
        <family val="2"/>
      </rPr>
      <t>0</t>
    </r>
    <r>
      <rPr>
        <b/>
        <sz val="8"/>
        <color rgb="FF000000"/>
        <rFont val="Arial"/>
        <family val="2"/>
      </rPr>
      <t>7</t>
    </r>
    <r>
      <rPr>
        <b/>
        <sz val="8"/>
        <color rgb="FF000000"/>
        <rFont val="Arial"/>
        <family val="2"/>
      </rPr>
      <t>,</t>
    </r>
    <r>
      <rPr>
        <b/>
        <sz val="8"/>
        <color rgb="FF000000"/>
        <rFont val="Arial"/>
        <family val="2"/>
      </rPr>
      <t>4</t>
    </r>
    <r>
      <rPr>
        <b/>
        <sz val="8"/>
        <color rgb="FF000000"/>
        <rFont val="Arial"/>
        <family val="2"/>
      </rPr>
      <t>3</t>
    </r>
    <r>
      <rPr>
        <b/>
        <sz val="8"/>
        <color rgb="FF000000"/>
        <rFont val="Arial"/>
        <family val="2"/>
      </rPr>
      <t>5</t>
    </r>
    <r>
      <rPr>
        <b/>
        <sz val="8"/>
        <color rgb="FF000000"/>
        <rFont val="Arial"/>
        <family val="2"/>
      </rPr>
      <t>,</t>
    </r>
    <r>
      <rPr>
        <b/>
        <sz val="8"/>
        <color rgb="FF000000"/>
        <rFont val="Arial"/>
        <family val="2"/>
      </rPr>
      <t>2</t>
    </r>
    <r>
      <rPr>
        <b/>
        <sz val="8"/>
        <color rgb="FF000000"/>
        <rFont val="Arial"/>
        <family val="2"/>
      </rPr>
      <t>4</t>
    </r>
    <r>
      <rPr>
        <b/>
        <sz val="8"/>
        <color rgb="FF000000"/>
        <rFont val="Arial"/>
        <family val="2"/>
      </rPr>
      <t xml:space="preserve">6
</t>
    </r>
    <r>
      <rPr>
        <sz val="8"/>
        <color rgb="FF000000"/>
        <rFont val="Arial"/>
        <family val="2"/>
      </rPr>
      <t>3</t>
    </r>
    <r>
      <rPr>
        <sz val="8"/>
        <color rgb="FF000000"/>
        <rFont val="Arial"/>
        <family val="2"/>
      </rPr>
      <t>,</t>
    </r>
    <r>
      <rPr>
        <sz val="8"/>
        <color rgb="FF000000"/>
        <rFont val="Arial"/>
        <family val="2"/>
      </rPr>
      <t>1</t>
    </r>
    <r>
      <rPr>
        <sz val="8"/>
        <color rgb="FF000000"/>
        <rFont val="Arial"/>
        <family val="2"/>
      </rPr>
      <t>0</t>
    </r>
    <r>
      <rPr>
        <sz val="8"/>
        <color rgb="FF000000"/>
        <rFont val="Arial"/>
        <family val="2"/>
      </rPr>
      <t>7</t>
    </r>
    <r>
      <rPr>
        <sz val="8"/>
        <color rgb="FF000000"/>
        <rFont val="Arial"/>
        <family val="2"/>
      </rPr>
      <t>,</t>
    </r>
    <r>
      <rPr>
        <sz val="8"/>
        <color rgb="FF000000"/>
        <rFont val="Arial"/>
        <family val="2"/>
      </rPr>
      <t>4</t>
    </r>
    <r>
      <rPr>
        <sz val="8"/>
        <color rgb="FF000000"/>
        <rFont val="Arial"/>
        <family val="2"/>
      </rPr>
      <t>3</t>
    </r>
    <r>
      <rPr>
        <sz val="8"/>
        <color rgb="FF000000"/>
        <rFont val="Arial"/>
        <family val="2"/>
      </rPr>
      <t>5</t>
    </r>
    <r>
      <rPr>
        <sz val="8"/>
        <color rgb="FF000000"/>
        <rFont val="Arial"/>
        <family val="2"/>
      </rPr>
      <t>,</t>
    </r>
    <r>
      <rPr>
        <sz val="8"/>
        <color rgb="FF000000"/>
        <rFont val="Arial"/>
        <family val="2"/>
      </rPr>
      <t>2</t>
    </r>
    <r>
      <rPr>
        <sz val="8"/>
        <color rgb="FF000000"/>
        <rFont val="Arial"/>
        <family val="2"/>
      </rPr>
      <t>4</t>
    </r>
    <r>
      <rPr>
        <sz val="8"/>
        <color rgb="FF000000"/>
        <rFont val="Arial"/>
        <family val="2"/>
      </rPr>
      <t>6</t>
    </r>
  </si>
  <si>
    <r>
      <rPr>
        <b/>
        <u/>
        <sz val="8"/>
        <color rgb="FF000000"/>
        <rFont val="Arial"/>
        <family val="2"/>
      </rPr>
      <t>3</t>
    </r>
    <r>
      <rPr>
        <b/>
        <sz val="8"/>
        <color rgb="FF000000"/>
        <rFont val="Arial"/>
        <family val="2"/>
      </rPr>
      <t>,</t>
    </r>
    <r>
      <rPr>
        <b/>
        <sz val="8"/>
        <color rgb="FF000000"/>
        <rFont val="Arial"/>
        <family val="2"/>
      </rPr>
      <t>6</t>
    </r>
    <r>
      <rPr>
        <b/>
        <sz val="8"/>
        <color rgb="FF000000"/>
        <rFont val="Arial"/>
        <family val="2"/>
      </rPr>
      <t>9</t>
    </r>
    <r>
      <rPr>
        <b/>
        <sz val="8"/>
        <color rgb="FF000000"/>
        <rFont val="Arial"/>
        <family val="2"/>
      </rPr>
      <t>8</t>
    </r>
    <r>
      <rPr>
        <b/>
        <sz val="8"/>
        <color rgb="FF000000"/>
        <rFont val="Arial"/>
        <family val="2"/>
      </rPr>
      <t>,</t>
    </r>
    <r>
      <rPr>
        <b/>
        <sz val="8"/>
        <color rgb="FF000000"/>
        <rFont val="Arial"/>
        <family val="2"/>
      </rPr>
      <t>1</t>
    </r>
    <r>
      <rPr>
        <b/>
        <sz val="8"/>
        <color rgb="FF000000"/>
        <rFont val="Arial"/>
        <family val="2"/>
      </rPr>
      <t>2</t>
    </r>
    <r>
      <rPr>
        <b/>
        <sz val="8"/>
        <color rgb="FF000000"/>
        <rFont val="Arial"/>
        <family val="2"/>
      </rPr>
      <t>6</t>
    </r>
    <r>
      <rPr>
        <b/>
        <sz val="8"/>
        <color rgb="FF000000"/>
        <rFont val="Arial"/>
        <family val="2"/>
      </rPr>
      <t>,</t>
    </r>
    <r>
      <rPr>
        <b/>
        <sz val="8"/>
        <color rgb="FF000000"/>
        <rFont val="Arial"/>
        <family val="2"/>
      </rPr>
      <t>9</t>
    </r>
    <r>
      <rPr>
        <b/>
        <sz val="8"/>
        <color rgb="FF000000"/>
        <rFont val="Arial"/>
        <family val="2"/>
      </rPr>
      <t>5</t>
    </r>
    <r>
      <rPr>
        <b/>
        <sz val="8"/>
        <color rgb="FF000000"/>
        <rFont val="Arial"/>
        <family val="2"/>
      </rPr>
      <t xml:space="preserve">2
</t>
    </r>
    <r>
      <rPr>
        <sz val="8"/>
        <color rgb="FF000000"/>
        <rFont val="Arial"/>
        <family val="2"/>
      </rPr>
      <t>3</t>
    </r>
    <r>
      <rPr>
        <sz val="8"/>
        <color rgb="FF000000"/>
        <rFont val="Arial"/>
        <family val="2"/>
      </rPr>
      <t>,</t>
    </r>
    <r>
      <rPr>
        <sz val="8"/>
        <color rgb="FF000000"/>
        <rFont val="Arial"/>
        <family val="2"/>
      </rPr>
      <t>6</t>
    </r>
    <r>
      <rPr>
        <sz val="8"/>
        <color rgb="FF000000"/>
        <rFont val="Arial"/>
        <family val="2"/>
      </rPr>
      <t>9</t>
    </r>
    <r>
      <rPr>
        <sz val="8"/>
        <color rgb="FF000000"/>
        <rFont val="Arial"/>
        <family val="2"/>
      </rPr>
      <t>8</t>
    </r>
    <r>
      <rPr>
        <sz val="8"/>
        <color rgb="FF000000"/>
        <rFont val="Arial"/>
        <family val="2"/>
      </rPr>
      <t>,</t>
    </r>
    <r>
      <rPr>
        <sz val="8"/>
        <color rgb="FF000000"/>
        <rFont val="Arial"/>
        <family val="2"/>
      </rPr>
      <t>1</t>
    </r>
    <r>
      <rPr>
        <sz val="8"/>
        <color rgb="FF000000"/>
        <rFont val="Arial"/>
        <family val="2"/>
      </rPr>
      <t>2</t>
    </r>
    <r>
      <rPr>
        <sz val="8"/>
        <color rgb="FF000000"/>
        <rFont val="Arial"/>
        <family val="2"/>
      </rPr>
      <t>6</t>
    </r>
    <r>
      <rPr>
        <sz val="8"/>
        <color rgb="FF000000"/>
        <rFont val="Arial"/>
        <family val="2"/>
      </rPr>
      <t>,</t>
    </r>
    <r>
      <rPr>
        <sz val="8"/>
        <color rgb="FF000000"/>
        <rFont val="Arial"/>
        <family val="2"/>
      </rPr>
      <t>9</t>
    </r>
    <r>
      <rPr>
        <sz val="8"/>
        <color rgb="FF000000"/>
        <rFont val="Arial"/>
        <family val="2"/>
      </rPr>
      <t>5</t>
    </r>
    <r>
      <rPr>
        <sz val="8"/>
        <color rgb="FF000000"/>
        <rFont val="Arial"/>
        <family val="2"/>
      </rPr>
      <t>2</t>
    </r>
  </si>
  <si>
    <r>
      <rPr>
        <b/>
        <u/>
        <sz val="8"/>
        <color rgb="FF000000"/>
        <rFont val="Arial"/>
        <family val="2"/>
      </rPr>
      <t>5</t>
    </r>
    <r>
      <rPr>
        <b/>
        <sz val="8"/>
        <color rgb="FF000000"/>
        <rFont val="Arial"/>
        <family val="2"/>
      </rPr>
      <t>9</t>
    </r>
    <r>
      <rPr>
        <b/>
        <sz val="8"/>
        <color rgb="FF000000"/>
        <rFont val="Arial"/>
        <family val="2"/>
      </rPr>
      <t>0</t>
    </r>
    <r>
      <rPr>
        <b/>
        <sz val="8"/>
        <color rgb="FF000000"/>
        <rFont val="Arial"/>
        <family val="2"/>
      </rPr>
      <t>,</t>
    </r>
    <r>
      <rPr>
        <b/>
        <sz val="8"/>
        <color rgb="FF000000"/>
        <rFont val="Arial"/>
        <family val="2"/>
      </rPr>
      <t>6</t>
    </r>
    <r>
      <rPr>
        <b/>
        <sz val="8"/>
        <color rgb="FF000000"/>
        <rFont val="Arial"/>
        <family val="2"/>
      </rPr>
      <t>9</t>
    </r>
    <r>
      <rPr>
        <b/>
        <sz val="8"/>
        <color rgb="FF000000"/>
        <rFont val="Arial"/>
        <family val="2"/>
      </rPr>
      <t>1</t>
    </r>
    <r>
      <rPr>
        <b/>
        <sz val="8"/>
        <color rgb="FF000000"/>
        <rFont val="Arial"/>
        <family val="2"/>
      </rPr>
      <t>,</t>
    </r>
    <r>
      <rPr>
        <b/>
        <sz val="8"/>
        <color rgb="FF000000"/>
        <rFont val="Arial"/>
        <family val="2"/>
      </rPr>
      <t>7</t>
    </r>
    <r>
      <rPr>
        <b/>
        <sz val="8"/>
        <color rgb="FF000000"/>
        <rFont val="Arial"/>
        <family val="2"/>
      </rPr>
      <t>0</t>
    </r>
    <r>
      <rPr>
        <b/>
        <sz val="8"/>
        <color rgb="FF000000"/>
        <rFont val="Arial"/>
        <family val="2"/>
      </rPr>
      <t xml:space="preserve">6
</t>
    </r>
    <r>
      <rPr>
        <sz val="8"/>
        <color rgb="FF000000"/>
        <rFont val="Arial"/>
        <family val="2"/>
      </rPr>
      <t>5</t>
    </r>
    <r>
      <rPr>
        <sz val="8"/>
        <color rgb="FF000000"/>
        <rFont val="Arial"/>
        <family val="2"/>
      </rPr>
      <t>9</t>
    </r>
    <r>
      <rPr>
        <sz val="8"/>
        <color rgb="FF000000"/>
        <rFont val="Arial"/>
        <family val="2"/>
      </rPr>
      <t>0</t>
    </r>
    <r>
      <rPr>
        <sz val="8"/>
        <color rgb="FF000000"/>
        <rFont val="Arial"/>
        <family val="2"/>
      </rPr>
      <t>,</t>
    </r>
    <r>
      <rPr>
        <sz val="8"/>
        <color rgb="FF000000"/>
        <rFont val="Arial"/>
        <family val="2"/>
      </rPr>
      <t>6</t>
    </r>
    <r>
      <rPr>
        <sz val="8"/>
        <color rgb="FF000000"/>
        <rFont val="Arial"/>
        <family val="2"/>
      </rPr>
      <t>9</t>
    </r>
    <r>
      <rPr>
        <sz val="8"/>
        <color rgb="FF000000"/>
        <rFont val="Arial"/>
        <family val="2"/>
      </rPr>
      <t>1</t>
    </r>
    <r>
      <rPr>
        <sz val="8"/>
        <color rgb="FF000000"/>
        <rFont val="Arial"/>
        <family val="2"/>
      </rPr>
      <t>,</t>
    </r>
    <r>
      <rPr>
        <sz val="8"/>
        <color rgb="FF000000"/>
        <rFont val="Arial"/>
        <family val="2"/>
      </rPr>
      <t>7</t>
    </r>
    <r>
      <rPr>
        <sz val="8"/>
        <color rgb="FF000000"/>
        <rFont val="Arial"/>
        <family val="2"/>
      </rPr>
      <t>0</t>
    </r>
    <r>
      <rPr>
        <sz val="8"/>
        <color rgb="FF000000"/>
        <rFont val="Arial"/>
        <family val="2"/>
      </rPr>
      <t>6</t>
    </r>
  </si>
  <si>
    <t>FONDO DE APORTACIOES MÚLTIPLES</t>
  </si>
  <si>
    <t>DEL 1 DE ENERO al 31 DICIEMBRE DE 2023</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</si>
  <si>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sz val="8"/>
        <color rgb="FF000000"/>
        <rFont val="Arial"/>
        <family val="2"/>
      </rPr>
      <t>A</t>
    </r>
    <r>
      <rPr>
        <sz val="8"/>
        <color rgb="FF000000"/>
        <rFont val="Arial"/>
        <family val="2"/>
      </rPr>
      <t>s</t>
    </r>
    <r>
      <rPr>
        <sz val="8"/>
        <color rgb="FF000000"/>
        <rFont val="Arial"/>
        <family val="2"/>
      </rPr>
      <t>i</t>
    </r>
    <r>
      <rPr>
        <sz val="8"/>
        <color rgb="FF000000"/>
        <rFont val="Arial"/>
        <family val="2"/>
      </rPr>
      <t>s</t>
    </r>
    <r>
      <rPr>
        <sz val="8"/>
        <color rgb="FF000000"/>
        <rFont val="Arial"/>
        <family val="2"/>
      </rPr>
      <t>t</t>
    </r>
    <r>
      <rPr>
        <sz val="8"/>
        <color rgb="FF000000"/>
        <rFont val="Arial"/>
        <family val="2"/>
      </rPr>
      <t>e</t>
    </r>
    <r>
      <rPr>
        <sz val="8"/>
        <color rgb="FF000000"/>
        <rFont val="Arial"/>
        <family val="2"/>
      </rPr>
      <t>n</t>
    </r>
    <r>
      <rPr>
        <sz val="8"/>
        <color rgb="FF000000"/>
        <rFont val="Arial"/>
        <family val="2"/>
      </rPr>
      <t>c</t>
    </r>
    <r>
      <rPr>
        <sz val="8"/>
        <color rgb="FF000000"/>
        <rFont val="Arial"/>
        <family val="2"/>
      </rPr>
      <t>ia</t>
    </r>
    <r>
      <rPr>
        <sz val="8"/>
        <color rgb="FF000000"/>
        <rFont val="Arial"/>
        <family val="2"/>
      </rPr>
      <t xml:space="preserve"> </t>
    </r>
    <r>
      <rPr>
        <sz val="8"/>
        <color rgb="FF000000"/>
        <rFont val="Arial"/>
        <family val="2"/>
      </rPr>
      <t>S</t>
    </r>
    <r>
      <rPr>
        <sz val="8"/>
        <color rgb="FF000000"/>
        <rFont val="Arial"/>
        <family val="2"/>
      </rPr>
      <t>o</t>
    </r>
    <r>
      <rPr>
        <sz val="8"/>
        <color rgb="FF000000"/>
        <rFont val="Arial"/>
        <family val="2"/>
      </rPr>
      <t>c</t>
    </r>
    <r>
      <rPr>
        <sz val="8"/>
        <color rgb="FF000000"/>
        <rFont val="Arial"/>
        <family val="2"/>
      </rPr>
      <t xml:space="preserve">ial
</t>
    </r>
    <r>
      <rPr>
        <sz val="8"/>
        <color rgb="FF000000"/>
        <rFont val="Arial"/>
        <family val="2"/>
      </rPr>
      <t>I</t>
    </r>
    <r>
      <rPr>
        <sz val="8"/>
        <color rgb="FF000000"/>
        <rFont val="Arial"/>
        <family val="2"/>
      </rPr>
      <t>n</t>
    </r>
    <r>
      <rPr>
        <sz val="8"/>
        <color rgb="FF000000"/>
        <rFont val="Arial"/>
        <family val="2"/>
      </rPr>
      <t>f</t>
    </r>
    <r>
      <rPr>
        <sz val="8"/>
        <color rgb="FF000000"/>
        <rFont val="Arial"/>
        <family val="2"/>
      </rPr>
      <t>r</t>
    </r>
    <r>
      <rPr>
        <sz val="8"/>
        <color rgb="FF000000"/>
        <rFont val="Arial"/>
        <family val="2"/>
      </rPr>
      <t>a</t>
    </r>
    <r>
      <rPr>
        <sz val="8"/>
        <color rgb="FF000000"/>
        <rFont val="Arial"/>
        <family val="2"/>
      </rPr>
      <t>e</t>
    </r>
    <r>
      <rPr>
        <sz val="8"/>
        <color rgb="FF000000"/>
        <rFont val="Arial"/>
        <family val="2"/>
      </rPr>
      <t>s</t>
    </r>
    <r>
      <rPr>
        <sz val="8"/>
        <color rgb="FF000000"/>
        <rFont val="Arial"/>
        <family val="2"/>
      </rPr>
      <t>t</t>
    </r>
    <r>
      <rPr>
        <sz val="8"/>
        <color rgb="FF000000"/>
        <rFont val="Arial"/>
        <family val="2"/>
      </rPr>
      <t>r</t>
    </r>
    <r>
      <rPr>
        <sz val="8"/>
        <color rgb="FF000000"/>
        <rFont val="Arial"/>
        <family val="2"/>
      </rPr>
      <t>u</t>
    </r>
    <r>
      <rPr>
        <sz val="8"/>
        <color rgb="FF000000"/>
        <rFont val="Arial"/>
        <family val="2"/>
      </rPr>
      <t>c</t>
    </r>
    <r>
      <rPr>
        <sz val="8"/>
        <color rgb="FF000000"/>
        <rFont val="Arial"/>
        <family val="2"/>
      </rPr>
      <t>t</t>
    </r>
    <r>
      <rPr>
        <sz val="8"/>
        <color rgb="FF000000"/>
        <rFont val="Arial"/>
        <family val="2"/>
      </rPr>
      <t>u</t>
    </r>
    <r>
      <rPr>
        <sz val="8"/>
        <color rgb="FF000000"/>
        <rFont val="Arial"/>
        <family val="2"/>
      </rPr>
      <t>r</t>
    </r>
    <r>
      <rPr>
        <sz val="8"/>
        <color rgb="FF000000"/>
        <rFont val="Arial"/>
        <family val="2"/>
      </rPr>
      <t>a</t>
    </r>
    <r>
      <rPr>
        <sz val="8"/>
        <color rgb="FF000000"/>
        <rFont val="Arial"/>
        <family val="2"/>
      </rPr>
      <t xml:space="preserve"> </t>
    </r>
    <r>
      <rPr>
        <sz val="8"/>
        <color rgb="FF000000"/>
        <rFont val="Arial"/>
        <family val="2"/>
      </rPr>
      <t>E</t>
    </r>
    <r>
      <rPr>
        <sz val="8"/>
        <color rgb="FF000000"/>
        <rFont val="Arial"/>
        <family val="2"/>
      </rPr>
      <t>d</t>
    </r>
    <r>
      <rPr>
        <sz val="8"/>
        <color rgb="FF000000"/>
        <rFont val="Arial"/>
        <family val="2"/>
      </rPr>
      <t>u</t>
    </r>
    <r>
      <rPr>
        <sz val="8"/>
        <color rgb="FF000000"/>
        <rFont val="Arial"/>
        <family val="2"/>
      </rPr>
      <t>c</t>
    </r>
    <r>
      <rPr>
        <sz val="8"/>
        <color rgb="FF000000"/>
        <rFont val="Arial"/>
        <family val="2"/>
      </rPr>
      <t>a</t>
    </r>
    <r>
      <rPr>
        <sz val="8"/>
        <color rgb="FF000000"/>
        <rFont val="Arial"/>
        <family val="2"/>
      </rPr>
      <t>t</t>
    </r>
    <r>
      <rPr>
        <sz val="8"/>
        <color rgb="FF000000"/>
        <rFont val="Arial"/>
        <family val="2"/>
      </rPr>
      <t>i</t>
    </r>
    <r>
      <rPr>
        <sz val="8"/>
        <color rgb="FF000000"/>
        <rFont val="Arial"/>
        <family val="2"/>
      </rPr>
      <t>v</t>
    </r>
    <r>
      <rPr>
        <sz val="8"/>
        <color rgb="FF000000"/>
        <rFont val="Arial"/>
        <family val="2"/>
      </rPr>
      <t>a</t>
    </r>
    <r>
      <rPr>
        <sz val="8"/>
        <color rgb="FF000000"/>
        <rFont val="Arial"/>
        <family val="2"/>
      </rPr>
      <t xml:space="preserve"> </t>
    </r>
    <r>
      <rPr>
        <sz val="8"/>
        <color rgb="FF000000"/>
        <rFont val="Arial"/>
        <family val="2"/>
      </rPr>
      <t>B</t>
    </r>
    <r>
      <rPr>
        <sz val="8"/>
        <color rgb="FF000000"/>
        <rFont val="Arial"/>
        <family val="2"/>
      </rPr>
      <t>á</t>
    </r>
    <r>
      <rPr>
        <sz val="8"/>
        <color rgb="FF000000"/>
        <rFont val="Arial"/>
        <family val="2"/>
      </rPr>
      <t>s</t>
    </r>
    <r>
      <rPr>
        <sz val="8"/>
        <color rgb="FF000000"/>
        <rFont val="Arial"/>
        <family val="2"/>
      </rPr>
      <t>i</t>
    </r>
    <r>
      <rPr>
        <sz val="8"/>
        <color rgb="FF000000"/>
        <rFont val="Arial"/>
        <family val="2"/>
      </rPr>
      <t>c</t>
    </r>
    <r>
      <rPr>
        <sz val="8"/>
        <color rgb="FF000000"/>
        <rFont val="Arial"/>
        <family val="2"/>
      </rPr>
      <t xml:space="preserve">a
</t>
    </r>
    <r>
      <rPr>
        <sz val="8"/>
        <color rgb="FF000000"/>
        <rFont val="Arial"/>
        <family val="2"/>
      </rPr>
      <t>I</t>
    </r>
    <r>
      <rPr>
        <sz val="8"/>
        <color rgb="FF000000"/>
        <rFont val="Arial"/>
        <family val="2"/>
      </rPr>
      <t>n</t>
    </r>
    <r>
      <rPr>
        <sz val="8"/>
        <color rgb="FF000000"/>
        <rFont val="Arial"/>
        <family val="2"/>
      </rPr>
      <t>f</t>
    </r>
    <r>
      <rPr>
        <sz val="8"/>
        <color rgb="FF000000"/>
        <rFont val="Arial"/>
        <family val="2"/>
      </rPr>
      <t>r</t>
    </r>
    <r>
      <rPr>
        <sz val="8"/>
        <color rgb="FF000000"/>
        <rFont val="Arial"/>
        <family val="2"/>
      </rPr>
      <t>a</t>
    </r>
    <r>
      <rPr>
        <sz val="8"/>
        <color rgb="FF000000"/>
        <rFont val="Arial"/>
        <family val="2"/>
      </rPr>
      <t>e</t>
    </r>
    <r>
      <rPr>
        <sz val="8"/>
        <color rgb="FF000000"/>
        <rFont val="Arial"/>
        <family val="2"/>
      </rPr>
      <t>s</t>
    </r>
    <r>
      <rPr>
        <sz val="8"/>
        <color rgb="FF000000"/>
        <rFont val="Arial"/>
        <family val="2"/>
      </rPr>
      <t>t</t>
    </r>
    <r>
      <rPr>
        <sz val="8"/>
        <color rgb="FF000000"/>
        <rFont val="Arial"/>
        <family val="2"/>
      </rPr>
      <t>r</t>
    </r>
    <r>
      <rPr>
        <sz val="8"/>
        <color rgb="FF000000"/>
        <rFont val="Arial"/>
        <family val="2"/>
      </rPr>
      <t>u</t>
    </r>
    <r>
      <rPr>
        <sz val="8"/>
        <color rgb="FF000000"/>
        <rFont val="Arial"/>
        <family val="2"/>
      </rPr>
      <t>c</t>
    </r>
    <r>
      <rPr>
        <sz val="8"/>
        <color rgb="FF000000"/>
        <rFont val="Arial"/>
        <family val="2"/>
      </rPr>
      <t>t</t>
    </r>
    <r>
      <rPr>
        <sz val="8"/>
        <color rgb="FF000000"/>
        <rFont val="Arial"/>
        <family val="2"/>
      </rPr>
      <t>u</t>
    </r>
    <r>
      <rPr>
        <sz val="8"/>
        <color rgb="FF000000"/>
        <rFont val="Arial"/>
        <family val="2"/>
      </rPr>
      <t>r</t>
    </r>
    <r>
      <rPr>
        <sz val="8"/>
        <color rgb="FF000000"/>
        <rFont val="Arial"/>
        <family val="2"/>
      </rPr>
      <t>a</t>
    </r>
    <r>
      <rPr>
        <sz val="8"/>
        <color rgb="FF000000"/>
        <rFont val="Arial"/>
        <family val="2"/>
      </rPr>
      <t xml:space="preserve"> </t>
    </r>
    <r>
      <rPr>
        <sz val="8"/>
        <color rgb="FF000000"/>
        <rFont val="Arial"/>
        <family val="2"/>
      </rPr>
      <t>E</t>
    </r>
    <r>
      <rPr>
        <sz val="8"/>
        <color rgb="FF000000"/>
        <rFont val="Arial"/>
        <family val="2"/>
      </rPr>
      <t>d</t>
    </r>
    <r>
      <rPr>
        <sz val="8"/>
        <color rgb="FF000000"/>
        <rFont val="Arial"/>
        <family val="2"/>
      </rPr>
      <t>u</t>
    </r>
    <r>
      <rPr>
        <sz val="8"/>
        <color rgb="FF000000"/>
        <rFont val="Arial"/>
        <family val="2"/>
      </rPr>
      <t>c</t>
    </r>
    <r>
      <rPr>
        <sz val="8"/>
        <color rgb="FF000000"/>
        <rFont val="Arial"/>
        <family val="2"/>
      </rPr>
      <t>a</t>
    </r>
    <r>
      <rPr>
        <sz val="8"/>
        <color rgb="FF000000"/>
        <rFont val="Arial"/>
        <family val="2"/>
      </rPr>
      <t>t</t>
    </r>
    <r>
      <rPr>
        <sz val="8"/>
        <color rgb="FF000000"/>
        <rFont val="Arial"/>
        <family val="2"/>
      </rPr>
      <t>i</t>
    </r>
    <r>
      <rPr>
        <sz val="8"/>
        <color rgb="FF000000"/>
        <rFont val="Arial"/>
        <family val="2"/>
      </rPr>
      <t>v</t>
    </r>
    <r>
      <rPr>
        <sz val="8"/>
        <color rgb="FF000000"/>
        <rFont val="Arial"/>
        <family val="2"/>
      </rPr>
      <t>a</t>
    </r>
    <r>
      <rPr>
        <sz val="8"/>
        <color rgb="FF000000"/>
        <rFont val="Arial"/>
        <family val="2"/>
      </rPr>
      <t xml:space="preserve"> </t>
    </r>
    <r>
      <rPr>
        <sz val="8"/>
        <color rgb="FF000000"/>
        <rFont val="Arial"/>
        <family val="2"/>
      </rPr>
      <t>M</t>
    </r>
    <r>
      <rPr>
        <sz val="8"/>
        <color rgb="FF000000"/>
        <rFont val="Arial"/>
        <family val="2"/>
      </rPr>
      <t>e</t>
    </r>
    <r>
      <rPr>
        <sz val="8"/>
        <color rgb="FF000000"/>
        <rFont val="Arial"/>
        <family val="2"/>
      </rPr>
      <t>d</t>
    </r>
    <r>
      <rPr>
        <sz val="8"/>
        <color rgb="FF000000"/>
        <rFont val="Arial"/>
        <family val="2"/>
      </rPr>
      <t>ia</t>
    </r>
    <r>
      <rPr>
        <sz val="8"/>
        <color rgb="FF000000"/>
        <rFont val="Arial"/>
        <family val="2"/>
      </rPr>
      <t xml:space="preserve"> </t>
    </r>
    <r>
      <rPr>
        <sz val="8"/>
        <color rgb="FF000000"/>
        <rFont val="Arial"/>
        <family val="2"/>
      </rPr>
      <t>S</t>
    </r>
    <r>
      <rPr>
        <sz val="8"/>
        <color rgb="FF000000"/>
        <rFont val="Arial"/>
        <family val="2"/>
      </rPr>
      <t>u</t>
    </r>
    <r>
      <rPr>
        <sz val="8"/>
        <color rgb="FF000000"/>
        <rFont val="Arial"/>
        <family val="2"/>
      </rPr>
      <t>p</t>
    </r>
    <r>
      <rPr>
        <sz val="8"/>
        <color rgb="FF000000"/>
        <rFont val="Arial"/>
        <family val="2"/>
      </rPr>
      <t>e</t>
    </r>
    <r>
      <rPr>
        <sz val="8"/>
        <color rgb="FF000000"/>
        <rFont val="Arial"/>
        <family val="2"/>
      </rPr>
      <t>r</t>
    </r>
    <r>
      <rPr>
        <sz val="8"/>
        <color rgb="FF000000"/>
        <rFont val="Arial"/>
        <family val="2"/>
      </rPr>
      <t>ior</t>
    </r>
    <r>
      <rPr>
        <sz val="8"/>
        <color rgb="FF000000"/>
        <rFont val="Arial"/>
        <family val="2"/>
      </rPr>
      <t xml:space="preserve"> </t>
    </r>
    <r>
      <rPr>
        <sz val="8"/>
        <color rgb="FF000000"/>
        <rFont val="Arial"/>
        <family val="2"/>
      </rPr>
      <t xml:space="preserve">y
</t>
    </r>
    <r>
      <rPr>
        <sz val="8"/>
        <color rgb="FF000000"/>
        <rFont val="Arial"/>
        <family val="2"/>
      </rPr>
      <t>S</t>
    </r>
    <r>
      <rPr>
        <sz val="8"/>
        <color rgb="FF000000"/>
        <rFont val="Arial"/>
        <family val="2"/>
      </rPr>
      <t>u</t>
    </r>
    <r>
      <rPr>
        <sz val="8"/>
        <color rgb="FF000000"/>
        <rFont val="Arial"/>
        <family val="2"/>
      </rPr>
      <t>p</t>
    </r>
    <r>
      <rPr>
        <sz val="8"/>
        <color rgb="FF000000"/>
        <rFont val="Arial"/>
        <family val="2"/>
      </rPr>
      <t>e</t>
    </r>
    <r>
      <rPr>
        <sz val="8"/>
        <color rgb="FF000000"/>
        <rFont val="Arial"/>
        <family val="2"/>
      </rPr>
      <t>r</t>
    </r>
    <r>
      <rPr>
        <sz val="8"/>
        <color rgb="FF000000"/>
        <rFont val="Arial"/>
        <family val="2"/>
      </rPr>
      <t>ior</t>
    </r>
  </si>
  <si>
    <r>
      <rPr>
        <b/>
        <u/>
        <sz val="8"/>
        <color rgb="FF000000"/>
        <rFont val="Arial"/>
        <family val="2"/>
      </rPr>
      <t>1</t>
    </r>
    <r>
      <rPr>
        <b/>
        <sz val="8"/>
        <color rgb="FF000000"/>
        <rFont val="Arial"/>
        <family val="2"/>
      </rPr>
      <t>,</t>
    </r>
    <r>
      <rPr>
        <b/>
        <sz val="8"/>
        <color rgb="FF000000"/>
        <rFont val="Arial"/>
        <family val="2"/>
      </rPr>
      <t>5</t>
    </r>
    <r>
      <rPr>
        <b/>
        <sz val="8"/>
        <color rgb="FF000000"/>
        <rFont val="Arial"/>
        <family val="2"/>
      </rPr>
      <t>1</t>
    </r>
    <r>
      <rPr>
        <b/>
        <sz val="8"/>
        <color rgb="FF000000"/>
        <rFont val="Arial"/>
        <family val="2"/>
      </rPr>
      <t>5</t>
    </r>
    <r>
      <rPr>
        <b/>
        <sz val="8"/>
        <color rgb="FF000000"/>
        <rFont val="Arial"/>
        <family val="2"/>
      </rPr>
      <t>,</t>
    </r>
    <r>
      <rPr>
        <b/>
        <sz val="8"/>
        <color rgb="FF000000"/>
        <rFont val="Arial"/>
        <family val="2"/>
      </rPr>
      <t>1</t>
    </r>
    <r>
      <rPr>
        <b/>
        <sz val="8"/>
        <color rgb="FF000000"/>
        <rFont val="Arial"/>
        <family val="2"/>
      </rPr>
      <t>7</t>
    </r>
    <r>
      <rPr>
        <b/>
        <sz val="8"/>
        <color rgb="FF000000"/>
        <rFont val="Arial"/>
        <family val="2"/>
      </rPr>
      <t>4</t>
    </r>
    <r>
      <rPr>
        <b/>
        <sz val="8"/>
        <color rgb="FF000000"/>
        <rFont val="Arial"/>
        <family val="2"/>
      </rPr>
      <t>,</t>
    </r>
    <r>
      <rPr>
        <b/>
        <sz val="8"/>
        <color rgb="FF000000"/>
        <rFont val="Arial"/>
        <family val="2"/>
      </rPr>
      <t>0</t>
    </r>
    <r>
      <rPr>
        <b/>
        <sz val="8"/>
        <color rgb="FF000000"/>
        <rFont val="Arial"/>
        <family val="2"/>
      </rPr>
      <t>7</t>
    </r>
    <r>
      <rPr>
        <b/>
        <sz val="8"/>
        <color rgb="FF000000"/>
        <rFont val="Arial"/>
        <family val="2"/>
      </rPr>
      <t xml:space="preserve">3
</t>
    </r>
    <r>
      <rPr>
        <sz val="8"/>
        <color rgb="FF000000"/>
        <rFont val="Arial"/>
        <family val="2"/>
      </rPr>
      <t>7</t>
    </r>
    <r>
      <rPr>
        <sz val="8"/>
        <color rgb="FF000000"/>
        <rFont val="Arial"/>
        <family val="2"/>
      </rPr>
      <t>5</t>
    </r>
    <r>
      <rPr>
        <sz val="8"/>
        <color rgb="FF000000"/>
        <rFont val="Arial"/>
        <family val="2"/>
      </rPr>
      <t>5</t>
    </r>
    <r>
      <rPr>
        <sz val="8"/>
        <color rgb="FF000000"/>
        <rFont val="Arial"/>
        <family val="2"/>
      </rPr>
      <t>,</t>
    </r>
    <r>
      <rPr>
        <sz val="8"/>
        <color rgb="FF000000"/>
        <rFont val="Arial"/>
        <family val="2"/>
      </rPr>
      <t>4</t>
    </r>
    <r>
      <rPr>
        <sz val="8"/>
        <color rgb="FF000000"/>
        <rFont val="Arial"/>
        <family val="2"/>
      </rPr>
      <t>3</t>
    </r>
    <r>
      <rPr>
        <sz val="8"/>
        <color rgb="FF000000"/>
        <rFont val="Arial"/>
        <family val="2"/>
      </rPr>
      <t>1</t>
    </r>
    <r>
      <rPr>
        <sz val="8"/>
        <color rgb="FF000000"/>
        <rFont val="Arial"/>
        <family val="2"/>
      </rPr>
      <t>,</t>
    </r>
    <r>
      <rPr>
        <sz val="8"/>
        <color rgb="FF000000"/>
        <rFont val="Arial"/>
        <family val="2"/>
      </rPr>
      <t>4</t>
    </r>
    <r>
      <rPr>
        <sz val="8"/>
        <color rgb="FF000000"/>
        <rFont val="Arial"/>
        <family val="2"/>
      </rPr>
      <t>0</t>
    </r>
    <r>
      <rPr>
        <sz val="8"/>
        <color rgb="FF000000"/>
        <rFont val="Arial"/>
        <family val="2"/>
      </rPr>
      <t xml:space="preserve">0
</t>
    </r>
    <r>
      <rPr>
        <sz val="8"/>
        <color rgb="FF000000"/>
        <rFont val="Arial"/>
        <family val="2"/>
      </rPr>
      <t>36</t>
    </r>
    <r>
      <rPr>
        <sz val="8"/>
        <color rgb="FF000000"/>
        <rFont val="Arial"/>
        <family val="2"/>
      </rPr>
      <t>1</t>
    </r>
    <r>
      <rPr>
        <sz val="8"/>
        <color rgb="FF000000"/>
        <rFont val="Arial"/>
        <family val="2"/>
      </rPr>
      <t>,</t>
    </r>
    <r>
      <rPr>
        <sz val="8"/>
        <color rgb="FF000000"/>
        <rFont val="Arial"/>
        <family val="2"/>
      </rPr>
      <t>712</t>
    </r>
    <r>
      <rPr>
        <sz val="8"/>
        <color rgb="FF000000"/>
        <rFont val="Arial"/>
        <family val="2"/>
      </rPr>
      <t>,</t>
    </r>
    <r>
      <rPr>
        <sz val="8"/>
        <color rgb="FF000000"/>
        <rFont val="Arial"/>
        <family val="2"/>
      </rPr>
      <t xml:space="preserve">950
</t>
    </r>
    <r>
      <rPr>
        <sz val="8"/>
        <color rgb="FF000000"/>
        <rFont val="Arial"/>
        <family val="2"/>
      </rPr>
      <t>3</t>
    </r>
    <r>
      <rPr>
        <sz val="8"/>
        <color rgb="FF000000"/>
        <rFont val="Arial"/>
        <family val="2"/>
      </rPr>
      <t>9</t>
    </r>
    <r>
      <rPr>
        <sz val="8"/>
        <color rgb="FF000000"/>
        <rFont val="Arial"/>
        <family val="2"/>
      </rPr>
      <t>8</t>
    </r>
    <r>
      <rPr>
        <sz val="8"/>
        <color rgb="FF000000"/>
        <rFont val="Arial"/>
        <family val="2"/>
      </rPr>
      <t>,</t>
    </r>
    <r>
      <rPr>
        <sz val="8"/>
        <color rgb="FF000000"/>
        <rFont val="Arial"/>
        <family val="2"/>
      </rPr>
      <t>0</t>
    </r>
    <r>
      <rPr>
        <sz val="8"/>
        <color rgb="FF000000"/>
        <rFont val="Arial"/>
        <family val="2"/>
      </rPr>
      <t>2</t>
    </r>
    <r>
      <rPr>
        <sz val="8"/>
        <color rgb="FF000000"/>
        <rFont val="Arial"/>
        <family val="2"/>
      </rPr>
      <t>9</t>
    </r>
    <r>
      <rPr>
        <sz val="8"/>
        <color rgb="FF000000"/>
        <rFont val="Arial"/>
        <family val="2"/>
      </rPr>
      <t>,</t>
    </r>
    <r>
      <rPr>
        <sz val="8"/>
        <color rgb="FF000000"/>
        <rFont val="Arial"/>
        <family val="2"/>
      </rPr>
      <t>7</t>
    </r>
    <r>
      <rPr>
        <sz val="8"/>
        <color rgb="FF000000"/>
        <rFont val="Arial"/>
        <family val="2"/>
      </rPr>
      <t>2</t>
    </r>
    <r>
      <rPr>
        <sz val="8"/>
        <color rgb="FF000000"/>
        <rFont val="Arial"/>
        <family val="2"/>
      </rPr>
      <t>3</t>
    </r>
  </si>
  <si>
    <r>
      <rPr>
        <b/>
        <u/>
        <sz val="8"/>
        <color rgb="FF000000"/>
        <rFont val="Arial"/>
        <family val="2"/>
      </rPr>
      <t>1</t>
    </r>
    <r>
      <rPr>
        <b/>
        <sz val="8"/>
        <color rgb="FF000000"/>
        <rFont val="Arial"/>
        <family val="2"/>
      </rPr>
      <t>,</t>
    </r>
    <r>
      <rPr>
        <b/>
        <sz val="8"/>
        <color rgb="FF000000"/>
        <rFont val="Arial"/>
        <family val="2"/>
      </rPr>
      <t>3</t>
    </r>
    <r>
      <rPr>
        <b/>
        <sz val="8"/>
        <color rgb="FF000000"/>
        <rFont val="Arial"/>
        <family val="2"/>
      </rPr>
      <t>8</t>
    </r>
    <r>
      <rPr>
        <b/>
        <sz val="8"/>
        <color rgb="FF000000"/>
        <rFont val="Arial"/>
        <family val="2"/>
      </rPr>
      <t>0</t>
    </r>
    <r>
      <rPr>
        <b/>
        <sz val="8"/>
        <color rgb="FF000000"/>
        <rFont val="Arial"/>
        <family val="2"/>
      </rPr>
      <t>,</t>
    </r>
    <r>
      <rPr>
        <b/>
        <sz val="8"/>
        <color rgb="FF000000"/>
        <rFont val="Arial"/>
        <family val="2"/>
      </rPr>
      <t>1</t>
    </r>
    <r>
      <rPr>
        <b/>
        <sz val="8"/>
        <color rgb="FF000000"/>
        <rFont val="Arial"/>
        <family val="2"/>
      </rPr>
      <t>5</t>
    </r>
    <r>
      <rPr>
        <b/>
        <sz val="8"/>
        <color rgb="FF000000"/>
        <rFont val="Arial"/>
        <family val="2"/>
      </rPr>
      <t>1</t>
    </r>
    <r>
      <rPr>
        <b/>
        <sz val="8"/>
        <color rgb="FF000000"/>
        <rFont val="Arial"/>
        <family val="2"/>
      </rPr>
      <t>,</t>
    </r>
    <r>
      <rPr>
        <b/>
        <sz val="8"/>
        <color rgb="FF000000"/>
        <rFont val="Arial"/>
        <family val="2"/>
      </rPr>
      <t>1</t>
    </r>
    <r>
      <rPr>
        <b/>
        <sz val="8"/>
        <color rgb="FF000000"/>
        <rFont val="Arial"/>
        <family val="2"/>
      </rPr>
      <t>5</t>
    </r>
    <r>
      <rPr>
        <b/>
        <sz val="8"/>
        <color rgb="FF000000"/>
        <rFont val="Arial"/>
        <family val="2"/>
      </rPr>
      <t xml:space="preserve">5
</t>
    </r>
    <r>
      <rPr>
        <sz val="8"/>
        <color rgb="FF000000"/>
        <rFont val="Arial"/>
        <family val="2"/>
      </rPr>
      <t>8</t>
    </r>
    <r>
      <rPr>
        <sz val="8"/>
        <color rgb="FF000000"/>
        <rFont val="Arial"/>
        <family val="2"/>
      </rPr>
      <t>7</t>
    </r>
    <r>
      <rPr>
        <sz val="8"/>
        <color rgb="FF000000"/>
        <rFont val="Arial"/>
        <family val="2"/>
      </rPr>
      <t>9</t>
    </r>
    <r>
      <rPr>
        <sz val="8"/>
        <color rgb="FF000000"/>
        <rFont val="Arial"/>
        <family val="2"/>
      </rPr>
      <t>,</t>
    </r>
    <r>
      <rPr>
        <sz val="8"/>
        <color rgb="FF000000"/>
        <rFont val="Arial"/>
        <family val="2"/>
      </rPr>
      <t>1</t>
    </r>
    <r>
      <rPr>
        <sz val="8"/>
        <color rgb="FF000000"/>
        <rFont val="Arial"/>
        <family val="2"/>
      </rPr>
      <t>6</t>
    </r>
    <r>
      <rPr>
        <sz val="8"/>
        <color rgb="FF000000"/>
        <rFont val="Arial"/>
        <family val="2"/>
      </rPr>
      <t>3</t>
    </r>
    <r>
      <rPr>
        <sz val="8"/>
        <color rgb="FF000000"/>
        <rFont val="Arial"/>
        <family val="2"/>
      </rPr>
      <t>,</t>
    </r>
    <r>
      <rPr>
        <sz val="8"/>
        <color rgb="FF000000"/>
        <rFont val="Arial"/>
        <family val="2"/>
      </rPr>
      <t>5</t>
    </r>
    <r>
      <rPr>
        <sz val="8"/>
        <color rgb="FF000000"/>
        <rFont val="Arial"/>
        <family val="2"/>
      </rPr>
      <t>0</t>
    </r>
    <r>
      <rPr>
        <sz val="8"/>
        <color rgb="FF000000"/>
        <rFont val="Arial"/>
        <family val="2"/>
      </rPr>
      <t xml:space="preserve">1
</t>
    </r>
    <r>
      <rPr>
        <sz val="8"/>
        <color rgb="FF000000"/>
        <rFont val="Arial"/>
        <family val="2"/>
      </rPr>
      <t>1</t>
    </r>
    <r>
      <rPr>
        <sz val="8"/>
        <color rgb="FF000000"/>
        <rFont val="Arial"/>
        <family val="2"/>
      </rPr>
      <t>7</t>
    </r>
    <r>
      <rPr>
        <sz val="8"/>
        <color rgb="FF000000"/>
        <rFont val="Arial"/>
        <family val="2"/>
      </rPr>
      <t>8</t>
    </r>
    <r>
      <rPr>
        <sz val="8"/>
        <color rgb="FF000000"/>
        <rFont val="Arial"/>
        <family val="2"/>
      </rPr>
      <t>,</t>
    </r>
    <r>
      <rPr>
        <sz val="8"/>
        <color rgb="FF000000"/>
        <rFont val="Arial"/>
        <family val="2"/>
      </rPr>
      <t>0</t>
    </r>
    <r>
      <rPr>
        <sz val="8"/>
        <color rgb="FF000000"/>
        <rFont val="Arial"/>
        <family val="2"/>
      </rPr>
      <t>0</t>
    </r>
    <r>
      <rPr>
        <sz val="8"/>
        <color rgb="FF000000"/>
        <rFont val="Arial"/>
        <family val="2"/>
      </rPr>
      <t>4</t>
    </r>
    <r>
      <rPr>
        <sz val="8"/>
        <color rgb="FF000000"/>
        <rFont val="Arial"/>
        <family val="2"/>
      </rPr>
      <t>,</t>
    </r>
    <r>
      <rPr>
        <sz val="8"/>
        <color rgb="FF000000"/>
        <rFont val="Arial"/>
        <family val="2"/>
      </rPr>
      <t>1</t>
    </r>
    <r>
      <rPr>
        <sz val="8"/>
        <color rgb="FF000000"/>
        <rFont val="Arial"/>
        <family val="2"/>
      </rPr>
      <t>8</t>
    </r>
    <r>
      <rPr>
        <sz val="8"/>
        <color rgb="FF000000"/>
        <rFont val="Arial"/>
        <family val="2"/>
      </rPr>
      <t xml:space="preserve">9
</t>
    </r>
    <r>
      <rPr>
        <sz val="8"/>
        <color rgb="FF000000"/>
        <rFont val="Arial"/>
        <family val="2"/>
      </rPr>
      <t>3</t>
    </r>
    <r>
      <rPr>
        <sz val="8"/>
        <color rgb="FF000000"/>
        <rFont val="Arial"/>
        <family val="2"/>
      </rPr>
      <t>2</t>
    </r>
    <r>
      <rPr>
        <sz val="8"/>
        <color rgb="FF000000"/>
        <rFont val="Arial"/>
        <family val="2"/>
      </rPr>
      <t>2</t>
    </r>
    <r>
      <rPr>
        <sz val="8"/>
        <color rgb="FF000000"/>
        <rFont val="Arial"/>
        <family val="2"/>
      </rPr>
      <t>,</t>
    </r>
    <r>
      <rPr>
        <sz val="8"/>
        <color rgb="FF000000"/>
        <rFont val="Arial"/>
        <family val="2"/>
      </rPr>
      <t>9</t>
    </r>
    <r>
      <rPr>
        <sz val="8"/>
        <color rgb="FF000000"/>
        <rFont val="Arial"/>
        <family val="2"/>
      </rPr>
      <t>8</t>
    </r>
    <r>
      <rPr>
        <sz val="8"/>
        <color rgb="FF000000"/>
        <rFont val="Arial"/>
        <family val="2"/>
      </rPr>
      <t>3</t>
    </r>
    <r>
      <rPr>
        <sz val="8"/>
        <color rgb="FF000000"/>
        <rFont val="Arial"/>
        <family val="2"/>
      </rPr>
      <t>,</t>
    </r>
    <r>
      <rPr>
        <sz val="8"/>
        <color rgb="FF000000"/>
        <rFont val="Arial"/>
        <family val="2"/>
      </rPr>
      <t>4</t>
    </r>
    <r>
      <rPr>
        <sz val="8"/>
        <color rgb="FF000000"/>
        <rFont val="Arial"/>
        <family val="2"/>
      </rPr>
      <t>6</t>
    </r>
    <r>
      <rPr>
        <sz val="8"/>
        <color rgb="FF000000"/>
        <rFont val="Arial"/>
        <family val="2"/>
      </rPr>
      <t>5</t>
    </r>
  </si>
  <si>
    <r>
      <rPr>
        <b/>
        <u/>
        <sz val="8"/>
        <color rgb="FF000000"/>
        <rFont val="Arial"/>
        <family val="2"/>
      </rPr>
      <t>-</t>
    </r>
    <r>
      <rPr>
        <b/>
        <sz val="8"/>
        <color rgb="FF000000"/>
        <rFont val="Arial"/>
        <family val="2"/>
      </rPr>
      <t>1</t>
    </r>
    <r>
      <rPr>
        <b/>
        <sz val="8"/>
        <color rgb="FF000000"/>
        <rFont val="Arial"/>
        <family val="2"/>
      </rPr>
      <t>3</t>
    </r>
    <r>
      <rPr>
        <b/>
        <sz val="8"/>
        <color rgb="FF000000"/>
        <rFont val="Arial"/>
        <family val="2"/>
      </rPr>
      <t>5</t>
    </r>
    <r>
      <rPr>
        <b/>
        <sz val="8"/>
        <color rgb="FF000000"/>
        <rFont val="Arial"/>
        <family val="2"/>
      </rPr>
      <t>,</t>
    </r>
    <r>
      <rPr>
        <b/>
        <sz val="8"/>
        <color rgb="FF000000"/>
        <rFont val="Arial"/>
        <family val="2"/>
      </rPr>
      <t>0</t>
    </r>
    <r>
      <rPr>
        <b/>
        <sz val="8"/>
        <color rgb="FF000000"/>
        <rFont val="Arial"/>
        <family val="2"/>
      </rPr>
      <t>2</t>
    </r>
    <r>
      <rPr>
        <b/>
        <sz val="8"/>
        <color rgb="FF000000"/>
        <rFont val="Arial"/>
        <family val="2"/>
      </rPr>
      <t>2</t>
    </r>
    <r>
      <rPr>
        <b/>
        <sz val="8"/>
        <color rgb="FF000000"/>
        <rFont val="Arial"/>
        <family val="2"/>
      </rPr>
      <t>,</t>
    </r>
    <r>
      <rPr>
        <b/>
        <sz val="8"/>
        <color rgb="FF000000"/>
        <rFont val="Arial"/>
        <family val="2"/>
      </rPr>
      <t>9</t>
    </r>
    <r>
      <rPr>
        <b/>
        <sz val="8"/>
        <color rgb="FF000000"/>
        <rFont val="Arial"/>
        <family val="2"/>
      </rPr>
      <t>1</t>
    </r>
    <r>
      <rPr>
        <b/>
        <sz val="8"/>
        <color rgb="FF000000"/>
        <rFont val="Arial"/>
        <family val="2"/>
      </rPr>
      <t xml:space="preserve">8
</t>
    </r>
    <r>
      <rPr>
        <sz val="8"/>
        <color rgb="FF000000"/>
        <rFont val="Arial"/>
        <family val="2"/>
      </rPr>
      <t>123</t>
    </r>
    <r>
      <rPr>
        <sz val="8"/>
        <color rgb="FF000000"/>
        <rFont val="Arial"/>
        <family val="2"/>
      </rPr>
      <t>,</t>
    </r>
    <r>
      <rPr>
        <sz val="8"/>
        <color rgb="FF000000"/>
        <rFont val="Arial"/>
        <family val="2"/>
      </rPr>
      <t>7</t>
    </r>
    <r>
      <rPr>
        <sz val="8"/>
        <color rgb="FF000000"/>
        <rFont val="Arial"/>
        <family val="2"/>
      </rPr>
      <t>3</t>
    </r>
    <r>
      <rPr>
        <sz val="8"/>
        <color rgb="FF000000"/>
        <rFont val="Arial"/>
        <family val="2"/>
      </rPr>
      <t>2</t>
    </r>
    <r>
      <rPr>
        <sz val="8"/>
        <color rgb="FF000000"/>
        <rFont val="Arial"/>
        <family val="2"/>
      </rPr>
      <t>,</t>
    </r>
    <r>
      <rPr>
        <sz val="8"/>
        <color rgb="FF000000"/>
        <rFont val="Arial"/>
        <family val="2"/>
      </rPr>
      <t>1</t>
    </r>
    <r>
      <rPr>
        <sz val="8"/>
        <color rgb="FF000000"/>
        <rFont val="Arial"/>
        <family val="2"/>
      </rPr>
      <t>0</t>
    </r>
    <r>
      <rPr>
        <sz val="8"/>
        <color rgb="FF000000"/>
        <rFont val="Arial"/>
        <family val="2"/>
      </rPr>
      <t xml:space="preserve">1
</t>
    </r>
    <r>
      <rPr>
        <sz val="8"/>
        <color rgb="FF000000"/>
        <rFont val="Arial"/>
        <family val="2"/>
      </rPr>
      <t>-</t>
    </r>
    <r>
      <rPr>
        <sz val="8"/>
        <color rgb="FF000000"/>
        <rFont val="Arial"/>
        <family val="2"/>
      </rPr>
      <t>1</t>
    </r>
    <r>
      <rPr>
        <sz val="8"/>
        <color rgb="FF000000"/>
        <rFont val="Arial"/>
        <family val="2"/>
      </rPr>
      <t>8</t>
    </r>
    <r>
      <rPr>
        <sz val="8"/>
        <color rgb="FF000000"/>
        <rFont val="Arial"/>
        <family val="2"/>
      </rPr>
      <t>3</t>
    </r>
    <r>
      <rPr>
        <sz val="8"/>
        <color rgb="FF000000"/>
        <rFont val="Arial"/>
        <family val="2"/>
      </rPr>
      <t>,</t>
    </r>
    <r>
      <rPr>
        <sz val="8"/>
        <color rgb="FF000000"/>
        <rFont val="Arial"/>
        <family val="2"/>
      </rPr>
      <t>7</t>
    </r>
    <r>
      <rPr>
        <sz val="8"/>
        <color rgb="FF000000"/>
        <rFont val="Arial"/>
        <family val="2"/>
      </rPr>
      <t>0</t>
    </r>
    <r>
      <rPr>
        <sz val="8"/>
        <color rgb="FF000000"/>
        <rFont val="Arial"/>
        <family val="2"/>
      </rPr>
      <t>8</t>
    </r>
    <r>
      <rPr>
        <sz val="8"/>
        <color rgb="FF000000"/>
        <rFont val="Arial"/>
        <family val="2"/>
      </rPr>
      <t>,</t>
    </r>
    <r>
      <rPr>
        <sz val="8"/>
        <color rgb="FF000000"/>
        <rFont val="Arial"/>
        <family val="2"/>
      </rPr>
      <t>7</t>
    </r>
    <r>
      <rPr>
        <sz val="8"/>
        <color rgb="FF000000"/>
        <rFont val="Arial"/>
        <family val="2"/>
      </rPr>
      <t>6</t>
    </r>
    <r>
      <rPr>
        <sz val="8"/>
        <color rgb="FF000000"/>
        <rFont val="Arial"/>
        <family val="2"/>
      </rPr>
      <t xml:space="preserve">1
</t>
    </r>
    <r>
      <rPr>
        <sz val="8"/>
        <color rgb="FF000000"/>
        <rFont val="Arial"/>
        <family val="2"/>
      </rPr>
      <t>-</t>
    </r>
    <r>
      <rPr>
        <sz val="8"/>
        <color rgb="FF000000"/>
        <rFont val="Arial"/>
        <family val="2"/>
      </rPr>
      <t>7</t>
    </r>
    <r>
      <rPr>
        <sz val="8"/>
        <color rgb="FF000000"/>
        <rFont val="Arial"/>
        <family val="2"/>
      </rPr>
      <t>5</t>
    </r>
    <r>
      <rPr>
        <sz val="8"/>
        <color rgb="FF000000"/>
        <rFont val="Arial"/>
        <family val="2"/>
      </rPr>
      <t>,</t>
    </r>
    <r>
      <rPr>
        <sz val="8"/>
        <color rgb="FF000000"/>
        <rFont val="Arial"/>
        <family val="2"/>
      </rPr>
      <t>0</t>
    </r>
    <r>
      <rPr>
        <sz val="8"/>
        <color rgb="FF000000"/>
        <rFont val="Arial"/>
        <family val="2"/>
      </rPr>
      <t>4</t>
    </r>
    <r>
      <rPr>
        <sz val="8"/>
        <color rgb="FF000000"/>
        <rFont val="Arial"/>
        <family val="2"/>
      </rPr>
      <t>6</t>
    </r>
    <r>
      <rPr>
        <sz val="8"/>
        <color rgb="FF000000"/>
        <rFont val="Arial"/>
        <family val="2"/>
      </rPr>
      <t>,</t>
    </r>
    <r>
      <rPr>
        <sz val="8"/>
        <color rgb="FF000000"/>
        <rFont val="Arial"/>
        <family val="2"/>
      </rPr>
      <t>2</t>
    </r>
    <r>
      <rPr>
        <sz val="8"/>
        <color rgb="FF000000"/>
        <rFont val="Arial"/>
        <family val="2"/>
      </rPr>
      <t>5</t>
    </r>
    <r>
      <rPr>
        <sz val="8"/>
        <color rgb="FF000000"/>
        <rFont val="Arial"/>
        <family val="2"/>
      </rPr>
      <t>8</t>
    </r>
  </si>
  <si>
    <t>FONDO DE PORTACIONES PARA LA EDUCACIÓN TECNOLÓGICA Y DE ADULTOS</t>
  </si>
  <si>
    <t>DEL 1 DE ENERO AL 31 DE DICIEMBRE DE 3023</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</si>
  <si>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b/>
        <u/>
        <sz val="8"/>
        <color rgb="FF000000"/>
        <rFont val="Arial"/>
        <family val="2"/>
      </rPr>
      <t>G</t>
    </r>
    <r>
      <rPr>
        <b/>
        <sz val="8"/>
        <color rgb="FF000000"/>
        <rFont val="Arial"/>
        <family val="2"/>
      </rPr>
      <t>A</t>
    </r>
    <r>
      <rPr>
        <b/>
        <sz val="8"/>
        <color rgb="FF000000"/>
        <rFont val="Arial"/>
        <family val="2"/>
      </rPr>
      <t>S</t>
    </r>
    <r>
      <rPr>
        <b/>
        <sz val="8"/>
        <color rgb="FF000000"/>
        <rFont val="Arial"/>
        <family val="2"/>
      </rPr>
      <t>T</t>
    </r>
    <r>
      <rPr>
        <b/>
        <sz val="8"/>
        <color rgb="FF000000"/>
        <rFont val="Arial"/>
        <family val="2"/>
      </rPr>
      <t>O</t>
    </r>
    <r>
      <rPr>
        <b/>
        <sz val="8"/>
        <color rgb="FF000000"/>
        <rFont val="Arial"/>
        <family val="2"/>
      </rPr>
      <t xml:space="preserve"> </t>
    </r>
    <r>
      <rPr>
        <b/>
        <sz val="8"/>
        <color rgb="FF000000"/>
        <rFont val="Arial"/>
        <family val="2"/>
      </rPr>
      <t>C</t>
    </r>
    <r>
      <rPr>
        <b/>
        <sz val="8"/>
        <color rgb="FF000000"/>
        <rFont val="Arial"/>
        <family val="2"/>
      </rPr>
      <t>O</t>
    </r>
    <r>
      <rPr>
        <b/>
        <sz val="8"/>
        <color rgb="FF000000"/>
        <rFont val="Arial"/>
        <family val="2"/>
      </rPr>
      <t>R</t>
    </r>
    <r>
      <rPr>
        <b/>
        <sz val="8"/>
        <color rgb="FF000000"/>
        <rFont val="Arial"/>
        <family val="2"/>
      </rPr>
      <t>R</t>
    </r>
    <r>
      <rPr>
        <b/>
        <sz val="8"/>
        <color rgb="FF000000"/>
        <rFont val="Arial"/>
        <family val="2"/>
      </rPr>
      <t>I</t>
    </r>
    <r>
      <rPr>
        <b/>
        <sz val="8"/>
        <color rgb="FF000000"/>
        <rFont val="Arial"/>
        <family val="2"/>
      </rPr>
      <t>E</t>
    </r>
    <r>
      <rPr>
        <b/>
        <sz val="8"/>
        <color rgb="FF000000"/>
        <rFont val="Arial"/>
        <family val="2"/>
      </rPr>
      <t>N</t>
    </r>
    <r>
      <rPr>
        <b/>
        <sz val="8"/>
        <color rgb="FF000000"/>
        <rFont val="Arial"/>
        <family val="2"/>
      </rPr>
      <t>T</t>
    </r>
    <r>
      <rPr>
        <b/>
        <sz val="8"/>
        <color rgb="FF000000"/>
        <rFont val="Arial"/>
        <family val="2"/>
      </rPr>
      <t>E</t>
    </r>
    <r>
      <rPr>
        <b/>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p</t>
    </r>
    <r>
      <rPr>
        <sz val="8"/>
        <color rgb="FF000000"/>
        <rFont val="Arial"/>
        <family val="2"/>
      </rPr>
      <t>e</t>
    </r>
    <r>
      <rPr>
        <sz val="8"/>
        <color rgb="FF000000"/>
        <rFont val="Arial"/>
        <family val="2"/>
      </rPr>
      <t>r</t>
    </r>
    <r>
      <rPr>
        <sz val="8"/>
        <color rgb="FF000000"/>
        <rFont val="Arial"/>
        <family val="2"/>
      </rPr>
      <t>s</t>
    </r>
    <r>
      <rPr>
        <sz val="8"/>
        <color rgb="FF000000"/>
        <rFont val="Arial"/>
        <family val="2"/>
      </rPr>
      <t>o</t>
    </r>
    <r>
      <rPr>
        <sz val="8"/>
        <color rgb="FF000000"/>
        <rFont val="Arial"/>
        <family val="2"/>
      </rPr>
      <t>n</t>
    </r>
    <r>
      <rPr>
        <sz val="8"/>
        <color rgb="FF000000"/>
        <rFont val="Arial"/>
        <family val="2"/>
      </rPr>
      <t>a</t>
    </r>
    <r>
      <rPr>
        <sz val="8"/>
        <color rgb="FF000000"/>
        <rFont val="Arial"/>
        <family val="2"/>
      </rPr>
      <t>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M</t>
    </r>
    <r>
      <rPr>
        <sz val="8"/>
        <color rgb="FF000000"/>
        <rFont val="Arial"/>
        <family val="2"/>
      </rPr>
      <t>a</t>
    </r>
    <r>
      <rPr>
        <sz val="8"/>
        <color rgb="FF000000"/>
        <rFont val="Arial"/>
        <family val="2"/>
      </rPr>
      <t>t</t>
    </r>
    <r>
      <rPr>
        <sz val="8"/>
        <color rgb="FF000000"/>
        <rFont val="Arial"/>
        <family val="2"/>
      </rPr>
      <t>e</t>
    </r>
    <r>
      <rPr>
        <sz val="8"/>
        <color rgb="FF000000"/>
        <rFont val="Arial"/>
        <family val="2"/>
      </rPr>
      <t>r</t>
    </r>
    <r>
      <rPr>
        <sz val="8"/>
        <color rgb="FF000000"/>
        <rFont val="Arial"/>
        <family val="2"/>
      </rPr>
      <t>ial</t>
    </r>
    <r>
      <rPr>
        <sz val="8"/>
        <color rgb="FF000000"/>
        <rFont val="Arial"/>
        <family val="2"/>
      </rPr>
      <t>e</t>
    </r>
    <r>
      <rPr>
        <sz val="8"/>
        <color rgb="FF000000"/>
        <rFont val="Arial"/>
        <family val="2"/>
      </rPr>
      <t>s</t>
    </r>
    <r>
      <rPr>
        <sz val="8"/>
        <color rgb="FF000000"/>
        <rFont val="Arial"/>
        <family val="2"/>
      </rPr>
      <t xml:space="preserve"> </t>
    </r>
    <r>
      <rPr>
        <sz val="8"/>
        <color rgb="FF000000"/>
        <rFont val="Arial"/>
        <family val="2"/>
      </rPr>
      <t>y</t>
    </r>
    <r>
      <rPr>
        <sz val="8"/>
        <color rgb="FF000000"/>
        <rFont val="Arial"/>
        <family val="2"/>
      </rPr>
      <t xml:space="preserve"> </t>
    </r>
    <r>
      <rPr>
        <sz val="8"/>
        <color rgb="FF000000"/>
        <rFont val="Arial"/>
        <family val="2"/>
      </rPr>
      <t>s</t>
    </r>
    <r>
      <rPr>
        <sz val="8"/>
        <color rgb="FF000000"/>
        <rFont val="Arial"/>
        <family val="2"/>
      </rPr>
      <t>u</t>
    </r>
    <r>
      <rPr>
        <sz val="8"/>
        <color rgb="FF000000"/>
        <rFont val="Arial"/>
        <family val="2"/>
      </rPr>
      <t>m</t>
    </r>
    <r>
      <rPr>
        <sz val="8"/>
        <color rgb="FF000000"/>
        <rFont val="Arial"/>
        <family val="2"/>
      </rPr>
      <t>in</t>
    </r>
    <r>
      <rPr>
        <sz val="8"/>
        <color rgb="FF000000"/>
        <rFont val="Arial"/>
        <family val="2"/>
      </rPr>
      <t>i</t>
    </r>
    <r>
      <rPr>
        <sz val="8"/>
        <color rgb="FF000000"/>
        <rFont val="Arial"/>
        <family val="2"/>
      </rPr>
      <t>s</t>
    </r>
    <r>
      <rPr>
        <sz val="8"/>
        <color rgb="FF000000"/>
        <rFont val="Arial"/>
        <family val="2"/>
      </rPr>
      <t>t</t>
    </r>
    <r>
      <rPr>
        <sz val="8"/>
        <color rgb="FF000000"/>
        <rFont val="Arial"/>
        <family val="2"/>
      </rPr>
      <t>r</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S</t>
    </r>
    <r>
      <rPr>
        <sz val="8"/>
        <color rgb="FF000000"/>
        <rFont val="Arial"/>
        <family val="2"/>
      </rPr>
      <t>e</t>
    </r>
    <r>
      <rPr>
        <sz val="8"/>
        <color rgb="FF000000"/>
        <rFont val="Arial"/>
        <family val="2"/>
      </rPr>
      <t>r</t>
    </r>
    <r>
      <rPr>
        <sz val="8"/>
        <color rgb="FF000000"/>
        <rFont val="Arial"/>
        <family val="2"/>
      </rPr>
      <t>v</t>
    </r>
    <r>
      <rPr>
        <sz val="8"/>
        <color rgb="FF000000"/>
        <rFont val="Arial"/>
        <family val="2"/>
      </rPr>
      <t>i</t>
    </r>
    <r>
      <rPr>
        <sz val="8"/>
        <color rgb="FF000000"/>
        <rFont val="Arial"/>
        <family val="2"/>
      </rPr>
      <t>c</t>
    </r>
    <r>
      <rPr>
        <sz val="8"/>
        <color rgb="FF000000"/>
        <rFont val="Arial"/>
        <family val="2"/>
      </rPr>
      <t>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g</t>
    </r>
    <r>
      <rPr>
        <sz val="8"/>
        <color rgb="FF000000"/>
        <rFont val="Arial"/>
        <family val="2"/>
      </rPr>
      <t>e</t>
    </r>
    <r>
      <rPr>
        <sz val="8"/>
        <color rgb="FF000000"/>
        <rFont val="Arial"/>
        <family val="2"/>
      </rPr>
      <t>n</t>
    </r>
    <r>
      <rPr>
        <sz val="8"/>
        <color rgb="FF000000"/>
        <rFont val="Arial"/>
        <family val="2"/>
      </rPr>
      <t>e</t>
    </r>
    <r>
      <rPr>
        <sz val="8"/>
        <color rgb="FF000000"/>
        <rFont val="Arial"/>
        <family val="2"/>
      </rPr>
      <t>r</t>
    </r>
    <r>
      <rPr>
        <sz val="8"/>
        <color rgb="FF000000"/>
        <rFont val="Arial"/>
        <family val="2"/>
      </rPr>
      <t>a</t>
    </r>
    <r>
      <rPr>
        <sz val="8"/>
        <color rgb="FF000000"/>
        <rFont val="Arial"/>
        <family val="2"/>
      </rPr>
      <t>les</t>
    </r>
    <r>
      <rPr>
        <sz val="8"/>
        <color rgb="FF000000"/>
        <rFont val="Arial"/>
        <family val="2"/>
      </rPr>
      <t xml:space="preserve"> </t>
    </r>
    <r>
      <rPr>
        <sz val="8"/>
        <color rgb="FF000000"/>
        <rFont val="Arial"/>
        <family val="2"/>
      </rPr>
      <t>A</t>
    </r>
    <r>
      <rPr>
        <sz val="8"/>
        <color rgb="FF000000"/>
        <rFont val="Arial"/>
        <family val="2"/>
      </rPr>
      <t>y</t>
    </r>
    <r>
      <rPr>
        <sz val="8"/>
        <color rgb="FF000000"/>
        <rFont val="Arial"/>
        <family val="2"/>
      </rPr>
      <t>u</t>
    </r>
    <r>
      <rPr>
        <sz val="8"/>
        <color rgb="FF000000"/>
        <rFont val="Arial"/>
        <family val="2"/>
      </rPr>
      <t>d</t>
    </r>
    <r>
      <rPr>
        <sz val="8"/>
        <color rgb="FF000000"/>
        <rFont val="Arial"/>
        <family val="2"/>
      </rPr>
      <t>a</t>
    </r>
    <r>
      <rPr>
        <sz val="8"/>
        <color rgb="FF000000"/>
        <rFont val="Arial"/>
        <family val="2"/>
      </rPr>
      <t>s</t>
    </r>
    <r>
      <rPr>
        <sz val="8"/>
        <color rgb="FF000000"/>
        <rFont val="Arial"/>
        <family val="2"/>
      </rPr>
      <t xml:space="preserve"> </t>
    </r>
    <r>
      <rPr>
        <sz val="8"/>
        <color rgb="FF000000"/>
        <rFont val="Arial"/>
        <family val="2"/>
      </rPr>
      <t>s</t>
    </r>
    <r>
      <rPr>
        <sz val="8"/>
        <color rgb="FF000000"/>
        <rFont val="Arial"/>
        <family val="2"/>
      </rPr>
      <t>o</t>
    </r>
    <r>
      <rPr>
        <sz val="8"/>
        <color rgb="FF000000"/>
        <rFont val="Arial"/>
        <family val="2"/>
      </rPr>
      <t>c</t>
    </r>
    <r>
      <rPr>
        <sz val="8"/>
        <color rgb="FF000000"/>
        <rFont val="Arial"/>
        <family val="2"/>
      </rPr>
      <t>ial</t>
    </r>
    <r>
      <rPr>
        <sz val="8"/>
        <color rgb="FF000000"/>
        <rFont val="Arial"/>
        <family val="2"/>
      </rPr>
      <t>e</t>
    </r>
    <r>
      <rPr>
        <sz val="8"/>
        <color rgb="FF000000"/>
        <rFont val="Arial"/>
        <family val="2"/>
      </rPr>
      <t xml:space="preserve">s
</t>
    </r>
    <r>
      <rPr>
        <b/>
        <u/>
        <sz val="8"/>
        <color rgb="FF000000"/>
        <rFont val="Arial"/>
        <family val="2"/>
      </rPr>
      <t>G</t>
    </r>
    <r>
      <rPr>
        <b/>
        <sz val="8"/>
        <color rgb="FF000000"/>
        <rFont val="Arial"/>
        <family val="2"/>
      </rPr>
      <t>A</t>
    </r>
    <r>
      <rPr>
        <b/>
        <sz val="8"/>
        <color rgb="FF000000"/>
        <rFont val="Arial"/>
        <family val="2"/>
      </rPr>
      <t>S</t>
    </r>
    <r>
      <rPr>
        <b/>
        <sz val="8"/>
        <color rgb="FF000000"/>
        <rFont val="Arial"/>
        <family val="2"/>
      </rPr>
      <t>T</t>
    </r>
    <r>
      <rPr>
        <b/>
        <sz val="8"/>
        <color rgb="FF000000"/>
        <rFont val="Arial"/>
        <family val="2"/>
      </rPr>
      <t>O</t>
    </r>
    <r>
      <rPr>
        <b/>
        <sz val="8"/>
        <color rgb="FF000000"/>
        <rFont val="Arial"/>
        <family val="2"/>
      </rPr>
      <t xml:space="preserve"> </t>
    </r>
    <r>
      <rPr>
        <b/>
        <sz val="8"/>
        <color rgb="FF000000"/>
        <rFont val="Arial"/>
        <family val="2"/>
      </rPr>
      <t>D</t>
    </r>
    <r>
      <rPr>
        <b/>
        <sz val="8"/>
        <color rgb="FF000000"/>
        <rFont val="Arial"/>
        <family val="2"/>
      </rPr>
      <t>E</t>
    </r>
    <r>
      <rPr>
        <b/>
        <sz val="8"/>
        <color rgb="FF000000"/>
        <rFont val="Arial"/>
        <family val="2"/>
      </rPr>
      <t xml:space="preserve"> </t>
    </r>
    <r>
      <rPr>
        <b/>
        <sz val="8"/>
        <color rgb="FF000000"/>
        <rFont val="Arial"/>
        <family val="2"/>
      </rPr>
      <t>I</t>
    </r>
    <r>
      <rPr>
        <b/>
        <sz val="8"/>
        <color rgb="FF000000"/>
        <rFont val="Arial"/>
        <family val="2"/>
      </rPr>
      <t>N</t>
    </r>
    <r>
      <rPr>
        <b/>
        <sz val="8"/>
        <color rgb="FF000000"/>
        <rFont val="Arial"/>
        <family val="2"/>
      </rPr>
      <t>V</t>
    </r>
    <r>
      <rPr>
        <b/>
        <sz val="8"/>
        <color rgb="FF000000"/>
        <rFont val="Arial"/>
        <family val="2"/>
      </rPr>
      <t>E</t>
    </r>
    <r>
      <rPr>
        <b/>
        <sz val="8"/>
        <color rgb="FF000000"/>
        <rFont val="Arial"/>
        <family val="2"/>
      </rPr>
      <t>R</t>
    </r>
    <r>
      <rPr>
        <b/>
        <sz val="8"/>
        <color rgb="FF000000"/>
        <rFont val="Arial"/>
        <family val="2"/>
      </rPr>
      <t>S</t>
    </r>
    <r>
      <rPr>
        <b/>
        <sz val="8"/>
        <color rgb="FF000000"/>
        <rFont val="Arial"/>
        <family val="2"/>
      </rPr>
      <t>I</t>
    </r>
    <r>
      <rPr>
        <b/>
        <sz val="8"/>
        <color rgb="FF000000"/>
        <rFont val="Arial"/>
        <family val="2"/>
      </rPr>
      <t xml:space="preserve">ON
</t>
    </r>
    <r>
      <rPr>
        <sz val="8"/>
        <color rgb="FF000000"/>
        <rFont val="Arial"/>
        <family val="2"/>
      </rPr>
      <t>S</t>
    </r>
    <r>
      <rPr>
        <sz val="8"/>
        <color rgb="FF000000"/>
        <rFont val="Arial"/>
        <family val="2"/>
      </rPr>
      <t>u</t>
    </r>
    <r>
      <rPr>
        <sz val="8"/>
        <color rgb="FF000000"/>
        <rFont val="Arial"/>
        <family val="2"/>
      </rPr>
      <t>b</t>
    </r>
    <r>
      <rPr>
        <sz val="8"/>
        <color rgb="FF000000"/>
        <rFont val="Arial"/>
        <family val="2"/>
      </rPr>
      <t>s</t>
    </r>
    <r>
      <rPr>
        <sz val="8"/>
        <color rgb="FF000000"/>
        <rFont val="Arial"/>
        <family val="2"/>
      </rPr>
      <t>idi</t>
    </r>
    <r>
      <rPr>
        <sz val="8"/>
        <color rgb="FF000000"/>
        <rFont val="Arial"/>
        <family val="2"/>
      </rPr>
      <t>o</t>
    </r>
    <r>
      <rPr>
        <sz val="8"/>
        <color rgb="FF000000"/>
        <rFont val="Arial"/>
        <family val="2"/>
      </rPr>
      <t>s</t>
    </r>
    <r>
      <rPr>
        <sz val="8"/>
        <color rgb="FF000000"/>
        <rFont val="Arial"/>
        <family val="2"/>
      </rPr>
      <t xml:space="preserve"> </t>
    </r>
    <r>
      <rPr>
        <sz val="8"/>
        <color rgb="FF000000"/>
        <rFont val="Arial"/>
        <family val="2"/>
      </rPr>
      <t>y</t>
    </r>
    <r>
      <rPr>
        <sz val="8"/>
        <color rgb="FF000000"/>
        <rFont val="Arial"/>
        <family val="2"/>
      </rPr>
      <t xml:space="preserve"> </t>
    </r>
    <r>
      <rPr>
        <sz val="8"/>
        <color rgb="FF000000"/>
        <rFont val="Arial"/>
        <family val="2"/>
      </rPr>
      <t>S</t>
    </r>
    <r>
      <rPr>
        <sz val="8"/>
        <color rgb="FF000000"/>
        <rFont val="Arial"/>
        <family val="2"/>
      </rPr>
      <t>u</t>
    </r>
    <r>
      <rPr>
        <sz val="8"/>
        <color rgb="FF000000"/>
        <rFont val="Arial"/>
        <family val="2"/>
      </rPr>
      <t>b</t>
    </r>
    <r>
      <rPr>
        <sz val="8"/>
        <color rgb="FF000000"/>
        <rFont val="Arial"/>
        <family val="2"/>
      </rPr>
      <t>v</t>
    </r>
    <r>
      <rPr>
        <sz val="8"/>
        <color rgb="FF000000"/>
        <rFont val="Arial"/>
        <family val="2"/>
      </rPr>
      <t>e</t>
    </r>
    <r>
      <rPr>
        <sz val="8"/>
        <color rgb="FF000000"/>
        <rFont val="Arial"/>
        <family val="2"/>
      </rPr>
      <t>n</t>
    </r>
    <r>
      <rPr>
        <sz val="8"/>
        <color rgb="FF000000"/>
        <rFont val="Arial"/>
        <family val="2"/>
      </rPr>
      <t>c</t>
    </r>
    <r>
      <rPr>
        <sz val="8"/>
        <color rgb="FF000000"/>
        <rFont val="Arial"/>
        <family val="2"/>
      </rPr>
      <t>io</t>
    </r>
    <r>
      <rPr>
        <sz val="8"/>
        <color rgb="FF000000"/>
        <rFont val="Arial"/>
        <family val="2"/>
      </rPr>
      <t>n</t>
    </r>
    <r>
      <rPr>
        <sz val="8"/>
        <color rgb="FF000000"/>
        <rFont val="Arial"/>
        <family val="2"/>
      </rPr>
      <t>e</t>
    </r>
    <r>
      <rPr>
        <sz val="8"/>
        <color rgb="FF000000"/>
        <rFont val="Arial"/>
        <family val="2"/>
      </rPr>
      <t>s</t>
    </r>
  </si>
  <si>
    <r>
      <rPr>
        <b/>
        <u/>
        <sz val="8"/>
        <color rgb="FF000000"/>
        <rFont val="Arial"/>
        <family val="2"/>
      </rPr>
      <t>1</t>
    </r>
    <r>
      <rPr>
        <b/>
        <sz val="8"/>
        <color rgb="FF000000"/>
        <rFont val="Arial"/>
        <family val="2"/>
      </rPr>
      <t>7</t>
    </r>
    <r>
      <rPr>
        <b/>
        <sz val="8"/>
        <color rgb="FF000000"/>
        <rFont val="Arial"/>
        <family val="2"/>
      </rPr>
      <t>9</t>
    </r>
    <r>
      <rPr>
        <b/>
        <sz val="8"/>
        <color rgb="FF000000"/>
        <rFont val="Arial"/>
        <family val="2"/>
      </rPr>
      <t>,</t>
    </r>
    <r>
      <rPr>
        <b/>
        <sz val="8"/>
        <color rgb="FF000000"/>
        <rFont val="Arial"/>
        <family val="2"/>
      </rPr>
      <t>6</t>
    </r>
    <r>
      <rPr>
        <b/>
        <sz val="8"/>
        <color rgb="FF000000"/>
        <rFont val="Arial"/>
        <family val="2"/>
      </rPr>
      <t>0</t>
    </r>
    <r>
      <rPr>
        <b/>
        <sz val="8"/>
        <color rgb="FF000000"/>
        <rFont val="Arial"/>
        <family val="2"/>
      </rPr>
      <t>7</t>
    </r>
    <r>
      <rPr>
        <b/>
        <sz val="8"/>
        <color rgb="FF000000"/>
        <rFont val="Arial"/>
        <family val="2"/>
      </rPr>
      <t>,</t>
    </r>
    <r>
      <rPr>
        <b/>
        <sz val="8"/>
        <color rgb="FF000000"/>
        <rFont val="Arial"/>
        <family val="2"/>
      </rPr>
      <t>8</t>
    </r>
    <r>
      <rPr>
        <b/>
        <sz val="8"/>
        <color rgb="FF000000"/>
        <rFont val="Arial"/>
        <family val="2"/>
      </rPr>
      <t>9</t>
    </r>
    <r>
      <rPr>
        <b/>
        <sz val="8"/>
        <color rgb="FF000000"/>
        <rFont val="Arial"/>
        <family val="2"/>
      </rPr>
      <t xml:space="preserve">2
</t>
    </r>
    <r>
      <rPr>
        <b/>
        <u/>
        <sz val="8"/>
        <color rgb="FF000000"/>
        <rFont val="Arial"/>
        <family val="2"/>
      </rPr>
      <t>1</t>
    </r>
    <r>
      <rPr>
        <b/>
        <sz val="8"/>
        <color rgb="FF000000"/>
        <rFont val="Arial"/>
        <family val="2"/>
      </rPr>
      <t>3</t>
    </r>
    <r>
      <rPr>
        <b/>
        <sz val="8"/>
        <color rgb="FF000000"/>
        <rFont val="Arial"/>
        <family val="2"/>
      </rPr>
      <t>0</t>
    </r>
    <r>
      <rPr>
        <b/>
        <sz val="8"/>
        <color rgb="FF000000"/>
        <rFont val="Arial"/>
        <family val="2"/>
      </rPr>
      <t>,</t>
    </r>
    <r>
      <rPr>
        <b/>
        <sz val="8"/>
        <color rgb="FF000000"/>
        <rFont val="Arial"/>
        <family val="2"/>
      </rPr>
      <t>7</t>
    </r>
    <r>
      <rPr>
        <b/>
        <sz val="8"/>
        <color rgb="FF000000"/>
        <rFont val="Arial"/>
        <family val="2"/>
      </rPr>
      <t>9</t>
    </r>
    <r>
      <rPr>
        <b/>
        <sz val="8"/>
        <color rgb="FF000000"/>
        <rFont val="Arial"/>
        <family val="2"/>
      </rPr>
      <t>4</t>
    </r>
    <r>
      <rPr>
        <b/>
        <sz val="8"/>
        <color rgb="FF000000"/>
        <rFont val="Arial"/>
        <family val="2"/>
      </rPr>
      <t>,</t>
    </r>
    <r>
      <rPr>
        <b/>
        <sz val="8"/>
        <color rgb="FF000000"/>
        <rFont val="Arial"/>
        <family val="2"/>
      </rPr>
      <t>4</t>
    </r>
    <r>
      <rPr>
        <b/>
        <sz val="8"/>
        <color rgb="FF000000"/>
        <rFont val="Arial"/>
        <family val="2"/>
      </rPr>
      <t>3</t>
    </r>
    <r>
      <rPr>
        <b/>
        <sz val="8"/>
        <color rgb="FF000000"/>
        <rFont val="Arial"/>
        <family val="2"/>
      </rPr>
      <t xml:space="preserve">7
</t>
    </r>
    <r>
      <rPr>
        <sz val="8"/>
        <color rgb="FF000000"/>
        <rFont val="Arial"/>
        <family val="2"/>
      </rPr>
      <t>9</t>
    </r>
    <r>
      <rPr>
        <sz val="8"/>
        <color rgb="FF000000"/>
        <rFont val="Arial"/>
        <family val="2"/>
      </rPr>
      <t>5</t>
    </r>
    <r>
      <rPr>
        <sz val="8"/>
        <color rgb="FF000000"/>
        <rFont val="Arial"/>
        <family val="2"/>
      </rPr>
      <t>,</t>
    </r>
    <r>
      <rPr>
        <sz val="8"/>
        <color rgb="FF000000"/>
        <rFont val="Arial"/>
        <family val="2"/>
      </rPr>
      <t>9</t>
    </r>
    <r>
      <rPr>
        <sz val="8"/>
        <color rgb="FF000000"/>
        <rFont val="Arial"/>
        <family val="2"/>
      </rPr>
      <t>0</t>
    </r>
    <r>
      <rPr>
        <sz val="8"/>
        <color rgb="FF000000"/>
        <rFont val="Arial"/>
        <family val="2"/>
      </rPr>
      <t>8</t>
    </r>
    <r>
      <rPr>
        <sz val="8"/>
        <color rgb="FF000000"/>
        <rFont val="Arial"/>
        <family val="2"/>
      </rPr>
      <t>,</t>
    </r>
    <r>
      <rPr>
        <sz val="8"/>
        <color rgb="FF000000"/>
        <rFont val="Arial"/>
        <family val="2"/>
      </rPr>
      <t>6</t>
    </r>
    <r>
      <rPr>
        <sz val="8"/>
        <color rgb="FF000000"/>
        <rFont val="Arial"/>
        <family val="2"/>
      </rPr>
      <t>8</t>
    </r>
    <r>
      <rPr>
        <sz val="8"/>
        <color rgb="FF000000"/>
        <rFont val="Arial"/>
        <family val="2"/>
      </rPr>
      <t xml:space="preserve">4
</t>
    </r>
    <r>
      <rPr>
        <sz val="8"/>
        <color rgb="FF000000"/>
        <rFont val="Arial"/>
        <family val="2"/>
      </rPr>
      <t>1</t>
    </r>
    <r>
      <rPr>
        <sz val="8"/>
        <color rgb="FF000000"/>
        <rFont val="Arial"/>
        <family val="2"/>
      </rPr>
      <t>3</t>
    </r>
    <r>
      <rPr>
        <sz val="8"/>
        <color rgb="FF000000"/>
        <rFont val="Arial"/>
        <family val="2"/>
      </rPr>
      <t>,</t>
    </r>
    <r>
      <rPr>
        <sz val="8"/>
        <color rgb="FF000000"/>
        <rFont val="Arial"/>
        <family val="2"/>
      </rPr>
      <t>4</t>
    </r>
    <r>
      <rPr>
        <sz val="8"/>
        <color rgb="FF000000"/>
        <rFont val="Arial"/>
        <family val="2"/>
      </rPr>
      <t>3</t>
    </r>
    <r>
      <rPr>
        <sz val="8"/>
        <color rgb="FF000000"/>
        <rFont val="Arial"/>
        <family val="2"/>
      </rPr>
      <t>0</t>
    </r>
    <r>
      <rPr>
        <sz val="8"/>
        <color rgb="FF000000"/>
        <rFont val="Arial"/>
        <family val="2"/>
      </rPr>
      <t>,</t>
    </r>
    <r>
      <rPr>
        <sz val="8"/>
        <color rgb="FF000000"/>
        <rFont val="Arial"/>
        <family val="2"/>
      </rPr>
      <t>7</t>
    </r>
    <r>
      <rPr>
        <sz val="8"/>
        <color rgb="FF000000"/>
        <rFont val="Arial"/>
        <family val="2"/>
      </rPr>
      <t>4</t>
    </r>
    <r>
      <rPr>
        <sz val="8"/>
        <color rgb="FF000000"/>
        <rFont val="Arial"/>
        <family val="2"/>
      </rPr>
      <t xml:space="preserve">0
</t>
    </r>
    <r>
      <rPr>
        <sz val="8"/>
        <color rgb="FF000000"/>
        <rFont val="Arial"/>
        <family val="2"/>
      </rPr>
      <t>2</t>
    </r>
    <r>
      <rPr>
        <sz val="8"/>
        <color rgb="FF000000"/>
        <rFont val="Arial"/>
        <family val="2"/>
      </rPr>
      <t>1</t>
    </r>
    <r>
      <rPr>
        <sz val="8"/>
        <color rgb="FF000000"/>
        <rFont val="Arial"/>
        <family val="2"/>
      </rPr>
      <t>,</t>
    </r>
    <r>
      <rPr>
        <sz val="8"/>
        <color rgb="FF000000"/>
        <rFont val="Arial"/>
        <family val="2"/>
      </rPr>
      <t>4</t>
    </r>
    <r>
      <rPr>
        <sz val="8"/>
        <color rgb="FF000000"/>
        <rFont val="Arial"/>
        <family val="2"/>
      </rPr>
      <t>5</t>
    </r>
    <r>
      <rPr>
        <sz val="8"/>
        <color rgb="FF000000"/>
        <rFont val="Arial"/>
        <family val="2"/>
      </rPr>
      <t>5</t>
    </r>
    <r>
      <rPr>
        <sz val="8"/>
        <color rgb="FF000000"/>
        <rFont val="Arial"/>
        <family val="2"/>
      </rPr>
      <t>,</t>
    </r>
    <r>
      <rPr>
        <sz val="8"/>
        <color rgb="FF000000"/>
        <rFont val="Arial"/>
        <family val="2"/>
      </rPr>
      <t>0</t>
    </r>
    <r>
      <rPr>
        <sz val="8"/>
        <color rgb="FF000000"/>
        <rFont val="Arial"/>
        <family val="2"/>
      </rPr>
      <t>1</t>
    </r>
    <r>
      <rPr>
        <sz val="8"/>
        <color rgb="FF000000"/>
        <rFont val="Arial"/>
        <family val="2"/>
      </rPr>
      <t xml:space="preserve">3
</t>
    </r>
    <r>
      <rPr>
        <b/>
        <u/>
        <sz val="8"/>
        <color rgb="FF000000"/>
        <rFont val="Arial"/>
        <family val="2"/>
      </rPr>
      <t>4</t>
    </r>
    <r>
      <rPr>
        <b/>
        <sz val="8"/>
        <color rgb="FF000000"/>
        <rFont val="Arial"/>
        <family val="2"/>
      </rPr>
      <t>8</t>
    </r>
    <r>
      <rPr>
        <b/>
        <sz val="8"/>
        <color rgb="FF000000"/>
        <rFont val="Arial"/>
        <family val="2"/>
      </rPr>
      <t>,</t>
    </r>
    <r>
      <rPr>
        <b/>
        <sz val="8"/>
        <color rgb="FF000000"/>
        <rFont val="Arial"/>
        <family val="2"/>
      </rPr>
      <t>8</t>
    </r>
    <r>
      <rPr>
        <b/>
        <sz val="8"/>
        <color rgb="FF000000"/>
        <rFont val="Arial"/>
        <family val="2"/>
      </rPr>
      <t>1</t>
    </r>
    <r>
      <rPr>
        <b/>
        <sz val="8"/>
        <color rgb="FF000000"/>
        <rFont val="Arial"/>
        <family val="2"/>
      </rPr>
      <t>3</t>
    </r>
    <r>
      <rPr>
        <b/>
        <sz val="8"/>
        <color rgb="FF000000"/>
        <rFont val="Arial"/>
        <family val="2"/>
      </rPr>
      <t>,</t>
    </r>
    <r>
      <rPr>
        <b/>
        <sz val="8"/>
        <color rgb="FF000000"/>
        <rFont val="Arial"/>
        <family val="2"/>
      </rPr>
      <t>4</t>
    </r>
    <r>
      <rPr>
        <b/>
        <sz val="8"/>
        <color rgb="FF000000"/>
        <rFont val="Arial"/>
        <family val="2"/>
      </rPr>
      <t>5</t>
    </r>
    <r>
      <rPr>
        <b/>
        <sz val="8"/>
        <color rgb="FF000000"/>
        <rFont val="Arial"/>
        <family val="2"/>
      </rPr>
      <t xml:space="preserve">5
</t>
    </r>
    <r>
      <rPr>
        <sz val="8"/>
        <color rgb="FF000000"/>
        <rFont val="Arial"/>
        <family val="2"/>
      </rPr>
      <t>4</t>
    </r>
    <r>
      <rPr>
        <sz val="8"/>
        <color rgb="FF000000"/>
        <rFont val="Arial"/>
        <family val="2"/>
      </rPr>
      <t>8</t>
    </r>
    <r>
      <rPr>
        <sz val="8"/>
        <color rgb="FF000000"/>
        <rFont val="Arial"/>
        <family val="2"/>
      </rPr>
      <t>,</t>
    </r>
    <r>
      <rPr>
        <sz val="8"/>
        <color rgb="FF000000"/>
        <rFont val="Arial"/>
        <family val="2"/>
      </rPr>
      <t>8</t>
    </r>
    <r>
      <rPr>
        <sz val="8"/>
        <color rgb="FF000000"/>
        <rFont val="Arial"/>
        <family val="2"/>
      </rPr>
      <t>1</t>
    </r>
    <r>
      <rPr>
        <sz val="8"/>
        <color rgb="FF000000"/>
        <rFont val="Arial"/>
        <family val="2"/>
      </rPr>
      <t>3</t>
    </r>
    <r>
      <rPr>
        <sz val="8"/>
        <color rgb="FF000000"/>
        <rFont val="Arial"/>
        <family val="2"/>
      </rPr>
      <t>,</t>
    </r>
    <r>
      <rPr>
        <sz val="8"/>
        <color rgb="FF000000"/>
        <rFont val="Arial"/>
        <family val="2"/>
      </rPr>
      <t>4</t>
    </r>
    <r>
      <rPr>
        <sz val="8"/>
        <color rgb="FF000000"/>
        <rFont val="Arial"/>
        <family val="2"/>
      </rPr>
      <t>5</t>
    </r>
    <r>
      <rPr>
        <sz val="8"/>
        <color rgb="FF000000"/>
        <rFont val="Arial"/>
        <family val="2"/>
      </rPr>
      <t>5</t>
    </r>
  </si>
  <si>
    <r>
      <rPr>
        <b/>
        <u/>
        <sz val="8"/>
        <color rgb="FF000000"/>
        <rFont val="Arial"/>
        <family val="2"/>
      </rPr>
      <t>1</t>
    </r>
    <r>
      <rPr>
        <b/>
        <sz val="8"/>
        <color rgb="FF000000"/>
        <rFont val="Arial"/>
        <family val="2"/>
      </rPr>
      <t>8</t>
    </r>
    <r>
      <rPr>
        <b/>
        <sz val="8"/>
        <color rgb="FF000000"/>
        <rFont val="Arial"/>
        <family val="2"/>
      </rPr>
      <t>9</t>
    </r>
    <r>
      <rPr>
        <b/>
        <sz val="8"/>
        <color rgb="FF000000"/>
        <rFont val="Arial"/>
        <family val="2"/>
      </rPr>
      <t>,</t>
    </r>
    <r>
      <rPr>
        <b/>
        <sz val="8"/>
        <color rgb="FF000000"/>
        <rFont val="Arial"/>
        <family val="2"/>
      </rPr>
      <t>6</t>
    </r>
    <r>
      <rPr>
        <b/>
        <sz val="8"/>
        <color rgb="FF000000"/>
        <rFont val="Arial"/>
        <family val="2"/>
      </rPr>
      <t>9</t>
    </r>
    <r>
      <rPr>
        <b/>
        <sz val="8"/>
        <color rgb="FF000000"/>
        <rFont val="Arial"/>
        <family val="2"/>
      </rPr>
      <t>3</t>
    </r>
    <r>
      <rPr>
        <b/>
        <sz val="8"/>
        <color rgb="FF000000"/>
        <rFont val="Arial"/>
        <family val="2"/>
      </rPr>
      <t>,</t>
    </r>
    <r>
      <rPr>
        <b/>
        <sz val="8"/>
        <color rgb="FF000000"/>
        <rFont val="Arial"/>
        <family val="2"/>
      </rPr>
      <t>7</t>
    </r>
    <r>
      <rPr>
        <b/>
        <sz val="8"/>
        <color rgb="FF000000"/>
        <rFont val="Arial"/>
        <family val="2"/>
      </rPr>
      <t>0</t>
    </r>
    <r>
      <rPr>
        <b/>
        <sz val="8"/>
        <color rgb="FF000000"/>
        <rFont val="Arial"/>
        <family val="2"/>
      </rPr>
      <t xml:space="preserve">0
</t>
    </r>
    <r>
      <rPr>
        <b/>
        <u/>
        <sz val="8"/>
        <color rgb="FF000000"/>
        <rFont val="Arial"/>
        <family val="2"/>
      </rPr>
      <t>1</t>
    </r>
    <r>
      <rPr>
        <b/>
        <sz val="8"/>
        <color rgb="FF000000"/>
        <rFont val="Arial"/>
        <family val="2"/>
      </rPr>
      <t>8</t>
    </r>
    <r>
      <rPr>
        <b/>
        <sz val="8"/>
        <color rgb="FF000000"/>
        <rFont val="Arial"/>
        <family val="2"/>
      </rPr>
      <t>9</t>
    </r>
    <r>
      <rPr>
        <b/>
        <sz val="8"/>
        <color rgb="FF000000"/>
        <rFont val="Arial"/>
        <family val="2"/>
      </rPr>
      <t>,</t>
    </r>
    <r>
      <rPr>
        <b/>
        <sz val="8"/>
        <color rgb="FF000000"/>
        <rFont val="Arial"/>
        <family val="2"/>
      </rPr>
      <t>6</t>
    </r>
    <r>
      <rPr>
        <b/>
        <sz val="8"/>
        <color rgb="FF000000"/>
        <rFont val="Arial"/>
        <family val="2"/>
      </rPr>
      <t>9</t>
    </r>
    <r>
      <rPr>
        <b/>
        <sz val="8"/>
        <color rgb="FF000000"/>
        <rFont val="Arial"/>
        <family val="2"/>
      </rPr>
      <t>3</t>
    </r>
    <r>
      <rPr>
        <b/>
        <sz val="8"/>
        <color rgb="FF000000"/>
        <rFont val="Arial"/>
        <family val="2"/>
      </rPr>
      <t>,</t>
    </r>
    <r>
      <rPr>
        <b/>
        <sz val="8"/>
        <color rgb="FF000000"/>
        <rFont val="Arial"/>
        <family val="2"/>
      </rPr>
      <t>7</t>
    </r>
    <r>
      <rPr>
        <b/>
        <sz val="8"/>
        <color rgb="FF000000"/>
        <rFont val="Arial"/>
        <family val="2"/>
      </rPr>
      <t>0</t>
    </r>
    <r>
      <rPr>
        <b/>
        <sz val="8"/>
        <color rgb="FF000000"/>
        <rFont val="Arial"/>
        <family val="2"/>
      </rPr>
      <t xml:space="preserve">0
</t>
    </r>
    <r>
      <rPr>
        <sz val="8"/>
        <color rgb="FF000000"/>
        <rFont val="Arial"/>
        <family val="2"/>
      </rPr>
      <t>1</t>
    </r>
    <r>
      <rPr>
        <sz val="8"/>
        <color rgb="FF000000"/>
        <rFont val="Arial"/>
        <family val="2"/>
      </rPr>
      <t>0</t>
    </r>
    <r>
      <rPr>
        <sz val="8"/>
        <color rgb="FF000000"/>
        <rFont val="Arial"/>
        <family val="2"/>
      </rPr>
      <t>2</t>
    </r>
    <r>
      <rPr>
        <sz val="8"/>
        <color rgb="FF000000"/>
        <rFont val="Arial"/>
        <family val="2"/>
      </rPr>
      <t>,</t>
    </r>
    <r>
      <rPr>
        <sz val="8"/>
        <color rgb="FF000000"/>
        <rFont val="Arial"/>
        <family val="2"/>
      </rPr>
      <t>8</t>
    </r>
    <r>
      <rPr>
        <sz val="8"/>
        <color rgb="FF000000"/>
        <rFont val="Arial"/>
        <family val="2"/>
      </rPr>
      <t>5</t>
    </r>
    <r>
      <rPr>
        <sz val="8"/>
        <color rgb="FF000000"/>
        <rFont val="Arial"/>
        <family val="2"/>
      </rPr>
      <t>2</t>
    </r>
    <r>
      <rPr>
        <sz val="8"/>
        <color rgb="FF000000"/>
        <rFont val="Arial"/>
        <family val="2"/>
      </rPr>
      <t>,</t>
    </r>
    <r>
      <rPr>
        <sz val="8"/>
        <color rgb="FF000000"/>
        <rFont val="Arial"/>
        <family val="2"/>
      </rPr>
      <t>1</t>
    </r>
    <r>
      <rPr>
        <sz val="8"/>
        <color rgb="FF000000"/>
        <rFont val="Arial"/>
        <family val="2"/>
      </rPr>
      <t>9</t>
    </r>
    <r>
      <rPr>
        <sz val="8"/>
        <color rgb="FF000000"/>
        <rFont val="Arial"/>
        <family val="2"/>
      </rPr>
      <t xml:space="preserve">5
</t>
    </r>
    <r>
      <rPr>
        <sz val="8"/>
        <color rgb="FF000000"/>
        <rFont val="Arial"/>
        <family val="2"/>
      </rPr>
      <t>2</t>
    </r>
    <r>
      <rPr>
        <sz val="8"/>
        <color rgb="FF000000"/>
        <rFont val="Arial"/>
        <family val="2"/>
      </rPr>
      <t>2</t>
    </r>
    <r>
      <rPr>
        <sz val="8"/>
        <color rgb="FF000000"/>
        <rFont val="Arial"/>
        <family val="2"/>
      </rPr>
      <t>,</t>
    </r>
    <r>
      <rPr>
        <sz val="8"/>
        <color rgb="FF000000"/>
        <rFont val="Arial"/>
        <family val="2"/>
      </rPr>
      <t>5</t>
    </r>
    <r>
      <rPr>
        <sz val="8"/>
        <color rgb="FF000000"/>
        <rFont val="Arial"/>
        <family val="2"/>
      </rPr>
      <t>0</t>
    </r>
    <r>
      <rPr>
        <sz val="8"/>
        <color rgb="FF000000"/>
        <rFont val="Arial"/>
        <family val="2"/>
      </rPr>
      <t>1</t>
    </r>
    <r>
      <rPr>
        <sz val="8"/>
        <color rgb="FF000000"/>
        <rFont val="Arial"/>
        <family val="2"/>
      </rPr>
      <t>,</t>
    </r>
    <r>
      <rPr>
        <sz val="8"/>
        <color rgb="FF000000"/>
        <rFont val="Arial"/>
        <family val="2"/>
      </rPr>
      <t>2</t>
    </r>
    <r>
      <rPr>
        <sz val="8"/>
        <color rgb="FF000000"/>
        <rFont val="Arial"/>
        <family val="2"/>
      </rPr>
      <t>4</t>
    </r>
    <r>
      <rPr>
        <sz val="8"/>
        <color rgb="FF000000"/>
        <rFont val="Arial"/>
        <family val="2"/>
      </rPr>
      <t xml:space="preserve">2
</t>
    </r>
    <r>
      <rPr>
        <sz val="8"/>
        <color rgb="FF000000"/>
        <rFont val="Arial"/>
        <family val="2"/>
      </rPr>
      <t>3</t>
    </r>
    <r>
      <rPr>
        <sz val="8"/>
        <color rgb="FF000000"/>
        <rFont val="Arial"/>
        <family val="2"/>
      </rPr>
      <t>6</t>
    </r>
    <r>
      <rPr>
        <sz val="8"/>
        <color rgb="FF000000"/>
        <rFont val="Arial"/>
        <family val="2"/>
      </rPr>
      <t>,</t>
    </r>
    <r>
      <rPr>
        <sz val="8"/>
        <color rgb="FF000000"/>
        <rFont val="Arial"/>
        <family val="2"/>
      </rPr>
      <t>7</t>
    </r>
    <r>
      <rPr>
        <sz val="8"/>
        <color rgb="FF000000"/>
        <rFont val="Arial"/>
        <family val="2"/>
      </rPr>
      <t>4</t>
    </r>
    <r>
      <rPr>
        <sz val="8"/>
        <color rgb="FF000000"/>
        <rFont val="Arial"/>
        <family val="2"/>
      </rPr>
      <t>6</t>
    </r>
    <r>
      <rPr>
        <sz val="8"/>
        <color rgb="FF000000"/>
        <rFont val="Arial"/>
        <family val="2"/>
      </rPr>
      <t>,</t>
    </r>
    <r>
      <rPr>
        <sz val="8"/>
        <color rgb="FF000000"/>
        <rFont val="Arial"/>
        <family val="2"/>
      </rPr>
      <t>2</t>
    </r>
    <r>
      <rPr>
        <sz val="8"/>
        <color rgb="FF000000"/>
        <rFont val="Arial"/>
        <family val="2"/>
      </rPr>
      <t>1</t>
    </r>
    <r>
      <rPr>
        <sz val="8"/>
        <color rgb="FF000000"/>
        <rFont val="Arial"/>
        <family val="2"/>
      </rPr>
      <t xml:space="preserve">7
</t>
    </r>
    <r>
      <rPr>
        <sz val="8"/>
        <color rgb="FF000000"/>
        <rFont val="Arial"/>
        <family val="2"/>
      </rPr>
      <t>2</t>
    </r>
    <r>
      <rPr>
        <sz val="8"/>
        <color rgb="FF000000"/>
        <rFont val="Arial"/>
        <family val="2"/>
      </rPr>
      <t>7</t>
    </r>
    <r>
      <rPr>
        <sz val="8"/>
        <color rgb="FF000000"/>
        <rFont val="Arial"/>
        <family val="2"/>
      </rPr>
      <t>,</t>
    </r>
    <r>
      <rPr>
        <sz val="8"/>
        <color rgb="FF000000"/>
        <rFont val="Arial"/>
        <family val="2"/>
      </rPr>
      <t>5</t>
    </r>
    <r>
      <rPr>
        <sz val="8"/>
        <color rgb="FF000000"/>
        <rFont val="Arial"/>
        <family val="2"/>
      </rPr>
      <t>9</t>
    </r>
    <r>
      <rPr>
        <sz val="8"/>
        <color rgb="FF000000"/>
        <rFont val="Arial"/>
        <family val="2"/>
      </rPr>
      <t>4</t>
    </r>
    <r>
      <rPr>
        <sz val="8"/>
        <color rgb="FF000000"/>
        <rFont val="Arial"/>
        <family val="2"/>
      </rPr>
      <t>,</t>
    </r>
    <r>
      <rPr>
        <sz val="8"/>
        <color rgb="FF000000"/>
        <rFont val="Arial"/>
        <family val="2"/>
      </rPr>
      <t>0</t>
    </r>
    <r>
      <rPr>
        <sz val="8"/>
        <color rgb="FF000000"/>
        <rFont val="Arial"/>
        <family val="2"/>
      </rPr>
      <t>4</t>
    </r>
    <r>
      <rPr>
        <sz val="8"/>
        <color rgb="FF000000"/>
        <rFont val="Arial"/>
        <family val="2"/>
      </rPr>
      <t xml:space="preserve">5
</t>
    </r>
    <r>
      <rPr>
        <b/>
        <u/>
        <sz val="8"/>
        <color rgb="FF000000"/>
        <rFont val="Arial"/>
        <family val="2"/>
      </rPr>
      <t xml:space="preserve">0
</t>
    </r>
    <r>
      <rPr>
        <sz val="8"/>
        <color rgb="FF000000"/>
        <rFont val="Arial"/>
        <family val="2"/>
      </rPr>
      <t>0</t>
    </r>
  </si>
  <si>
    <r>
      <rPr>
        <b/>
        <u/>
        <sz val="8"/>
        <color rgb="FF000000"/>
        <rFont val="Arial"/>
        <family val="2"/>
      </rPr>
      <t>1</t>
    </r>
    <r>
      <rPr>
        <b/>
        <sz val="8"/>
        <color rgb="FF000000"/>
        <rFont val="Arial"/>
        <family val="2"/>
      </rPr>
      <t>0</t>
    </r>
    <r>
      <rPr>
        <b/>
        <sz val="8"/>
        <color rgb="FF000000"/>
        <rFont val="Arial"/>
        <family val="2"/>
      </rPr>
      <t>,</t>
    </r>
    <r>
      <rPr>
        <b/>
        <sz val="8"/>
        <color rgb="FF000000"/>
        <rFont val="Arial"/>
        <family val="2"/>
      </rPr>
      <t>0</t>
    </r>
    <r>
      <rPr>
        <b/>
        <sz val="8"/>
        <color rgb="FF000000"/>
        <rFont val="Arial"/>
        <family val="2"/>
      </rPr>
      <t>8</t>
    </r>
    <r>
      <rPr>
        <b/>
        <sz val="8"/>
        <color rgb="FF000000"/>
        <rFont val="Arial"/>
        <family val="2"/>
      </rPr>
      <t>5</t>
    </r>
    <r>
      <rPr>
        <b/>
        <sz val="8"/>
        <color rgb="FF000000"/>
        <rFont val="Arial"/>
        <family val="2"/>
      </rPr>
      <t>,</t>
    </r>
    <r>
      <rPr>
        <b/>
        <sz val="8"/>
        <color rgb="FF000000"/>
        <rFont val="Arial"/>
        <family val="2"/>
      </rPr>
      <t>8</t>
    </r>
    <r>
      <rPr>
        <b/>
        <sz val="8"/>
        <color rgb="FF000000"/>
        <rFont val="Arial"/>
        <family val="2"/>
      </rPr>
      <t>0</t>
    </r>
    <r>
      <rPr>
        <b/>
        <sz val="8"/>
        <color rgb="FF000000"/>
        <rFont val="Arial"/>
        <family val="2"/>
      </rPr>
      <t xml:space="preserve">8
</t>
    </r>
    <r>
      <rPr>
        <b/>
        <u/>
        <sz val="8"/>
        <color rgb="FF000000"/>
        <rFont val="Arial"/>
        <family val="2"/>
      </rPr>
      <t>5</t>
    </r>
    <r>
      <rPr>
        <b/>
        <sz val="8"/>
        <color rgb="FF000000"/>
        <rFont val="Arial"/>
        <family val="2"/>
      </rPr>
      <t>8</t>
    </r>
    <r>
      <rPr>
        <b/>
        <sz val="8"/>
        <color rgb="FF000000"/>
        <rFont val="Arial"/>
        <family val="2"/>
      </rPr>
      <t>,</t>
    </r>
    <r>
      <rPr>
        <b/>
        <sz val="8"/>
        <color rgb="FF000000"/>
        <rFont val="Arial"/>
        <family val="2"/>
      </rPr>
      <t>8</t>
    </r>
    <r>
      <rPr>
        <b/>
        <sz val="8"/>
        <color rgb="FF000000"/>
        <rFont val="Arial"/>
        <family val="2"/>
      </rPr>
      <t>9</t>
    </r>
    <r>
      <rPr>
        <b/>
        <sz val="8"/>
        <color rgb="FF000000"/>
        <rFont val="Arial"/>
        <family val="2"/>
      </rPr>
      <t>9</t>
    </r>
    <r>
      <rPr>
        <b/>
        <sz val="8"/>
        <color rgb="FF000000"/>
        <rFont val="Arial"/>
        <family val="2"/>
      </rPr>
      <t>,</t>
    </r>
    <r>
      <rPr>
        <b/>
        <sz val="8"/>
        <color rgb="FF000000"/>
        <rFont val="Arial"/>
        <family val="2"/>
      </rPr>
      <t>2</t>
    </r>
    <r>
      <rPr>
        <b/>
        <sz val="8"/>
        <color rgb="FF000000"/>
        <rFont val="Arial"/>
        <family val="2"/>
      </rPr>
      <t>6</t>
    </r>
    <r>
      <rPr>
        <b/>
        <sz val="8"/>
        <color rgb="FF000000"/>
        <rFont val="Arial"/>
        <family val="2"/>
      </rPr>
      <t xml:space="preserve">3
</t>
    </r>
    <r>
      <rPr>
        <sz val="8"/>
        <color rgb="FF000000"/>
        <rFont val="Arial"/>
        <family val="2"/>
      </rPr>
      <t>6</t>
    </r>
    <r>
      <rPr>
        <sz val="8"/>
        <color rgb="FF000000"/>
        <rFont val="Arial"/>
        <family val="2"/>
      </rPr>
      <t>,</t>
    </r>
    <r>
      <rPr>
        <sz val="8"/>
        <color rgb="FF000000"/>
        <rFont val="Arial"/>
        <family val="2"/>
      </rPr>
      <t>9</t>
    </r>
    <r>
      <rPr>
        <sz val="8"/>
        <color rgb="FF000000"/>
        <rFont val="Arial"/>
        <family val="2"/>
      </rPr>
      <t>4</t>
    </r>
    <r>
      <rPr>
        <sz val="8"/>
        <color rgb="FF000000"/>
        <rFont val="Arial"/>
        <family val="2"/>
      </rPr>
      <t>3</t>
    </r>
    <r>
      <rPr>
        <sz val="8"/>
        <color rgb="FF000000"/>
        <rFont val="Arial"/>
        <family val="2"/>
      </rPr>
      <t>,</t>
    </r>
    <r>
      <rPr>
        <sz val="8"/>
        <color rgb="FF000000"/>
        <rFont val="Arial"/>
        <family val="2"/>
      </rPr>
      <t>5</t>
    </r>
    <r>
      <rPr>
        <sz val="8"/>
        <color rgb="FF000000"/>
        <rFont val="Arial"/>
        <family val="2"/>
      </rPr>
      <t>1</t>
    </r>
    <r>
      <rPr>
        <sz val="8"/>
        <color rgb="FF000000"/>
        <rFont val="Arial"/>
        <family val="2"/>
      </rPr>
      <t xml:space="preserve">1
</t>
    </r>
    <r>
      <rPr>
        <sz val="8"/>
        <color rgb="FF000000"/>
        <rFont val="Arial"/>
        <family val="2"/>
      </rPr>
      <t>9</t>
    </r>
    <r>
      <rPr>
        <sz val="8"/>
        <color rgb="FF000000"/>
        <rFont val="Arial"/>
        <family val="2"/>
      </rPr>
      <t>,</t>
    </r>
    <r>
      <rPr>
        <sz val="8"/>
        <color rgb="FF000000"/>
        <rFont val="Arial"/>
        <family val="2"/>
      </rPr>
      <t>0</t>
    </r>
    <r>
      <rPr>
        <sz val="8"/>
        <color rgb="FF000000"/>
        <rFont val="Arial"/>
        <family val="2"/>
      </rPr>
      <t>7</t>
    </r>
    <r>
      <rPr>
        <sz val="8"/>
        <color rgb="FF000000"/>
        <rFont val="Arial"/>
        <family val="2"/>
      </rPr>
      <t>0</t>
    </r>
    <r>
      <rPr>
        <sz val="8"/>
        <color rgb="FF000000"/>
        <rFont val="Arial"/>
        <family val="2"/>
      </rPr>
      <t>,</t>
    </r>
    <r>
      <rPr>
        <sz val="8"/>
        <color rgb="FF000000"/>
        <rFont val="Arial"/>
        <family val="2"/>
      </rPr>
      <t>5</t>
    </r>
    <r>
      <rPr>
        <sz val="8"/>
        <color rgb="FF000000"/>
        <rFont val="Arial"/>
        <family val="2"/>
      </rPr>
      <t>0</t>
    </r>
    <r>
      <rPr>
        <sz val="8"/>
        <color rgb="FF000000"/>
        <rFont val="Arial"/>
        <family val="2"/>
      </rPr>
      <t xml:space="preserve">3
</t>
    </r>
    <r>
      <rPr>
        <sz val="8"/>
        <color rgb="FF000000"/>
        <rFont val="Arial"/>
        <family val="2"/>
      </rPr>
      <t>15</t>
    </r>
    <r>
      <rPr>
        <sz val="8"/>
        <color rgb="FF000000"/>
        <rFont val="Arial"/>
        <family val="2"/>
      </rPr>
      <t>,</t>
    </r>
    <r>
      <rPr>
        <sz val="8"/>
        <color rgb="FF000000"/>
        <rFont val="Arial"/>
        <family val="2"/>
      </rPr>
      <t>2</t>
    </r>
    <r>
      <rPr>
        <sz val="8"/>
        <color rgb="FF000000"/>
        <rFont val="Arial"/>
        <family val="2"/>
      </rPr>
      <t>9</t>
    </r>
    <r>
      <rPr>
        <sz val="8"/>
        <color rgb="FF000000"/>
        <rFont val="Arial"/>
        <family val="2"/>
      </rPr>
      <t>1</t>
    </r>
    <r>
      <rPr>
        <sz val="8"/>
        <color rgb="FF000000"/>
        <rFont val="Arial"/>
        <family val="2"/>
      </rPr>
      <t>,</t>
    </r>
    <r>
      <rPr>
        <sz val="8"/>
        <color rgb="FF000000"/>
        <rFont val="Arial"/>
        <family val="2"/>
      </rPr>
      <t>2</t>
    </r>
    <r>
      <rPr>
        <sz val="8"/>
        <color rgb="FF000000"/>
        <rFont val="Arial"/>
        <family val="2"/>
      </rPr>
      <t>0</t>
    </r>
    <r>
      <rPr>
        <sz val="8"/>
        <color rgb="FF000000"/>
        <rFont val="Arial"/>
        <family val="2"/>
      </rPr>
      <t xml:space="preserve">4
</t>
    </r>
    <r>
      <rPr>
        <sz val="8"/>
        <color rgb="FF000000"/>
        <rFont val="Arial"/>
        <family val="2"/>
      </rPr>
      <t>2</t>
    </r>
    <r>
      <rPr>
        <sz val="8"/>
        <color rgb="FF000000"/>
        <rFont val="Arial"/>
        <family val="2"/>
      </rPr>
      <t>7</t>
    </r>
    <r>
      <rPr>
        <sz val="8"/>
        <color rgb="FF000000"/>
        <rFont val="Arial"/>
        <family val="2"/>
      </rPr>
      <t>,</t>
    </r>
    <r>
      <rPr>
        <sz val="8"/>
        <color rgb="FF000000"/>
        <rFont val="Arial"/>
        <family val="2"/>
      </rPr>
      <t>5</t>
    </r>
    <r>
      <rPr>
        <sz val="8"/>
        <color rgb="FF000000"/>
        <rFont val="Arial"/>
        <family val="2"/>
      </rPr>
      <t>9</t>
    </r>
    <r>
      <rPr>
        <sz val="8"/>
        <color rgb="FF000000"/>
        <rFont val="Arial"/>
        <family val="2"/>
      </rPr>
      <t>4</t>
    </r>
    <r>
      <rPr>
        <sz val="8"/>
        <color rgb="FF000000"/>
        <rFont val="Arial"/>
        <family val="2"/>
      </rPr>
      <t>,</t>
    </r>
    <r>
      <rPr>
        <sz val="8"/>
        <color rgb="FF000000"/>
        <rFont val="Arial"/>
        <family val="2"/>
      </rPr>
      <t>0</t>
    </r>
    <r>
      <rPr>
        <sz val="8"/>
        <color rgb="FF000000"/>
        <rFont val="Arial"/>
        <family val="2"/>
      </rPr>
      <t>4</t>
    </r>
    <r>
      <rPr>
        <sz val="8"/>
        <color rgb="FF000000"/>
        <rFont val="Arial"/>
        <family val="2"/>
      </rPr>
      <t xml:space="preserve">5
</t>
    </r>
    <r>
      <rPr>
        <b/>
        <u/>
        <sz val="8"/>
        <color rgb="FF000000"/>
        <rFont val="Arial"/>
        <family val="2"/>
      </rPr>
      <t>-</t>
    </r>
    <r>
      <rPr>
        <b/>
        <sz val="8"/>
        <color rgb="FF000000"/>
        <rFont val="Arial"/>
        <family val="2"/>
      </rPr>
      <t>4</t>
    </r>
    <r>
      <rPr>
        <b/>
        <sz val="8"/>
        <color rgb="FF000000"/>
        <rFont val="Arial"/>
        <family val="2"/>
      </rPr>
      <t>8</t>
    </r>
    <r>
      <rPr>
        <b/>
        <sz val="8"/>
        <color rgb="FF000000"/>
        <rFont val="Arial"/>
        <family val="2"/>
      </rPr>
      <t>,</t>
    </r>
    <r>
      <rPr>
        <b/>
        <sz val="8"/>
        <color rgb="FF000000"/>
        <rFont val="Arial"/>
        <family val="2"/>
      </rPr>
      <t>8</t>
    </r>
    <r>
      <rPr>
        <b/>
        <sz val="8"/>
        <color rgb="FF000000"/>
        <rFont val="Arial"/>
        <family val="2"/>
      </rPr>
      <t>1</t>
    </r>
    <r>
      <rPr>
        <b/>
        <sz val="8"/>
        <color rgb="FF000000"/>
        <rFont val="Arial"/>
        <family val="2"/>
      </rPr>
      <t>3</t>
    </r>
    <r>
      <rPr>
        <b/>
        <sz val="8"/>
        <color rgb="FF000000"/>
        <rFont val="Arial"/>
        <family val="2"/>
      </rPr>
      <t>,</t>
    </r>
    <r>
      <rPr>
        <b/>
        <sz val="8"/>
        <color rgb="FF000000"/>
        <rFont val="Arial"/>
        <family val="2"/>
      </rPr>
      <t>4</t>
    </r>
    <r>
      <rPr>
        <b/>
        <sz val="8"/>
        <color rgb="FF000000"/>
        <rFont val="Arial"/>
        <family val="2"/>
      </rPr>
      <t>5</t>
    </r>
    <r>
      <rPr>
        <b/>
        <sz val="8"/>
        <color rgb="FF000000"/>
        <rFont val="Arial"/>
        <family val="2"/>
      </rPr>
      <t xml:space="preserve">5
</t>
    </r>
    <r>
      <rPr>
        <sz val="8"/>
        <color rgb="FF000000"/>
        <rFont val="Arial"/>
        <family val="2"/>
      </rPr>
      <t>-</t>
    </r>
    <r>
      <rPr>
        <sz val="8"/>
        <color rgb="FF000000"/>
        <rFont val="Arial"/>
        <family val="2"/>
      </rPr>
      <t>4</t>
    </r>
    <r>
      <rPr>
        <sz val="8"/>
        <color rgb="FF000000"/>
        <rFont val="Arial"/>
        <family val="2"/>
      </rPr>
      <t>8</t>
    </r>
    <r>
      <rPr>
        <sz val="8"/>
        <color rgb="FF000000"/>
        <rFont val="Arial"/>
        <family val="2"/>
      </rPr>
      <t>,</t>
    </r>
    <r>
      <rPr>
        <sz val="8"/>
        <color rgb="FF000000"/>
        <rFont val="Arial"/>
        <family val="2"/>
      </rPr>
      <t>8</t>
    </r>
    <r>
      <rPr>
        <sz val="8"/>
        <color rgb="FF000000"/>
        <rFont val="Arial"/>
        <family val="2"/>
      </rPr>
      <t>1</t>
    </r>
    <r>
      <rPr>
        <sz val="8"/>
        <color rgb="FF000000"/>
        <rFont val="Arial"/>
        <family val="2"/>
      </rPr>
      <t>3</t>
    </r>
    <r>
      <rPr>
        <sz val="8"/>
        <color rgb="FF000000"/>
        <rFont val="Arial"/>
        <family val="2"/>
      </rPr>
      <t>,</t>
    </r>
    <r>
      <rPr>
        <sz val="8"/>
        <color rgb="FF000000"/>
        <rFont val="Arial"/>
        <family val="2"/>
      </rPr>
      <t>4</t>
    </r>
    <r>
      <rPr>
        <sz val="8"/>
        <color rgb="FF000000"/>
        <rFont val="Arial"/>
        <family val="2"/>
      </rPr>
      <t>5</t>
    </r>
    <r>
      <rPr>
        <sz val="8"/>
        <color rgb="FF000000"/>
        <rFont val="Arial"/>
        <family val="2"/>
      </rPr>
      <t>5</t>
    </r>
  </si>
  <si>
    <t xml:space="preserve">FONDO DE APORTACIONES PARA LA SEGURIDAD PÚBLICA DE LOS ESTADOS Y </t>
  </si>
  <si>
    <t xml:space="preserve">DEL DISTRITO FEDERAL </t>
  </si>
  <si>
    <r>
      <rPr>
        <b/>
        <u/>
        <sz val="8"/>
        <color rgb="FF000000"/>
        <rFont val="Arial"/>
        <family val="2"/>
      </rPr>
      <t>T</t>
    </r>
    <r>
      <rPr>
        <b/>
        <sz val="8"/>
        <color rgb="FF000000"/>
        <rFont val="Arial"/>
        <family val="2"/>
      </rPr>
      <t>O</t>
    </r>
    <r>
      <rPr>
        <b/>
        <sz val="8"/>
        <color rgb="FF000000"/>
        <rFont val="Arial"/>
        <family val="2"/>
      </rPr>
      <t>T</t>
    </r>
    <r>
      <rPr>
        <b/>
        <sz val="8"/>
        <color rgb="FF000000"/>
        <rFont val="Arial"/>
        <family val="2"/>
      </rPr>
      <t>A</t>
    </r>
    <r>
      <rPr>
        <b/>
        <sz val="8"/>
        <color rgb="FF000000"/>
        <rFont val="Arial"/>
        <family val="2"/>
      </rPr>
      <t xml:space="preserve">L
</t>
    </r>
    <r>
      <rPr>
        <sz val="8"/>
        <color rgb="FF000000"/>
        <rFont val="Arial"/>
        <family val="2"/>
      </rPr>
      <t>A</t>
    </r>
    <r>
      <rPr>
        <sz val="8"/>
        <color rgb="FF000000"/>
        <rFont val="Arial"/>
        <family val="2"/>
      </rPr>
      <t>p</t>
    </r>
    <r>
      <rPr>
        <sz val="8"/>
        <color rgb="FF000000"/>
        <rFont val="Arial"/>
        <family val="2"/>
      </rPr>
      <t>o</t>
    </r>
    <r>
      <rPr>
        <sz val="8"/>
        <color rgb="FF000000"/>
        <rFont val="Arial"/>
        <family val="2"/>
      </rPr>
      <t>r</t>
    </r>
    <r>
      <rPr>
        <sz val="8"/>
        <color rgb="FF000000"/>
        <rFont val="Arial"/>
        <family val="2"/>
      </rPr>
      <t>t</t>
    </r>
    <r>
      <rPr>
        <sz val="8"/>
        <color rgb="FF000000"/>
        <rFont val="Arial"/>
        <family val="2"/>
      </rPr>
      <t>a</t>
    </r>
    <r>
      <rPr>
        <sz val="8"/>
        <color rgb="FF000000"/>
        <rFont val="Arial"/>
        <family val="2"/>
      </rPr>
      <t>c</t>
    </r>
    <r>
      <rPr>
        <sz val="8"/>
        <color rgb="FF000000"/>
        <rFont val="Arial"/>
        <family val="2"/>
      </rPr>
      <t>ion</t>
    </r>
    <r>
      <rPr>
        <sz val="8"/>
        <color rgb="FF000000"/>
        <rFont val="Arial"/>
        <family val="2"/>
      </rPr>
      <t xml:space="preserve"> </t>
    </r>
    <r>
      <rPr>
        <sz val="8"/>
        <color rgb="FF000000"/>
        <rFont val="Arial"/>
        <family val="2"/>
      </rPr>
      <t>Fe</t>
    </r>
    <r>
      <rPr>
        <sz val="8"/>
        <color rgb="FF000000"/>
        <rFont val="Arial"/>
        <family val="2"/>
      </rPr>
      <t>d</t>
    </r>
    <r>
      <rPr>
        <sz val="8"/>
        <color rgb="FF000000"/>
        <rFont val="Arial"/>
        <family val="2"/>
      </rPr>
      <t>e</t>
    </r>
    <r>
      <rPr>
        <sz val="8"/>
        <color rgb="FF000000"/>
        <rFont val="Arial"/>
        <family val="2"/>
      </rPr>
      <t>r</t>
    </r>
    <r>
      <rPr>
        <sz val="8"/>
        <color rgb="FF000000"/>
        <rFont val="Arial"/>
        <family val="2"/>
      </rPr>
      <t>a</t>
    </r>
    <r>
      <rPr>
        <sz val="8"/>
        <color rgb="FF000000"/>
        <rFont val="Arial"/>
        <family val="2"/>
      </rPr>
      <t>l</t>
    </r>
  </si>
  <si>
    <r>
      <rPr>
        <b/>
        <u/>
        <sz val="8"/>
        <color rgb="FF000000"/>
        <rFont val="Arial"/>
        <family val="2"/>
      </rPr>
      <t>2</t>
    </r>
    <r>
      <rPr>
        <b/>
        <sz val="8"/>
        <color rgb="FF000000"/>
        <rFont val="Arial"/>
        <family val="2"/>
      </rPr>
      <t>6</t>
    </r>
    <r>
      <rPr>
        <b/>
        <sz val="8"/>
        <color rgb="FF000000"/>
        <rFont val="Arial"/>
        <family val="2"/>
      </rPr>
      <t>0</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5</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 xml:space="preserve">3
</t>
    </r>
    <r>
      <rPr>
        <sz val="8"/>
        <color rgb="FF000000"/>
        <rFont val="Arial"/>
        <family val="2"/>
      </rPr>
      <t>2</t>
    </r>
    <r>
      <rPr>
        <sz val="8"/>
        <color rgb="FF000000"/>
        <rFont val="Arial"/>
        <family val="2"/>
      </rPr>
      <t>6</t>
    </r>
    <r>
      <rPr>
        <sz val="8"/>
        <color rgb="FF000000"/>
        <rFont val="Arial"/>
        <family val="2"/>
      </rPr>
      <t>0</t>
    </r>
    <r>
      <rPr>
        <sz val="8"/>
        <color rgb="FF000000"/>
        <rFont val="Arial"/>
        <family val="2"/>
      </rPr>
      <t>,</t>
    </r>
    <r>
      <rPr>
        <sz val="8"/>
        <color rgb="FF000000"/>
        <rFont val="Arial"/>
        <family val="2"/>
      </rPr>
      <t>2</t>
    </r>
    <r>
      <rPr>
        <sz val="8"/>
        <color rgb="FF000000"/>
        <rFont val="Arial"/>
        <family val="2"/>
      </rPr>
      <t>2</t>
    </r>
    <r>
      <rPr>
        <sz val="8"/>
        <color rgb="FF000000"/>
        <rFont val="Arial"/>
        <family val="2"/>
      </rPr>
      <t>5</t>
    </r>
    <r>
      <rPr>
        <sz val="8"/>
        <color rgb="FF000000"/>
        <rFont val="Arial"/>
        <family val="2"/>
      </rPr>
      <t>,</t>
    </r>
    <r>
      <rPr>
        <sz val="8"/>
        <color rgb="FF000000"/>
        <rFont val="Arial"/>
        <family val="2"/>
      </rPr>
      <t>2</t>
    </r>
    <r>
      <rPr>
        <sz val="8"/>
        <color rgb="FF000000"/>
        <rFont val="Arial"/>
        <family val="2"/>
      </rPr>
      <t>2</t>
    </r>
    <r>
      <rPr>
        <sz val="8"/>
        <color rgb="FF000000"/>
        <rFont val="Arial"/>
        <family val="2"/>
      </rPr>
      <t>3</t>
    </r>
  </si>
  <si>
    <r>
      <rPr>
        <b/>
        <u/>
        <sz val="8"/>
        <color rgb="FF000000"/>
        <rFont val="Arial"/>
        <family val="2"/>
      </rPr>
      <t>2</t>
    </r>
    <r>
      <rPr>
        <b/>
        <sz val="8"/>
        <color rgb="FF000000"/>
        <rFont val="Arial"/>
        <family val="2"/>
      </rPr>
      <t>6</t>
    </r>
    <r>
      <rPr>
        <b/>
        <sz val="8"/>
        <color rgb="FF000000"/>
        <rFont val="Arial"/>
        <family val="2"/>
      </rPr>
      <t>0</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5</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 xml:space="preserve">3
</t>
    </r>
    <r>
      <rPr>
        <sz val="8"/>
        <color rgb="FF000000"/>
        <rFont val="Arial"/>
        <family val="2"/>
      </rPr>
      <t>2</t>
    </r>
    <r>
      <rPr>
        <sz val="8"/>
        <color rgb="FF000000"/>
        <rFont val="Arial"/>
        <family val="2"/>
      </rPr>
      <t>1</t>
    </r>
    <r>
      <rPr>
        <sz val="8"/>
        <color rgb="FF000000"/>
        <rFont val="Arial"/>
        <family val="2"/>
      </rPr>
      <t>0</t>
    </r>
    <r>
      <rPr>
        <sz val="8"/>
        <color rgb="FF000000"/>
        <rFont val="Arial"/>
        <family val="2"/>
      </rPr>
      <t>,</t>
    </r>
    <r>
      <rPr>
        <sz val="8"/>
        <color rgb="FF000000"/>
        <rFont val="Arial"/>
        <family val="2"/>
      </rPr>
      <t>3</t>
    </r>
    <r>
      <rPr>
        <sz val="8"/>
        <color rgb="FF000000"/>
        <rFont val="Arial"/>
        <family val="2"/>
      </rPr>
      <t>2</t>
    </r>
    <r>
      <rPr>
        <sz val="8"/>
        <color rgb="FF000000"/>
        <rFont val="Arial"/>
        <family val="2"/>
      </rPr>
      <t>6</t>
    </r>
    <r>
      <rPr>
        <sz val="8"/>
        <color rgb="FF000000"/>
        <rFont val="Arial"/>
        <family val="2"/>
      </rPr>
      <t>,</t>
    </r>
    <r>
      <rPr>
        <sz val="8"/>
        <color rgb="FF000000"/>
        <rFont val="Arial"/>
        <family val="2"/>
      </rPr>
      <t>9</t>
    </r>
    <r>
      <rPr>
        <sz val="8"/>
        <color rgb="FF000000"/>
        <rFont val="Arial"/>
        <family val="2"/>
      </rPr>
      <t>0</t>
    </r>
    <r>
      <rPr>
        <sz val="8"/>
        <color rgb="FF000000"/>
        <rFont val="Arial"/>
        <family val="2"/>
      </rPr>
      <t>9</t>
    </r>
  </si>
  <si>
    <r>
      <rPr>
        <b/>
        <u/>
        <sz val="8"/>
        <color rgb="FF000000"/>
        <rFont val="Arial"/>
        <family val="2"/>
      </rPr>
      <t>-</t>
    </r>
    <r>
      <rPr>
        <b/>
        <sz val="8"/>
        <color rgb="FF000000"/>
        <rFont val="Arial"/>
        <family val="2"/>
      </rPr>
      <t>4</t>
    </r>
    <r>
      <rPr>
        <b/>
        <sz val="8"/>
        <color rgb="FF000000"/>
        <rFont val="Arial"/>
        <family val="2"/>
      </rPr>
      <t>9</t>
    </r>
    <r>
      <rPr>
        <b/>
        <sz val="8"/>
        <color rgb="FF000000"/>
        <rFont val="Arial"/>
        <family val="2"/>
      </rPr>
      <t>,</t>
    </r>
    <r>
      <rPr>
        <b/>
        <sz val="8"/>
        <color rgb="FF000000"/>
        <rFont val="Arial"/>
        <family val="2"/>
      </rPr>
      <t>8</t>
    </r>
    <r>
      <rPr>
        <b/>
        <sz val="8"/>
        <color rgb="FF000000"/>
        <rFont val="Arial"/>
        <family val="2"/>
      </rPr>
      <t>9</t>
    </r>
    <r>
      <rPr>
        <b/>
        <sz val="8"/>
        <color rgb="FF000000"/>
        <rFont val="Arial"/>
        <family val="2"/>
      </rPr>
      <t>8</t>
    </r>
    <r>
      <rPr>
        <b/>
        <sz val="8"/>
        <color rgb="FF000000"/>
        <rFont val="Arial"/>
        <family val="2"/>
      </rPr>
      <t>,</t>
    </r>
    <r>
      <rPr>
        <b/>
        <sz val="8"/>
        <color rgb="FF000000"/>
        <rFont val="Arial"/>
        <family val="2"/>
      </rPr>
      <t>3</t>
    </r>
    <r>
      <rPr>
        <b/>
        <sz val="8"/>
        <color rgb="FF000000"/>
        <rFont val="Arial"/>
        <family val="2"/>
      </rPr>
      <t>1</t>
    </r>
    <r>
      <rPr>
        <b/>
        <sz val="8"/>
        <color rgb="FF000000"/>
        <rFont val="Arial"/>
        <family val="2"/>
      </rPr>
      <t xml:space="preserve">4
</t>
    </r>
    <r>
      <rPr>
        <sz val="8"/>
        <color rgb="FF000000"/>
        <rFont val="Arial"/>
        <family val="2"/>
      </rPr>
      <t>-</t>
    </r>
    <r>
      <rPr>
        <sz val="8"/>
        <color rgb="FF000000"/>
        <rFont val="Arial"/>
        <family val="2"/>
      </rPr>
      <t>4</t>
    </r>
    <r>
      <rPr>
        <sz val="8"/>
        <color rgb="FF000000"/>
        <rFont val="Arial"/>
        <family val="2"/>
      </rPr>
      <t>9</t>
    </r>
    <r>
      <rPr>
        <sz val="8"/>
        <color rgb="FF000000"/>
        <rFont val="Arial"/>
        <family val="2"/>
      </rPr>
      <t>,</t>
    </r>
    <r>
      <rPr>
        <sz val="8"/>
        <color rgb="FF000000"/>
        <rFont val="Arial"/>
        <family val="2"/>
      </rPr>
      <t>8</t>
    </r>
    <r>
      <rPr>
        <sz val="8"/>
        <color rgb="FF000000"/>
        <rFont val="Arial"/>
        <family val="2"/>
      </rPr>
      <t>9</t>
    </r>
    <r>
      <rPr>
        <sz val="8"/>
        <color rgb="FF000000"/>
        <rFont val="Arial"/>
        <family val="2"/>
      </rPr>
      <t>8</t>
    </r>
    <r>
      <rPr>
        <sz val="8"/>
        <color rgb="FF000000"/>
        <rFont val="Arial"/>
        <family val="2"/>
      </rPr>
      <t>,</t>
    </r>
    <r>
      <rPr>
        <sz val="8"/>
        <color rgb="FF000000"/>
        <rFont val="Arial"/>
        <family val="2"/>
      </rPr>
      <t>3</t>
    </r>
    <r>
      <rPr>
        <sz val="8"/>
        <color rgb="FF000000"/>
        <rFont val="Arial"/>
        <family val="2"/>
      </rPr>
      <t>1</t>
    </r>
    <r>
      <rPr>
        <sz val="8"/>
        <color rgb="FF000000"/>
        <rFont val="Arial"/>
        <family val="2"/>
      </rPr>
      <t>4</t>
    </r>
  </si>
  <si>
    <t>FONDO DE APORTACIONES PARA EL FORTALECIMIENTO DEL LAS ENTIDADES FEDERATIVAS</t>
  </si>
  <si>
    <t>I. Importe de las participaciones pagadas a los municipios del Estado de Oaxaca correspondiente al periodo ENERO - DICIEMBRE 2023.</t>
  </si>
  <si>
    <t>Clave de Municipio</t>
  </si>
  <si>
    <t>Municipio</t>
  </si>
  <si>
    <t>FONDO GENERAL DE PARTICIPACIONES</t>
  </si>
  <si>
    <t>FONDO DE FOMENTO MUNICIPAL</t>
  </si>
  <si>
    <t>FONDO DE IMPUESTOS ESPECIALES SOBRE PRODUCCION Y SERVICIOS</t>
  </si>
  <si>
    <t>FONDO DE FISCALIZACION Y RECAUDACIÓN</t>
  </si>
  <si>
    <t>FONDO DE COMPENSACION</t>
  </si>
  <si>
    <t>IMPUESTO SOBRE AUTOMÓVILES NUEVOS</t>
  </si>
  <si>
    <t>IMPUESTO A LAS VENTAS FINALES DE GASOLINAS Y DIESEL</t>
  </si>
  <si>
    <t>FONDO DE COMPENSACION DEL IMPUESTO SOBRE AUTOMOVILES NUEVOS ISAN</t>
  </si>
  <si>
    <t>ISR ARTICULO 126</t>
  </si>
  <si>
    <t>ISR 3-B</t>
  </si>
  <si>
    <t>001</t>
  </si>
  <si>
    <t>ABEJONES</t>
  </si>
  <si>
    <t>002</t>
  </si>
  <si>
    <t>ACATLAN DE PEREZ FIGUEROA</t>
  </si>
  <si>
    <t>003</t>
  </si>
  <si>
    <t>ASUNCION CACALOTEPEC</t>
  </si>
  <si>
    <t>004</t>
  </si>
  <si>
    <t>ASUNCION CUYOTEPEJI</t>
  </si>
  <si>
    <t>005</t>
  </si>
  <si>
    <t>ASUNCION IXTALTEPEC</t>
  </si>
  <si>
    <t>006</t>
  </si>
  <si>
    <t>ASUNCION NOCHIXTLAN</t>
  </si>
  <si>
    <t>007</t>
  </si>
  <si>
    <t>ASUNCION OCOTLAN</t>
  </si>
  <si>
    <t>008</t>
  </si>
  <si>
    <t>ASUNCION TLACOLULITA</t>
  </si>
  <si>
    <t>009</t>
  </si>
  <si>
    <t>AYOTZINTEPEC</t>
  </si>
  <si>
    <t>010</t>
  </si>
  <si>
    <t>EL BARRIO DE LA SOLEDAD</t>
  </si>
  <si>
    <t>011</t>
  </si>
  <si>
    <t>CALIHUALA</t>
  </si>
  <si>
    <t>012</t>
  </si>
  <si>
    <t>CANDELARIA LOXICHA</t>
  </si>
  <si>
    <t>013</t>
  </si>
  <si>
    <t>CIENEGA DE ZIMATLAN</t>
  </si>
  <si>
    <t>014</t>
  </si>
  <si>
    <t>CIUDAD IXTEPEC</t>
  </si>
  <si>
    <t>015</t>
  </si>
  <si>
    <t>COATECAS ALTAS</t>
  </si>
  <si>
    <t>016</t>
  </si>
  <si>
    <t>COICOYAN DE LAS FLORES</t>
  </si>
  <si>
    <t>017</t>
  </si>
  <si>
    <t>LA COMPAÑIA</t>
  </si>
  <si>
    <t>018</t>
  </si>
  <si>
    <t>CONCEPCION BUENAVISTA</t>
  </si>
  <si>
    <t>019</t>
  </si>
  <si>
    <t>CONCEPCION PAPALO</t>
  </si>
  <si>
    <t>020</t>
  </si>
  <si>
    <t>CONSTANCIA DEL ROSARIO</t>
  </si>
  <si>
    <t>021</t>
  </si>
  <si>
    <t>COSOLAPA</t>
  </si>
  <si>
    <t>022</t>
  </si>
  <si>
    <t>COSOLTEPEC</t>
  </si>
  <si>
    <t>023</t>
  </si>
  <si>
    <t>CUILAPAM DE GUERRERO</t>
  </si>
  <si>
    <t>024</t>
  </si>
  <si>
    <t>CUYAMECALCO VILLA DE ZARAGOZA</t>
  </si>
  <si>
    <t>025</t>
  </si>
  <si>
    <t>CHAHUITES</t>
  </si>
  <si>
    <t>026</t>
  </si>
  <si>
    <t>CHALCATONGO DE HIDALGO</t>
  </si>
  <si>
    <t>027</t>
  </si>
  <si>
    <t>CHIQUIHUITLAN DE BENITO JUAREZ</t>
  </si>
  <si>
    <t>028</t>
  </si>
  <si>
    <t>HEROICA CIUDAD DE EJUTLA DE CRESPO</t>
  </si>
  <si>
    <t>029</t>
  </si>
  <si>
    <t>ELOXOCHITLAN DE FLORES MAGON</t>
  </si>
  <si>
    <t>030</t>
  </si>
  <si>
    <t>EL ESPINAL</t>
  </si>
  <si>
    <t>031</t>
  </si>
  <si>
    <t>TAMAZULAPAM DEL ESPIRITU SANTO</t>
  </si>
  <si>
    <t>032</t>
  </si>
  <si>
    <t>FRESNILLO DE TRUJANO</t>
  </si>
  <si>
    <t>033</t>
  </si>
  <si>
    <t>GUADALUPE ETLA</t>
  </si>
  <si>
    <t>034</t>
  </si>
  <si>
    <t>GUADALUPE DE RAMIREZ</t>
  </si>
  <si>
    <t>035</t>
  </si>
  <si>
    <t>GUELATAO DE JUAREZ</t>
  </si>
  <si>
    <t>036</t>
  </si>
  <si>
    <t>GUEVEA DE HUMBOLDT</t>
  </si>
  <si>
    <t>037</t>
  </si>
  <si>
    <t>MESONES HIDALGO</t>
  </si>
  <si>
    <t>038</t>
  </si>
  <si>
    <t>VILLA HIDALGO</t>
  </si>
  <si>
    <t>039</t>
  </si>
  <si>
    <t>HEROICA CIUDAD DE HUAJUAPAN DE LEON</t>
  </si>
  <si>
    <t>040</t>
  </si>
  <si>
    <t>HUAUTEPEC</t>
  </si>
  <si>
    <t>041</t>
  </si>
  <si>
    <t>HUAUTLA DE JIMENEZ</t>
  </si>
  <si>
    <t>042</t>
  </si>
  <si>
    <t>IXTLAN DE JUAREZ</t>
  </si>
  <si>
    <t>043</t>
  </si>
  <si>
    <t>HEROICA CIUDAD DE JUCHITAN DE ZARAGOZA</t>
  </si>
  <si>
    <t>044</t>
  </si>
  <si>
    <t>LOMA BONITA</t>
  </si>
  <si>
    <t>045</t>
  </si>
  <si>
    <t>MAGDALENA APASCO</t>
  </si>
  <si>
    <t>046</t>
  </si>
  <si>
    <t>MAGDALENA JALTEPEC</t>
  </si>
  <si>
    <t>047</t>
  </si>
  <si>
    <t>SANTA MAGDALENA JICOTLAN</t>
  </si>
  <si>
    <t>048</t>
  </si>
  <si>
    <t>MAGDALENA MIXTEPEC</t>
  </si>
  <si>
    <t>049</t>
  </si>
  <si>
    <t>MAGDALENA OCOTLAN</t>
  </si>
  <si>
    <t>050</t>
  </si>
  <si>
    <t>MAGDALENA PEÑASCO</t>
  </si>
  <si>
    <t>051</t>
  </si>
  <si>
    <t>MAGDALENA TEITIPAC</t>
  </si>
  <si>
    <t>052</t>
  </si>
  <si>
    <t>MAGDALENA TEQUISISTLAN</t>
  </si>
  <si>
    <t>053</t>
  </si>
  <si>
    <t>MAGDALENA TLACOTEPEC</t>
  </si>
  <si>
    <t>054</t>
  </si>
  <si>
    <t>MAGDALENA ZAHUATLAN</t>
  </si>
  <si>
    <t>055</t>
  </si>
  <si>
    <t>MARISCALA DE JUAREZ</t>
  </si>
  <si>
    <t>056</t>
  </si>
  <si>
    <t>MARTIRES DE TACUBAYA</t>
  </si>
  <si>
    <t>057</t>
  </si>
  <si>
    <t>MATIAS ROMERO AVENDAÑO</t>
  </si>
  <si>
    <t>058</t>
  </si>
  <si>
    <t>MAZATLAN VILLA DE FLORES</t>
  </si>
  <si>
    <t>059</t>
  </si>
  <si>
    <t>MIAHUATLAN DE PORFIRIO DIAZ</t>
  </si>
  <si>
    <t>060</t>
  </si>
  <si>
    <t>MIXISTLAN DE LA REFORMA</t>
  </si>
  <si>
    <t>061</t>
  </si>
  <si>
    <t>MONJAS</t>
  </si>
  <si>
    <t>062</t>
  </si>
  <si>
    <t>NATIVIDAD</t>
  </si>
  <si>
    <t>063</t>
  </si>
  <si>
    <t>NAZARENO ETLA</t>
  </si>
  <si>
    <t>064</t>
  </si>
  <si>
    <t>NEJAPA DE MADERO</t>
  </si>
  <si>
    <t>065</t>
  </si>
  <si>
    <t>IXPANTEPEC NIEVES</t>
  </si>
  <si>
    <t>066</t>
  </si>
  <si>
    <t>SANTIAGO NILTEPEC</t>
  </si>
  <si>
    <t>067</t>
  </si>
  <si>
    <t>OAXACA DE JUAREZ</t>
  </si>
  <si>
    <t>068</t>
  </si>
  <si>
    <t>OCOTLAN DE MORELOS</t>
  </si>
  <si>
    <t>069</t>
  </si>
  <si>
    <t>LA PE</t>
  </si>
  <si>
    <t>070</t>
  </si>
  <si>
    <t>PINOTEPA DE DON LUIS</t>
  </si>
  <si>
    <t>071</t>
  </si>
  <si>
    <t>PLUMA HIDALGO</t>
  </si>
  <si>
    <t>072</t>
  </si>
  <si>
    <t>SAN JOSE DEL PROGRESO</t>
  </si>
  <si>
    <t>073</t>
  </si>
  <si>
    <t>PUTLA VILLA DE GUERRERO</t>
  </si>
  <si>
    <t>074</t>
  </si>
  <si>
    <t>SANTA CATARINA QUIOQUITANI</t>
  </si>
  <si>
    <t>075</t>
  </si>
  <si>
    <t>REFORMA DE PINEDA</t>
  </si>
  <si>
    <t>076</t>
  </si>
  <si>
    <t>LA REFORMA</t>
  </si>
  <si>
    <t>077</t>
  </si>
  <si>
    <t>REYES ETLA</t>
  </si>
  <si>
    <t>078</t>
  </si>
  <si>
    <t>ROJAS DE CUAUHTEMOC</t>
  </si>
  <si>
    <t>079</t>
  </si>
  <si>
    <t>SALINA CRUZ</t>
  </si>
  <si>
    <t>080</t>
  </si>
  <si>
    <t>SAN AGUSTIN AMATENGO</t>
  </si>
  <si>
    <t>081</t>
  </si>
  <si>
    <t>SAN AGUSTIN ATENANGO</t>
  </si>
  <si>
    <t>082</t>
  </si>
  <si>
    <t>SAN AGUSTIN CHAYUCO</t>
  </si>
  <si>
    <t>083</t>
  </si>
  <si>
    <t>SAN AGUSTIN DE LAS JUNTAS</t>
  </si>
  <si>
    <t>084</t>
  </si>
  <si>
    <t>SAN AGUSTIN ETLA</t>
  </si>
  <si>
    <t>085</t>
  </si>
  <si>
    <t>SAN AGUSTIN LOXICHA</t>
  </si>
  <si>
    <t>086</t>
  </si>
  <si>
    <t>SAN AGUSTIN TLACOTEPEC</t>
  </si>
  <si>
    <t>087</t>
  </si>
  <si>
    <t>SAN AGUSTIN YATARENI</t>
  </si>
  <si>
    <t>088</t>
  </si>
  <si>
    <t>SAN ANDRES CABECERA NUEVA</t>
  </si>
  <si>
    <t>089</t>
  </si>
  <si>
    <t>SAN ANDRES DINICUITI</t>
  </si>
  <si>
    <t>090</t>
  </si>
  <si>
    <t>SAN ANDRES HUAXPALTEPEC</t>
  </si>
  <si>
    <t>091</t>
  </si>
  <si>
    <t>SAN ANDRES HUAYAPAM</t>
  </si>
  <si>
    <t>092</t>
  </si>
  <si>
    <t>SAN ANDRES IXTLAHUACA</t>
  </si>
  <si>
    <t>093</t>
  </si>
  <si>
    <t>SAN ANDRES LAGUNAS</t>
  </si>
  <si>
    <t>094</t>
  </si>
  <si>
    <t>SAN ANDRES NUXIÑO</t>
  </si>
  <si>
    <t>095</t>
  </si>
  <si>
    <t>SAN ANDRES PAXTLAN</t>
  </si>
  <si>
    <t>096</t>
  </si>
  <si>
    <t>SAN ANDRES SINAXTLA</t>
  </si>
  <si>
    <t>097</t>
  </si>
  <si>
    <t>SAN ANDRES SOLAGA</t>
  </si>
  <si>
    <t>098</t>
  </si>
  <si>
    <t>SAN ANDRES TEOTILALPAM</t>
  </si>
  <si>
    <t>099</t>
  </si>
  <si>
    <t>SAN ANDRES TEPETLAPA</t>
  </si>
  <si>
    <t>100</t>
  </si>
  <si>
    <t>SAN ANDRES YAA</t>
  </si>
  <si>
    <t>101</t>
  </si>
  <si>
    <t>SAN ANDRES ZABACHE</t>
  </si>
  <si>
    <t>102</t>
  </si>
  <si>
    <t>SAN ANDRES ZAUTLA</t>
  </si>
  <si>
    <t>103</t>
  </si>
  <si>
    <t>SAN ANTONINO CASTILLO VELASCO</t>
  </si>
  <si>
    <t>104</t>
  </si>
  <si>
    <t>SAN ANTONINO EL ALTO</t>
  </si>
  <si>
    <t>105</t>
  </si>
  <si>
    <t>SAN ANTONINO MONTE VERDE</t>
  </si>
  <si>
    <t>106</t>
  </si>
  <si>
    <t>SAN ANTONIO ACUTLA</t>
  </si>
  <si>
    <t>107</t>
  </si>
  <si>
    <t>SAN ANTONIO DE LA CAL</t>
  </si>
  <si>
    <t>108</t>
  </si>
  <si>
    <t>SAN ANTONIO HUITEPEC</t>
  </si>
  <si>
    <t>109</t>
  </si>
  <si>
    <t>SAN ANTONIO NANAHUATIPAM</t>
  </si>
  <si>
    <t>110</t>
  </si>
  <si>
    <t>SAN ANTONIO SINICAHUA</t>
  </si>
  <si>
    <t>111</t>
  </si>
  <si>
    <t>SAN ANTONIO TEPETLAPA</t>
  </si>
  <si>
    <t>112</t>
  </si>
  <si>
    <t>SAN BALTAZAR CHICHICAPAM</t>
  </si>
  <si>
    <t>113</t>
  </si>
  <si>
    <t>SAN BALTAZAR LOXICHA</t>
  </si>
  <si>
    <t>114</t>
  </si>
  <si>
    <t>SAN BALTAZAR YATZACHI EL BAJO</t>
  </si>
  <si>
    <t>115</t>
  </si>
  <si>
    <t>SAN BARTOLO COYOTEPEC</t>
  </si>
  <si>
    <t>116</t>
  </si>
  <si>
    <t>SAN BARTOLOME AYAUTLA</t>
  </si>
  <si>
    <t>117</t>
  </si>
  <si>
    <t>SAN BARTOLOME LOXICHA</t>
  </si>
  <si>
    <t>118</t>
  </si>
  <si>
    <t>SAN BARTOLOME QUIALANA</t>
  </si>
  <si>
    <t>119</t>
  </si>
  <si>
    <t>SAN BARTOLOME YUCUAÑE</t>
  </si>
  <si>
    <t>120</t>
  </si>
  <si>
    <t>SAN BARTOLOME ZOOGOCHO</t>
  </si>
  <si>
    <t>121</t>
  </si>
  <si>
    <t>SAN BARTOLO SOYALTEPEC</t>
  </si>
  <si>
    <t>122</t>
  </si>
  <si>
    <t>SAN BARTOLO YAUTEPEC</t>
  </si>
  <si>
    <t>123</t>
  </si>
  <si>
    <t>SAN BERNARDO MIXTEPEC</t>
  </si>
  <si>
    <t>124</t>
  </si>
  <si>
    <t>SAN BLAS ATEMPA</t>
  </si>
  <si>
    <t>125</t>
  </si>
  <si>
    <t>SAN CARLOS YAUTEPEC</t>
  </si>
  <si>
    <t>126</t>
  </si>
  <si>
    <t>SAN CRISTOBAL AMATLAN</t>
  </si>
  <si>
    <t>127</t>
  </si>
  <si>
    <t>SAN CRISTOBAL AMOLTEPEC</t>
  </si>
  <si>
    <t>128</t>
  </si>
  <si>
    <t>SAN CRISTOBAL LACHIRIOAG</t>
  </si>
  <si>
    <t>129</t>
  </si>
  <si>
    <t>SAN CRISTOBAL SUCHIXTLAHUACA</t>
  </si>
  <si>
    <t>130</t>
  </si>
  <si>
    <t>SAN DIONISIO DEL MAR</t>
  </si>
  <si>
    <t>131</t>
  </si>
  <si>
    <t>SAN DIONISIO OCOTEPEC</t>
  </si>
  <si>
    <t>132</t>
  </si>
  <si>
    <t>SAN DIONISIO OCOTLAN</t>
  </si>
  <si>
    <t>133</t>
  </si>
  <si>
    <t>SAN ESTEBAN ATATLAHUCA</t>
  </si>
  <si>
    <t>134</t>
  </si>
  <si>
    <t>SAN FELIPE JALAPA DE DIAZ</t>
  </si>
  <si>
    <t>135</t>
  </si>
  <si>
    <t>SAN FELIPE TEJALAPAM</t>
  </si>
  <si>
    <t>136</t>
  </si>
  <si>
    <t>SAN FELIPE USILA</t>
  </si>
  <si>
    <t>137</t>
  </si>
  <si>
    <t>SAN FRANCISCO CAHUACUA</t>
  </si>
  <si>
    <t>138</t>
  </si>
  <si>
    <t>SAN FRANCISCO CAJONOS</t>
  </si>
  <si>
    <t>139</t>
  </si>
  <si>
    <t>SAN FRANCISCO CHAPULAPA</t>
  </si>
  <si>
    <t>140</t>
  </si>
  <si>
    <t>SAN FRANCISCO CHINDUA</t>
  </si>
  <si>
    <t>141</t>
  </si>
  <si>
    <t>SAN FRANCISCO DEL MAR</t>
  </si>
  <si>
    <t>142</t>
  </si>
  <si>
    <t>SAN FRANCISCO HUEHUETLAN</t>
  </si>
  <si>
    <t>143</t>
  </si>
  <si>
    <t>SAN FRANCISCO IXHUATAN</t>
  </si>
  <si>
    <t>144</t>
  </si>
  <si>
    <t>SAN FRANCISCO JALTEPETONGO</t>
  </si>
  <si>
    <t>145</t>
  </si>
  <si>
    <t>SAN FRANCISCO LACHIGOLO</t>
  </si>
  <si>
    <t>146</t>
  </si>
  <si>
    <t>SAN FRANCISCO LOGUECHE</t>
  </si>
  <si>
    <t>147</t>
  </si>
  <si>
    <t>SAN FRANCISCO NUXAÑO</t>
  </si>
  <si>
    <t>148</t>
  </si>
  <si>
    <t>SAN FRANCISCO OZOLOTEPEC</t>
  </si>
  <si>
    <t>149</t>
  </si>
  <si>
    <t>SAN FRANCISCO SOLA</t>
  </si>
  <si>
    <t>150</t>
  </si>
  <si>
    <t>SAN FRANCISCO TELIXTLAHUACA</t>
  </si>
  <si>
    <t>151</t>
  </si>
  <si>
    <t>SAN FRANCISCO TEOPAN</t>
  </si>
  <si>
    <t>152</t>
  </si>
  <si>
    <t>SAN FRANCISCO TLAPANCINGO</t>
  </si>
  <si>
    <t>153</t>
  </si>
  <si>
    <t>SAN GABRIEL MIXTEPEC</t>
  </si>
  <si>
    <t>154</t>
  </si>
  <si>
    <t>SAN ILDEFONSO AMATLAN</t>
  </si>
  <si>
    <t>155</t>
  </si>
  <si>
    <t>SAN ILDEFONSO SOLA</t>
  </si>
  <si>
    <t>156</t>
  </si>
  <si>
    <t>SAN ILDEFONSO VILLA ALTA</t>
  </si>
  <si>
    <t>157</t>
  </si>
  <si>
    <t>SAN JACINTO AMILPAS</t>
  </si>
  <si>
    <t>158</t>
  </si>
  <si>
    <t>SAN JACINTO TLACOTEPEC</t>
  </si>
  <si>
    <t>159</t>
  </si>
  <si>
    <t>SAN JERONIMO COATLAN</t>
  </si>
  <si>
    <t>160</t>
  </si>
  <si>
    <t>SAN JERONIMO SILACAYOAPILLA</t>
  </si>
  <si>
    <t>161</t>
  </si>
  <si>
    <t>SAN JERONIMO SOSOLA</t>
  </si>
  <si>
    <t>162</t>
  </si>
  <si>
    <t>SAN JERONIMO TAVICHE</t>
  </si>
  <si>
    <t>163</t>
  </si>
  <si>
    <t>SAN JERONIMO TECOATL</t>
  </si>
  <si>
    <t>164</t>
  </si>
  <si>
    <t>SAN JORGE NUCHITA</t>
  </si>
  <si>
    <t>165</t>
  </si>
  <si>
    <t>SAN JOSE AYUQUILA</t>
  </si>
  <si>
    <t>166</t>
  </si>
  <si>
    <t>SAN JOSE CHILTEPEC</t>
  </si>
  <si>
    <t>167</t>
  </si>
  <si>
    <t>SAN JOSE DEL PEÑASCO</t>
  </si>
  <si>
    <t>168</t>
  </si>
  <si>
    <t>SAN JOSE ESTANCIA GRANDE</t>
  </si>
  <si>
    <t>169</t>
  </si>
  <si>
    <t>SAN JOSE INDEPENDENCIA</t>
  </si>
  <si>
    <t>170</t>
  </si>
  <si>
    <t>SAN JOSE LACHIGUIRI</t>
  </si>
  <si>
    <t>171</t>
  </si>
  <si>
    <t>SAN JOSE TENANGO</t>
  </si>
  <si>
    <t>172</t>
  </si>
  <si>
    <t>SAN JUAN ACHIUTLA</t>
  </si>
  <si>
    <t>173</t>
  </si>
  <si>
    <t>SAN JUAN ATEPEC</t>
  </si>
  <si>
    <t>174</t>
  </si>
  <si>
    <t>ANIMAS TRUJANO</t>
  </si>
  <si>
    <t>175</t>
  </si>
  <si>
    <t>SAN JUAN BAUTISTA ATATLAHUCA</t>
  </si>
  <si>
    <t>176</t>
  </si>
  <si>
    <t>SAN JUAN BAUTISTA COIXTLAHUACA</t>
  </si>
  <si>
    <t>177</t>
  </si>
  <si>
    <t>SAN JUAN BAUTISTA CUICATLAN</t>
  </si>
  <si>
    <t>178</t>
  </si>
  <si>
    <t>SAN JUAN BAUTISTA GUELACHE</t>
  </si>
  <si>
    <t>179</t>
  </si>
  <si>
    <t>SAN JUAN BAUTISTA JAYACATLAN</t>
  </si>
  <si>
    <t>180</t>
  </si>
  <si>
    <t>SAN JUAN BAUTISTA LO DE SOTO</t>
  </si>
  <si>
    <t>181</t>
  </si>
  <si>
    <t>SAN JUAN BAUTISTA SUCHITEPEC</t>
  </si>
  <si>
    <t>182</t>
  </si>
  <si>
    <t>SAN JUAN BAUTISTA TLACOATZINTEPEC</t>
  </si>
  <si>
    <t>183</t>
  </si>
  <si>
    <t>SAN JUAN BAUTISTA TLACHICHILCO</t>
  </si>
  <si>
    <t>184</t>
  </si>
  <si>
    <t>SAN JUAN BAUTISTA TUXTEPEC</t>
  </si>
  <si>
    <t>185</t>
  </si>
  <si>
    <t>SAN JUAN CACAHUATEPEC</t>
  </si>
  <si>
    <t>186</t>
  </si>
  <si>
    <t>SAN JUAN CIENEGUILLA</t>
  </si>
  <si>
    <t>187</t>
  </si>
  <si>
    <t>SAN JUAN COATZOSPAM</t>
  </si>
  <si>
    <t>188</t>
  </si>
  <si>
    <t>SAN JUAN COLORADO</t>
  </si>
  <si>
    <t>189</t>
  </si>
  <si>
    <t>SAN JUAN COMALTEPEC</t>
  </si>
  <si>
    <t>190</t>
  </si>
  <si>
    <t>SAN JUAN COTZOCON</t>
  </si>
  <si>
    <t>191</t>
  </si>
  <si>
    <t>SAN JUAN CHICOMEZUCHIL</t>
  </si>
  <si>
    <t>192</t>
  </si>
  <si>
    <t>SAN JUAN CHILATECA</t>
  </si>
  <si>
    <t>193</t>
  </si>
  <si>
    <t>SAN JUAN DEL ESTADO</t>
  </si>
  <si>
    <t>194</t>
  </si>
  <si>
    <t>SAN JUAN DEL RIO</t>
  </si>
  <si>
    <t>195</t>
  </si>
  <si>
    <t>SAN JUAN DIUXI</t>
  </si>
  <si>
    <t>196</t>
  </si>
  <si>
    <t>SAN JUAN EVANGELISTA ANALCO</t>
  </si>
  <si>
    <t>197</t>
  </si>
  <si>
    <t>SAN JUAN GUELAVIA</t>
  </si>
  <si>
    <t>198</t>
  </si>
  <si>
    <t>SAN JUAN GUICHICOVI</t>
  </si>
  <si>
    <t>199</t>
  </si>
  <si>
    <t>SAN JUAN IHUALTEPEC</t>
  </si>
  <si>
    <t>200</t>
  </si>
  <si>
    <t>SAN JUAN JUQUILA MIXES</t>
  </si>
  <si>
    <t>201</t>
  </si>
  <si>
    <t>SAN JUAN JUQUILA VIJANOS</t>
  </si>
  <si>
    <t>202</t>
  </si>
  <si>
    <t>SAN JUAN LACHAO</t>
  </si>
  <si>
    <t>203</t>
  </si>
  <si>
    <t>SAN JUAN LACHIGALLA</t>
  </si>
  <si>
    <t>204</t>
  </si>
  <si>
    <t>SAN JUAN LAJARCIA</t>
  </si>
  <si>
    <t>205</t>
  </si>
  <si>
    <t>SAN JUAN LALANA</t>
  </si>
  <si>
    <t>206</t>
  </si>
  <si>
    <t>SAN JUAN DE LOS CUES</t>
  </si>
  <si>
    <t>207</t>
  </si>
  <si>
    <t>SAN JUAN MAZATLAN</t>
  </si>
  <si>
    <t>208</t>
  </si>
  <si>
    <t>SAN JUAN MIXTEPEC - DTO. 08 -</t>
  </si>
  <si>
    <t>209</t>
  </si>
  <si>
    <t>SAN JUAN MIXTEPEC - DTO. 26 -</t>
  </si>
  <si>
    <t>210</t>
  </si>
  <si>
    <t>SAN JUAN ÑUMI</t>
  </si>
  <si>
    <t>211</t>
  </si>
  <si>
    <t>SAN JUAN OZOLOTEPEC</t>
  </si>
  <si>
    <t>212</t>
  </si>
  <si>
    <t>SAN JUAN PETLAPA</t>
  </si>
  <si>
    <t>213</t>
  </si>
  <si>
    <t>SAN JUAN QUIAHIJE</t>
  </si>
  <si>
    <t>214</t>
  </si>
  <si>
    <t>SAN JUAN QUIOTEPEC</t>
  </si>
  <si>
    <t>215</t>
  </si>
  <si>
    <t>SAN JUAN SAYULTEPEC</t>
  </si>
  <si>
    <t>216</t>
  </si>
  <si>
    <t>SAN JUAN TABAA</t>
  </si>
  <si>
    <t>217</t>
  </si>
  <si>
    <t>SAN JUAN TAMAZOLA</t>
  </si>
  <si>
    <t>218</t>
  </si>
  <si>
    <t>SAN JUAN TEITA</t>
  </si>
  <si>
    <t>219</t>
  </si>
  <si>
    <t>SAN JUAN TEITIPAC</t>
  </si>
  <si>
    <t>220</t>
  </si>
  <si>
    <t>SAN JUAN TEPEUXILA</t>
  </si>
  <si>
    <t>221</t>
  </si>
  <si>
    <t>SAN JUAN TEPOSCOLULA</t>
  </si>
  <si>
    <t>222</t>
  </si>
  <si>
    <t>SAN JUAN YAEE</t>
  </si>
  <si>
    <t>223</t>
  </si>
  <si>
    <t>SAN JUAN YATZONA</t>
  </si>
  <si>
    <t>224</t>
  </si>
  <si>
    <t>SAN JUAN YUCUITA</t>
  </si>
  <si>
    <t>225</t>
  </si>
  <si>
    <t>SAN LORENZO</t>
  </si>
  <si>
    <t>226</t>
  </si>
  <si>
    <t>SAN LORENZO ALBARRADAS</t>
  </si>
  <si>
    <t>227</t>
  </si>
  <si>
    <t>SAN LORENZO CACAOTEPEC</t>
  </si>
  <si>
    <t>228</t>
  </si>
  <si>
    <t>SAN LORENZO CUAUNECUILTITLA</t>
  </si>
  <si>
    <t>229</t>
  </si>
  <si>
    <t>SAN LORENZO TEXMELUCAN</t>
  </si>
  <si>
    <t>230</t>
  </si>
  <si>
    <t>SAN LORENZO VICTORIA</t>
  </si>
  <si>
    <t>231</t>
  </si>
  <si>
    <t>SAN LUCAS CAMOTLAN</t>
  </si>
  <si>
    <t>232</t>
  </si>
  <si>
    <t>SAN LUCAS OJITLAN</t>
  </si>
  <si>
    <t>233</t>
  </si>
  <si>
    <t>SAN LUCAS QUIAVINI</t>
  </si>
  <si>
    <t>234</t>
  </si>
  <si>
    <t>SAN LUCAS ZOQUIAPAM</t>
  </si>
  <si>
    <t>235</t>
  </si>
  <si>
    <t>SAN LUIS AMATLAN</t>
  </si>
  <si>
    <t>236</t>
  </si>
  <si>
    <t>SAN MARCIAL OZOLOTEPEC</t>
  </si>
  <si>
    <t>237</t>
  </si>
  <si>
    <t>SAN MARCOS ARTEAGA</t>
  </si>
  <si>
    <t>238</t>
  </si>
  <si>
    <t>SAN MARTIN DE LOS CANSECOS</t>
  </si>
  <si>
    <t>239</t>
  </si>
  <si>
    <t>SAN MARTIN HUAMELULPAM</t>
  </si>
  <si>
    <t>240</t>
  </si>
  <si>
    <t>SAN MARTIN ITUNYOSO</t>
  </si>
  <si>
    <t>241</t>
  </si>
  <si>
    <t>SAN MARTIN LACHILA</t>
  </si>
  <si>
    <t>242</t>
  </si>
  <si>
    <t>SAN MARTIN PERAS</t>
  </si>
  <si>
    <t>243</t>
  </si>
  <si>
    <t>SAN MARTIN TILCAJETE</t>
  </si>
  <si>
    <t>244</t>
  </si>
  <si>
    <t>SAN MARTIN TOXPALAN</t>
  </si>
  <si>
    <t>245</t>
  </si>
  <si>
    <t>SAN MARTIN ZACATEPEC</t>
  </si>
  <si>
    <t>246</t>
  </si>
  <si>
    <t>SAN MATEO CAJONOS</t>
  </si>
  <si>
    <t>247</t>
  </si>
  <si>
    <t>CAPULALPAM DE MENDEZ</t>
  </si>
  <si>
    <t>248</t>
  </si>
  <si>
    <t>SAN MATEO DEL MAR</t>
  </si>
  <si>
    <t>249</t>
  </si>
  <si>
    <t>SAN MATEO YOLOXOCHITLAN</t>
  </si>
  <si>
    <t>250</t>
  </si>
  <si>
    <t>SAN MATEO ETLATONGO</t>
  </si>
  <si>
    <t>251</t>
  </si>
  <si>
    <t>SAN MATEO NEJAPAM</t>
  </si>
  <si>
    <t>252</t>
  </si>
  <si>
    <t>SAN MATEO PEÑASCO</t>
  </si>
  <si>
    <t>253</t>
  </si>
  <si>
    <t>SAN MATEO PIÑAS</t>
  </si>
  <si>
    <t>254</t>
  </si>
  <si>
    <t>SAN MATEO RIO HONDO</t>
  </si>
  <si>
    <t>255</t>
  </si>
  <si>
    <t>SAN MATEO SINDIHUI</t>
  </si>
  <si>
    <t>256</t>
  </si>
  <si>
    <t>SAN MATEO TLAPILTEPEC</t>
  </si>
  <si>
    <t>257</t>
  </si>
  <si>
    <t>SAN MELCHOR BETAZA</t>
  </si>
  <si>
    <t>258</t>
  </si>
  <si>
    <t>SAN MIGUEL ACHIUTLA</t>
  </si>
  <si>
    <t>259</t>
  </si>
  <si>
    <t>SAN MIGUEL AHUEHUETITLAN</t>
  </si>
  <si>
    <t>260</t>
  </si>
  <si>
    <t>SAN MIGUEL ALOAPAM</t>
  </si>
  <si>
    <t>261</t>
  </si>
  <si>
    <t>SAN MIGUEL AMATITLAN</t>
  </si>
  <si>
    <t>262</t>
  </si>
  <si>
    <t>SAN MIGUEL AMATLAN</t>
  </si>
  <si>
    <t>263</t>
  </si>
  <si>
    <t>SAN MIGUEL COATLAN</t>
  </si>
  <si>
    <t>264</t>
  </si>
  <si>
    <t>SAN MIGUEL CHICAHUA</t>
  </si>
  <si>
    <t>265</t>
  </si>
  <si>
    <t>SAN MIGUEL CHIMALAPA</t>
  </si>
  <si>
    <t>266</t>
  </si>
  <si>
    <t>SAN MIGUEL DEL PUERTO</t>
  </si>
  <si>
    <t>267</t>
  </si>
  <si>
    <t>SAN MIGUEL DEL RIO</t>
  </si>
  <si>
    <t>268</t>
  </si>
  <si>
    <t>SAN MIGUEL EJUTLA</t>
  </si>
  <si>
    <t>269</t>
  </si>
  <si>
    <t>SAN MIGUEL EL GRANDE</t>
  </si>
  <si>
    <t>270</t>
  </si>
  <si>
    <t>SAN MIGUEL HUAUTLA</t>
  </si>
  <si>
    <t>271</t>
  </si>
  <si>
    <t>SAN MIGUEL MIXTEPEC</t>
  </si>
  <si>
    <t>272</t>
  </si>
  <si>
    <t>SAN MIGUEL PANIXTLAHUACA</t>
  </si>
  <si>
    <t>273</t>
  </si>
  <si>
    <t>SAN MIGUEL PERAS</t>
  </si>
  <si>
    <t>274</t>
  </si>
  <si>
    <t>SAN MIGUEL PIEDRAS</t>
  </si>
  <si>
    <t>275</t>
  </si>
  <si>
    <t>SAN MIGUEL QUETZALTEPEC</t>
  </si>
  <si>
    <t>276</t>
  </si>
  <si>
    <t>SAN MIGUEL SANTA FLOR</t>
  </si>
  <si>
    <t>277</t>
  </si>
  <si>
    <t>VILLA SOLA DE VEGA</t>
  </si>
  <si>
    <t>278</t>
  </si>
  <si>
    <t>SAN MIGUEL SOYALTEPEC</t>
  </si>
  <si>
    <t>279</t>
  </si>
  <si>
    <t>SAN MIGUEL SUCHIXTEPEC</t>
  </si>
  <si>
    <t>280</t>
  </si>
  <si>
    <t>VILLA TALEA DE CASTRO</t>
  </si>
  <si>
    <t>281</t>
  </si>
  <si>
    <t>SAN MIGUEL TECOMATLAN</t>
  </si>
  <si>
    <t>282</t>
  </si>
  <si>
    <t>SAN MIGUEL TENANGO</t>
  </si>
  <si>
    <t>283</t>
  </si>
  <si>
    <t>SAN MIGUEL TEQUIXTEPEC</t>
  </si>
  <si>
    <t>284</t>
  </si>
  <si>
    <t>SAN MIGUEL TILQUIAPAM</t>
  </si>
  <si>
    <t>285</t>
  </si>
  <si>
    <t>SAN MIGUEL TLACAMAMA</t>
  </si>
  <si>
    <t>286</t>
  </si>
  <si>
    <t>SAN MIGUEL TLACOTEPEC</t>
  </si>
  <si>
    <t>287</t>
  </si>
  <si>
    <t>SAN MIGUEL TULANCINGO</t>
  </si>
  <si>
    <t>288</t>
  </si>
  <si>
    <t>SAN MIGUEL YOTAO</t>
  </si>
  <si>
    <t>289</t>
  </si>
  <si>
    <t>SAN NICOLAS</t>
  </si>
  <si>
    <t>290</t>
  </si>
  <si>
    <t>SAN NICOLAS HIDALGO</t>
  </si>
  <si>
    <t>291</t>
  </si>
  <si>
    <t>SAN PABLO COATLAN</t>
  </si>
  <si>
    <t>292</t>
  </si>
  <si>
    <t>SAN PABLO CUATRO VENADOS</t>
  </si>
  <si>
    <t>293</t>
  </si>
  <si>
    <t>SAN PABLO ETLA</t>
  </si>
  <si>
    <t>294</t>
  </si>
  <si>
    <t>SAN PABLO HUITZO</t>
  </si>
  <si>
    <t>295</t>
  </si>
  <si>
    <t>SAN PABLO HUIXTEPEC</t>
  </si>
  <si>
    <t>296</t>
  </si>
  <si>
    <t>SAN PABLO MACUILTIANGUIS</t>
  </si>
  <si>
    <t>297</t>
  </si>
  <si>
    <t>SAN PABLO TIJALTEPEC</t>
  </si>
  <si>
    <t>298</t>
  </si>
  <si>
    <t>SAN PABLO VILLA DE MITLA</t>
  </si>
  <si>
    <t>299</t>
  </si>
  <si>
    <t>SAN PABLO YAGANIZA</t>
  </si>
  <si>
    <t>300</t>
  </si>
  <si>
    <t>SAN PEDRO AMUZGOS</t>
  </si>
  <si>
    <t>301</t>
  </si>
  <si>
    <t>SAN PEDRO APOSTOL</t>
  </si>
  <si>
    <t>302</t>
  </si>
  <si>
    <t>SAN PEDRO ATOYAC</t>
  </si>
  <si>
    <t>303</t>
  </si>
  <si>
    <t>SAN PEDRO CAJONOS</t>
  </si>
  <si>
    <t>304</t>
  </si>
  <si>
    <t>SAN PEDRO COXCALTEPEC CANTAROS</t>
  </si>
  <si>
    <t>305</t>
  </si>
  <si>
    <t>SAN PEDRO COMITANCILLO</t>
  </si>
  <si>
    <t>306</t>
  </si>
  <si>
    <t>SAN PEDRO EL ALTO</t>
  </si>
  <si>
    <t>307</t>
  </si>
  <si>
    <t>SAN PEDRO HUAMELULA</t>
  </si>
  <si>
    <t>308</t>
  </si>
  <si>
    <t>SAN PEDRO HUILOTEPEC</t>
  </si>
  <si>
    <t>309</t>
  </si>
  <si>
    <t>SAN PEDRO IXCATLAN</t>
  </si>
  <si>
    <t>310</t>
  </si>
  <si>
    <t>SAN PEDRO IXTLAHUACA</t>
  </si>
  <si>
    <t>311</t>
  </si>
  <si>
    <t>SAN PEDRO JALTEPETONGO</t>
  </si>
  <si>
    <t>312</t>
  </si>
  <si>
    <t>SAN PEDRO JICAYAN</t>
  </si>
  <si>
    <t>313</t>
  </si>
  <si>
    <t>SAN PEDRO JOCOTIPAC</t>
  </si>
  <si>
    <t>314</t>
  </si>
  <si>
    <t>SAN PEDRO JUCHATENGO</t>
  </si>
  <si>
    <t>315</t>
  </si>
  <si>
    <t>SAN PEDRO MARTIR</t>
  </si>
  <si>
    <t>316</t>
  </si>
  <si>
    <t>SAN PEDRO MARTIR QUIECHAPA</t>
  </si>
  <si>
    <t>317</t>
  </si>
  <si>
    <t>SAN PEDRO MARTIR YUCUXACO</t>
  </si>
  <si>
    <t>318</t>
  </si>
  <si>
    <t>SAN PEDRO MIXTEPEC - DTO. 22 -</t>
  </si>
  <si>
    <t>319</t>
  </si>
  <si>
    <t>SAN PEDRO MIXTEPEC - DTO. 26 -</t>
  </si>
  <si>
    <t>320</t>
  </si>
  <si>
    <t>SAN PEDRO MOLINOS</t>
  </si>
  <si>
    <t>321</t>
  </si>
  <si>
    <t>SAN PEDRO NOPALA</t>
  </si>
  <si>
    <t>322</t>
  </si>
  <si>
    <t>SAN PEDRO OCOPETATILLO</t>
  </si>
  <si>
    <t>323</t>
  </si>
  <si>
    <t>SAN PEDRO OCOTEPEC</t>
  </si>
  <si>
    <t>324</t>
  </si>
  <si>
    <t>SAN PEDRO POCHUTLA</t>
  </si>
  <si>
    <t>325</t>
  </si>
  <si>
    <t>SAN PEDRO QUIATONI</t>
  </si>
  <si>
    <t>326</t>
  </si>
  <si>
    <t>SAN PEDRO SOCHIAPAM</t>
  </si>
  <si>
    <t>327</t>
  </si>
  <si>
    <t>SAN PEDRO TAPANATEPEC</t>
  </si>
  <si>
    <t>328</t>
  </si>
  <si>
    <t>SAN PEDRO TAVICHE</t>
  </si>
  <si>
    <t>329</t>
  </si>
  <si>
    <t>SAN PEDRO TEOZACOALCO</t>
  </si>
  <si>
    <t>330</t>
  </si>
  <si>
    <t>SAN PEDRO TEUTILA</t>
  </si>
  <si>
    <t>331</t>
  </si>
  <si>
    <t>SAN PEDRO TIDAA</t>
  </si>
  <si>
    <t>332</t>
  </si>
  <si>
    <t>SAN PEDRO TOPILTEPEC</t>
  </si>
  <si>
    <t>333</t>
  </si>
  <si>
    <t>SAN PEDRO TOTOLAPAM</t>
  </si>
  <si>
    <t>334</t>
  </si>
  <si>
    <t>VILLA DE TUTUTEPEC DE MELCHOR OCAMPO</t>
  </si>
  <si>
    <t>335</t>
  </si>
  <si>
    <t>SAN PEDRO YANERI</t>
  </si>
  <si>
    <t>336</t>
  </si>
  <si>
    <t>SAN PEDRO YOLOX</t>
  </si>
  <si>
    <t>337</t>
  </si>
  <si>
    <t>SAN PEDRO Y SAN PABLO AYUTLA</t>
  </si>
  <si>
    <t>338</t>
  </si>
  <si>
    <t>VILLA DE ETLA</t>
  </si>
  <si>
    <t>339</t>
  </si>
  <si>
    <t>SAN PEDRO Y SAN PABLO TEPOSCOLULA</t>
  </si>
  <si>
    <t>340</t>
  </si>
  <si>
    <t>SAN PEDRO Y SAN PABLO TEQUIXTEPEC</t>
  </si>
  <si>
    <t>341</t>
  </si>
  <si>
    <t>SAN PEDRO YUCUNAMA</t>
  </si>
  <si>
    <t>342</t>
  </si>
  <si>
    <t>SAN RAYMUNDO JALPAN</t>
  </si>
  <si>
    <t>343</t>
  </si>
  <si>
    <t>SAN SEBASTIAN ABASOLO</t>
  </si>
  <si>
    <t>344</t>
  </si>
  <si>
    <t>SAN SEBASTIAN COATLAN</t>
  </si>
  <si>
    <t>345</t>
  </si>
  <si>
    <t>SAN SEBASTIAN IXCAPA</t>
  </si>
  <si>
    <t>346</t>
  </si>
  <si>
    <t>SAN SEBASTIAN NICANANDUTA</t>
  </si>
  <si>
    <t>347</t>
  </si>
  <si>
    <t>SAN SEBASTIAN RIO HONDO</t>
  </si>
  <si>
    <t>348</t>
  </si>
  <si>
    <t>SAN SEBASTIAN TECOMAXTLAHUACA</t>
  </si>
  <si>
    <t>349</t>
  </si>
  <si>
    <t>SAN SEBASTIAN TEITIPAC</t>
  </si>
  <si>
    <t>350</t>
  </si>
  <si>
    <t>SAN SEBASTIAN TUTLA</t>
  </si>
  <si>
    <t>351</t>
  </si>
  <si>
    <t>SAN SIMON ALMOLONGAS</t>
  </si>
  <si>
    <t>352</t>
  </si>
  <si>
    <t>SAN SIMON ZAHUATLAN</t>
  </si>
  <si>
    <t>353</t>
  </si>
  <si>
    <t>SANTA ANA</t>
  </si>
  <si>
    <t>354</t>
  </si>
  <si>
    <t>SANTA ANA ATEIXTLAHUACA</t>
  </si>
  <si>
    <t>355</t>
  </si>
  <si>
    <t>SANTA ANA CUAUHTEMOC</t>
  </si>
  <si>
    <t>356</t>
  </si>
  <si>
    <t>SANTA ANA DEL VALLE</t>
  </si>
  <si>
    <t>357</t>
  </si>
  <si>
    <t>SANTA ANA TAVELA</t>
  </si>
  <si>
    <t>358</t>
  </si>
  <si>
    <t>SANTA ANA TLAPACOYAN</t>
  </si>
  <si>
    <t>359</t>
  </si>
  <si>
    <t>SANTA ANA YARENI</t>
  </si>
  <si>
    <t>360</t>
  </si>
  <si>
    <t>SANTA ANA ZEGACHE</t>
  </si>
  <si>
    <t>361</t>
  </si>
  <si>
    <t>SANTA CATALINA QUIERI</t>
  </si>
  <si>
    <t>362</t>
  </si>
  <si>
    <t>SANTA CATARINA CUIXTLA</t>
  </si>
  <si>
    <t>363</t>
  </si>
  <si>
    <t>SANTA CATARINA IXTEPEJI</t>
  </si>
  <si>
    <t>364</t>
  </si>
  <si>
    <t>SANTA CATARINA JUQUILA</t>
  </si>
  <si>
    <t>365</t>
  </si>
  <si>
    <t>SANTA CATARINA LACHATAO</t>
  </si>
  <si>
    <t>366</t>
  </si>
  <si>
    <t>SANTA CATARINA LOXICHA</t>
  </si>
  <si>
    <t>367</t>
  </si>
  <si>
    <t>SANTA CATARINA MECHOACAN</t>
  </si>
  <si>
    <t>368</t>
  </si>
  <si>
    <t>SANTA CATARINA MINAS</t>
  </si>
  <si>
    <t>369</t>
  </si>
  <si>
    <t>SANTA CATARINA QUIANE</t>
  </si>
  <si>
    <t>370</t>
  </si>
  <si>
    <t>SANTA CATARINA TAYATA</t>
  </si>
  <si>
    <t>371</t>
  </si>
  <si>
    <t>SANTA CATARINA TICUA</t>
  </si>
  <si>
    <t>372</t>
  </si>
  <si>
    <t>SANTA CATARINA YOSONOTU</t>
  </si>
  <si>
    <t>373</t>
  </si>
  <si>
    <t>SANTA CATARINA ZAPOQUILA</t>
  </si>
  <si>
    <t>374</t>
  </si>
  <si>
    <t>SANTA CRUZ ACATEPEC</t>
  </si>
  <si>
    <t>375</t>
  </si>
  <si>
    <t>SANTA CRUZ AMILPAS</t>
  </si>
  <si>
    <t>376</t>
  </si>
  <si>
    <t>SANTA CRUZ DE BRAVO</t>
  </si>
  <si>
    <t>377</t>
  </si>
  <si>
    <t>SANTA CRUZ ITUNDUJIA</t>
  </si>
  <si>
    <t>378</t>
  </si>
  <si>
    <t>SANTA CRUZ MIXTEPEC</t>
  </si>
  <si>
    <t>379</t>
  </si>
  <si>
    <t>SANTA CRUZ NUNDACO</t>
  </si>
  <si>
    <t>380</t>
  </si>
  <si>
    <t>SANTA CRUZ PAPALUTLA</t>
  </si>
  <si>
    <t>381</t>
  </si>
  <si>
    <t>SANTA CRUZ TACACHE DE MINA</t>
  </si>
  <si>
    <t>382</t>
  </si>
  <si>
    <t>SANTA CRUZ TACAHUA</t>
  </si>
  <si>
    <t>383</t>
  </si>
  <si>
    <t>SANTA CRUZ TAYATA</t>
  </si>
  <si>
    <t>384</t>
  </si>
  <si>
    <t>SANTA CRUZ XITLA</t>
  </si>
  <si>
    <t>385</t>
  </si>
  <si>
    <t>SANTA CRUZ XOXOCOTLAN</t>
  </si>
  <si>
    <t>386</t>
  </si>
  <si>
    <t>SANTA CRUZ ZENZONTEPEC</t>
  </si>
  <si>
    <t>387</t>
  </si>
  <si>
    <t>SANTA GERTRUDIS</t>
  </si>
  <si>
    <t>388</t>
  </si>
  <si>
    <t>SANTA INES DEL MONTE</t>
  </si>
  <si>
    <t>389</t>
  </si>
  <si>
    <t>SANTA INES YATZECHE</t>
  </si>
  <si>
    <t>390</t>
  </si>
  <si>
    <t>SANTA LUCIA DEL CAMINO</t>
  </si>
  <si>
    <t>391</t>
  </si>
  <si>
    <t>SANTA LUCIA MIAHUATLAN</t>
  </si>
  <si>
    <t>392</t>
  </si>
  <si>
    <t>SANTA LUCIA MONTEVERDE</t>
  </si>
  <si>
    <t>393</t>
  </si>
  <si>
    <t>SANTA LUCIA OCOTLAN</t>
  </si>
  <si>
    <t>394</t>
  </si>
  <si>
    <t>SANTA MARIA ALOTEPEC</t>
  </si>
  <si>
    <t>395</t>
  </si>
  <si>
    <t>SANTA MARIA APAZCO</t>
  </si>
  <si>
    <t>396</t>
  </si>
  <si>
    <t>SANTA MARIA LA ASUNCION</t>
  </si>
  <si>
    <t>397</t>
  </si>
  <si>
    <t>HEROICA CIUDAD DE TLAXIACO</t>
  </si>
  <si>
    <t>398</t>
  </si>
  <si>
    <t>AYOQUEZCO DE ALDAMA</t>
  </si>
  <si>
    <t>399</t>
  </si>
  <si>
    <t>SANTA MARIA ATZOMPA</t>
  </si>
  <si>
    <t>400</t>
  </si>
  <si>
    <t>SANTA MARIA CAMOTLAN</t>
  </si>
  <si>
    <t>401</t>
  </si>
  <si>
    <t>SANTA MARIA COLOTEPEC</t>
  </si>
  <si>
    <t>402</t>
  </si>
  <si>
    <t>SANTA MARIA CORTIJO</t>
  </si>
  <si>
    <t>403</t>
  </si>
  <si>
    <t>SANTA MARIA COYOTEPEC</t>
  </si>
  <si>
    <t>404</t>
  </si>
  <si>
    <t>SANTA MARIA CHACHOAPAM</t>
  </si>
  <si>
    <t>405</t>
  </si>
  <si>
    <t>VILLA DE CHILAPA DE DIAZ</t>
  </si>
  <si>
    <t>406</t>
  </si>
  <si>
    <t>SANTA MARIA CHILCHOTLA</t>
  </si>
  <si>
    <t>407</t>
  </si>
  <si>
    <t>SANTA MARIA CHIMALAPA</t>
  </si>
  <si>
    <t>408</t>
  </si>
  <si>
    <t>SANTA MARIA DEL ROSARIO</t>
  </si>
  <si>
    <t>409</t>
  </si>
  <si>
    <t>SANTA MARIA DEL TULE</t>
  </si>
  <si>
    <t>410</t>
  </si>
  <si>
    <t>SANTA MARIA ECATEPEC</t>
  </si>
  <si>
    <t>411</t>
  </si>
  <si>
    <t>SANTA MARIA GUELACE</t>
  </si>
  <si>
    <t>412</t>
  </si>
  <si>
    <t>SANTA MARIA GUIENAGATI</t>
  </si>
  <si>
    <t>413</t>
  </si>
  <si>
    <t>SANTA MARIA HUATULCO</t>
  </si>
  <si>
    <t>414</t>
  </si>
  <si>
    <t>SANTA MARIA HUAZOLOTITLAN</t>
  </si>
  <si>
    <t>415</t>
  </si>
  <si>
    <t>SANTA MARIA IPALAPA</t>
  </si>
  <si>
    <t>416</t>
  </si>
  <si>
    <t>SANTA MARIA IXCATLAN</t>
  </si>
  <si>
    <t>417</t>
  </si>
  <si>
    <t>SANTA MARIA JACATEPEC</t>
  </si>
  <si>
    <t>418</t>
  </si>
  <si>
    <t>SANTA MARIA JALAPA DEL MARQUES</t>
  </si>
  <si>
    <t>419</t>
  </si>
  <si>
    <t>SANTA MARIA JALTIANGUIS</t>
  </si>
  <si>
    <t>420</t>
  </si>
  <si>
    <t>SANTA MARIA LACHIXIO</t>
  </si>
  <si>
    <t>421</t>
  </si>
  <si>
    <t>SANTA MARIA MIXTEQUILLA</t>
  </si>
  <si>
    <t>422</t>
  </si>
  <si>
    <t>SANTA MARIA NATIVITAS</t>
  </si>
  <si>
    <t>423</t>
  </si>
  <si>
    <t>SANTA MARIA NDUAYACO</t>
  </si>
  <si>
    <t>424</t>
  </si>
  <si>
    <t>SANTA MARIA OZOLOTEPEC</t>
  </si>
  <si>
    <t>425</t>
  </si>
  <si>
    <t>SANTA MARIA PAPALO</t>
  </si>
  <si>
    <t>426</t>
  </si>
  <si>
    <t>SANTA MARIA PEÑOLES</t>
  </si>
  <si>
    <t>427</t>
  </si>
  <si>
    <t>SANTA MARIA PETAPA</t>
  </si>
  <si>
    <t>428</t>
  </si>
  <si>
    <t>SANTA MARIA QUIEGOLANI</t>
  </si>
  <si>
    <t>429</t>
  </si>
  <si>
    <t>SANTA MARIA SOLA</t>
  </si>
  <si>
    <t>430</t>
  </si>
  <si>
    <t>SANTA MARIA TATALTEPEC</t>
  </si>
  <si>
    <t>431</t>
  </si>
  <si>
    <t>SANTA MARIA TECOMAVACA</t>
  </si>
  <si>
    <t>432</t>
  </si>
  <si>
    <t>SANTA MARIA TEMAXCALAPA</t>
  </si>
  <si>
    <t>433</t>
  </si>
  <si>
    <t>SANTA MARIA TEMAXCALTEPEC</t>
  </si>
  <si>
    <t>434</t>
  </si>
  <si>
    <t>SANTA MARIA TEOPOXCO</t>
  </si>
  <si>
    <t>435</t>
  </si>
  <si>
    <t>SANTA MARIA TEPANTLALI</t>
  </si>
  <si>
    <t>436</t>
  </si>
  <si>
    <t>SANTA MARIA TEXCATITLAN</t>
  </si>
  <si>
    <t>437</t>
  </si>
  <si>
    <t>SANTA MARIA TLAHUITOLTEPEC</t>
  </si>
  <si>
    <t>438</t>
  </si>
  <si>
    <t>SANTA MARIA TLALIXTAC</t>
  </si>
  <si>
    <t>439</t>
  </si>
  <si>
    <t>SANTA MARIA TONAMECA</t>
  </si>
  <si>
    <t>440</t>
  </si>
  <si>
    <t>SANTA MARIA TOTOLAPILLA</t>
  </si>
  <si>
    <t>441</t>
  </si>
  <si>
    <t>SANTA MARIA XADANI</t>
  </si>
  <si>
    <t>442</t>
  </si>
  <si>
    <t>SANTA MARIA YALINA</t>
  </si>
  <si>
    <t>443</t>
  </si>
  <si>
    <t>SANTA MARIA YAVESIA</t>
  </si>
  <si>
    <t>444</t>
  </si>
  <si>
    <t>SANTA MARIA YOLOTEPEC</t>
  </si>
  <si>
    <t>445</t>
  </si>
  <si>
    <t>SANTA MARIA YOSOYUA</t>
  </si>
  <si>
    <t>446</t>
  </si>
  <si>
    <t>SANTA MARIA YUCUHITI</t>
  </si>
  <si>
    <t>447</t>
  </si>
  <si>
    <t>SANTA MARIA ZACATEPEC</t>
  </si>
  <si>
    <t>448</t>
  </si>
  <si>
    <t>SANTA MARIA ZANIZA</t>
  </si>
  <si>
    <t>449</t>
  </si>
  <si>
    <t>SANTA MARIA ZOQUITLAN</t>
  </si>
  <si>
    <t>450</t>
  </si>
  <si>
    <t>SANTIAGO AMOLTEPEC</t>
  </si>
  <si>
    <t>451</t>
  </si>
  <si>
    <t>SANTIAGO APOALA</t>
  </si>
  <si>
    <t>452</t>
  </si>
  <si>
    <t>SANTIAGO APOSTOL</t>
  </si>
  <si>
    <t>453</t>
  </si>
  <si>
    <t>SANTIAGO ASTATA</t>
  </si>
  <si>
    <t>454</t>
  </si>
  <si>
    <t>SANTIAGO ATITLAN</t>
  </si>
  <si>
    <t>455</t>
  </si>
  <si>
    <t>SANTIAGO AYUQUILILLA</t>
  </si>
  <si>
    <t>456</t>
  </si>
  <si>
    <t>SANTIAGO CACALOXTEPEC</t>
  </si>
  <si>
    <t>457</t>
  </si>
  <si>
    <t>SANTIAGO CAMOTLAN</t>
  </si>
  <si>
    <t>458</t>
  </si>
  <si>
    <t>SANTIAGO COMALTEPEC</t>
  </si>
  <si>
    <t>459</t>
  </si>
  <si>
    <t>SANTIAGO CHAZUMBA</t>
  </si>
  <si>
    <t>460</t>
  </si>
  <si>
    <t>SANTIAGO CHOAPAM</t>
  </si>
  <si>
    <t>461</t>
  </si>
  <si>
    <t xml:space="preserve"> SANTIAGO DEL RIO</t>
  </si>
  <si>
    <t>462</t>
  </si>
  <si>
    <t>SANTIAGO HUAJOLOTITLAN</t>
  </si>
  <si>
    <t>463</t>
  </si>
  <si>
    <t>SANTIAGO HUAUCLILLA</t>
  </si>
  <si>
    <t>464</t>
  </si>
  <si>
    <t>SANTIAGO IHUITLAN PLUMAS</t>
  </si>
  <si>
    <t>465</t>
  </si>
  <si>
    <t>SANTIAGO IXCUINTEPEC</t>
  </si>
  <si>
    <t>466</t>
  </si>
  <si>
    <t>SANTIAGO IXTAYUTLA</t>
  </si>
  <si>
    <t>467</t>
  </si>
  <si>
    <t>SANTIAGO JAMILTEPEC</t>
  </si>
  <si>
    <t>468</t>
  </si>
  <si>
    <t>SANTIAGO JOCOTEPEC</t>
  </si>
  <si>
    <t>469</t>
  </si>
  <si>
    <t>SANTIAGO JUXTLAHUACA</t>
  </si>
  <si>
    <t>470</t>
  </si>
  <si>
    <t>SANTIAGO LACHIGUIRI</t>
  </si>
  <si>
    <t>471</t>
  </si>
  <si>
    <t>SANTIAGO LALOPA</t>
  </si>
  <si>
    <t>472</t>
  </si>
  <si>
    <t>SANTIAGO LAOLLAGA</t>
  </si>
  <si>
    <t>473</t>
  </si>
  <si>
    <t>SANTIAGO LAXOPA</t>
  </si>
  <si>
    <t>474</t>
  </si>
  <si>
    <t>SANTIAGO LLANO GRANDE</t>
  </si>
  <si>
    <t>475</t>
  </si>
  <si>
    <t>SANTIAGO MATATLAN</t>
  </si>
  <si>
    <t>476</t>
  </si>
  <si>
    <t>SANTIAGO MILTEPEC</t>
  </si>
  <si>
    <t>477</t>
  </si>
  <si>
    <t>SANTIAGO MINAS</t>
  </si>
  <si>
    <t>478</t>
  </si>
  <si>
    <t>SANTIAGO NACALTEPEC</t>
  </si>
  <si>
    <t>479</t>
  </si>
  <si>
    <t>SANTIAGO NEJAPILLA</t>
  </si>
  <si>
    <t>480</t>
  </si>
  <si>
    <t>SANTIAGO NUNDICHE</t>
  </si>
  <si>
    <t>481</t>
  </si>
  <si>
    <t>SANTIAGO NUYOO</t>
  </si>
  <si>
    <t>482</t>
  </si>
  <si>
    <t>SANTIAGO PINOTEPA NACIONAL</t>
  </si>
  <si>
    <t>483</t>
  </si>
  <si>
    <t>SANTIAGO SUCHILQUITONGO</t>
  </si>
  <si>
    <t>484</t>
  </si>
  <si>
    <t>SANTIAGO TAMAZOLA</t>
  </si>
  <si>
    <t>485</t>
  </si>
  <si>
    <t>SANTIAGO TAPEXTLA</t>
  </si>
  <si>
    <t>486</t>
  </si>
  <si>
    <t>VILLA TEJUPAM DE LA UNION</t>
  </si>
  <si>
    <t>487</t>
  </si>
  <si>
    <t>SANTIAGO TENANGO</t>
  </si>
  <si>
    <t>488</t>
  </si>
  <si>
    <t>SANTIAGO TEPETLAPA</t>
  </si>
  <si>
    <t>489</t>
  </si>
  <si>
    <t>SANTIAGO TETEPEC</t>
  </si>
  <si>
    <t>490</t>
  </si>
  <si>
    <t>SANTIAGO TEXCALCINGO</t>
  </si>
  <si>
    <t>491</t>
  </si>
  <si>
    <t>SANTIAGO TEXTITLAN</t>
  </si>
  <si>
    <t>492</t>
  </si>
  <si>
    <t>SANTIAGO TILANTONGO</t>
  </si>
  <si>
    <t>493</t>
  </si>
  <si>
    <t>SANTIAGO TILLO</t>
  </si>
  <si>
    <t>494</t>
  </si>
  <si>
    <t>SANTIAGO TLAZOYALTEPEC</t>
  </si>
  <si>
    <t>495</t>
  </si>
  <si>
    <t>SANTIAGO XANICA</t>
  </si>
  <si>
    <t>496</t>
  </si>
  <si>
    <t>SANTIAGO XIACUI</t>
  </si>
  <si>
    <t>497</t>
  </si>
  <si>
    <t>SANTIAGO YAITEPEC</t>
  </si>
  <si>
    <t>498</t>
  </si>
  <si>
    <t>SANTIAGO YAVEO</t>
  </si>
  <si>
    <t>499</t>
  </si>
  <si>
    <t>SANTIAGO YOLOMECATL</t>
  </si>
  <si>
    <t>500</t>
  </si>
  <si>
    <t>SANTIAGO YOSONDUA</t>
  </si>
  <si>
    <t>501</t>
  </si>
  <si>
    <t>SANTIAGO YUCUYACHI</t>
  </si>
  <si>
    <t>502</t>
  </si>
  <si>
    <t>SANTIAGO ZACATEPEC</t>
  </si>
  <si>
    <t>503</t>
  </si>
  <si>
    <t>SANTIAGO ZOOCHILA</t>
  </si>
  <si>
    <t>504</t>
  </si>
  <si>
    <t>NUEVO ZOQUIAPAM</t>
  </si>
  <si>
    <t>505</t>
  </si>
  <si>
    <t>SANTO DOMINGO INGENIO</t>
  </si>
  <si>
    <t>506</t>
  </si>
  <si>
    <t>SANTO DOMINGO ALBARRADAS</t>
  </si>
  <si>
    <t>507</t>
  </si>
  <si>
    <t>SANTO DOMINGO ARMENTA</t>
  </si>
  <si>
    <t>508</t>
  </si>
  <si>
    <t>SANTO DOMINGO CHIHUITAN</t>
  </si>
  <si>
    <t>509</t>
  </si>
  <si>
    <t>SANTO DOMINGO DE MORELOS</t>
  </si>
  <si>
    <t>510</t>
  </si>
  <si>
    <t>SANTO DOMINGO IXCATLAN</t>
  </si>
  <si>
    <t>511</t>
  </si>
  <si>
    <t>SANTO DOMINGO NUXAA</t>
  </si>
  <si>
    <t>512</t>
  </si>
  <si>
    <t>SANTO DOMINGO OZOLOTEPEC</t>
  </si>
  <si>
    <t>513</t>
  </si>
  <si>
    <t>SANTO DOMINGO PETAPA</t>
  </si>
  <si>
    <t>514</t>
  </si>
  <si>
    <t>SANTO DOMINGO ROAYAGA</t>
  </si>
  <si>
    <t>515</t>
  </si>
  <si>
    <t>SANTO DOMINGO TEHUANTEPEC</t>
  </si>
  <si>
    <t>516</t>
  </si>
  <si>
    <t>SANTO DOMINGO TEOJOMULCO</t>
  </si>
  <si>
    <t>517</t>
  </si>
  <si>
    <t>SANTO DOMINGO TEPUXTEPEC</t>
  </si>
  <si>
    <t>518</t>
  </si>
  <si>
    <t>SANTO DOMINGO TLATAYAPAM</t>
  </si>
  <si>
    <t>519</t>
  </si>
  <si>
    <t>SANTO DOMINGO TOMALTEPEC</t>
  </si>
  <si>
    <t>520</t>
  </si>
  <si>
    <t>SANTO DOMINGO TONALA</t>
  </si>
  <si>
    <t>521</t>
  </si>
  <si>
    <t>SANTO DOMINGO TONALTEPEC</t>
  </si>
  <si>
    <t>522</t>
  </si>
  <si>
    <t>SANTO DOMINGO XAGACIA</t>
  </si>
  <si>
    <t>523</t>
  </si>
  <si>
    <t>SANTO DOMINGO YANHUITLAN</t>
  </si>
  <si>
    <t>524</t>
  </si>
  <si>
    <t>SANTO DOMINGO YODOHINO</t>
  </si>
  <si>
    <t>525</t>
  </si>
  <si>
    <t>SANTO DOMINGO ZANATEPEC</t>
  </si>
  <si>
    <t>526</t>
  </si>
  <si>
    <t>SANTOS REYES NOPALA</t>
  </si>
  <si>
    <t>527</t>
  </si>
  <si>
    <t>SANTOS REYES PAPALO</t>
  </si>
  <si>
    <t>528</t>
  </si>
  <si>
    <t>SANTOS REYES TEPEJILLO</t>
  </si>
  <si>
    <t>529</t>
  </si>
  <si>
    <t>SANTOS REYES YUCUNA</t>
  </si>
  <si>
    <t>530</t>
  </si>
  <si>
    <t>SANTO TOMAS JALIEZA</t>
  </si>
  <si>
    <t>531</t>
  </si>
  <si>
    <t>SANTO TOMAS MAZALTEPEC</t>
  </si>
  <si>
    <t>532</t>
  </si>
  <si>
    <t>SANTO TOMAS OCOTEPEC</t>
  </si>
  <si>
    <t>533</t>
  </si>
  <si>
    <t>SANTO TOMAS TAMAZULAPAN</t>
  </si>
  <si>
    <t>534</t>
  </si>
  <si>
    <t>SAN VICENTE COATLAN</t>
  </si>
  <si>
    <t>535</t>
  </si>
  <si>
    <t>SAN VICENTE LACHIXIO</t>
  </si>
  <si>
    <t>536</t>
  </si>
  <si>
    <t>SAN VICENTE NUÑU</t>
  </si>
  <si>
    <t>537</t>
  </si>
  <si>
    <t>SILACAYOAPAM</t>
  </si>
  <si>
    <t>538</t>
  </si>
  <si>
    <t>SITIO DE XITLAPEHUA</t>
  </si>
  <si>
    <t>539</t>
  </si>
  <si>
    <t>SOLEDAD ETLA</t>
  </si>
  <si>
    <t>540</t>
  </si>
  <si>
    <t>VILLA DE TAMAZULAPAM DEL PROGRESO</t>
  </si>
  <si>
    <t>541</t>
  </si>
  <si>
    <t>TANETZE DE ZARAGOZA</t>
  </si>
  <si>
    <t>542</t>
  </si>
  <si>
    <t>TANICHE</t>
  </si>
  <si>
    <t>543</t>
  </si>
  <si>
    <t>TATALTEPEC DE VALDES</t>
  </si>
  <si>
    <t>544</t>
  </si>
  <si>
    <t>TEOCOCUILCO DE MARCOS PEREZ</t>
  </si>
  <si>
    <t>545</t>
  </si>
  <si>
    <t>TEOTITLAN DE FLORES MAGON</t>
  </si>
  <si>
    <t>546</t>
  </si>
  <si>
    <t>TEOTITLAN DEL VALLE</t>
  </si>
  <si>
    <t>547</t>
  </si>
  <si>
    <t>TEOTONGO</t>
  </si>
  <si>
    <t>548</t>
  </si>
  <si>
    <t>TEPELMEME VILLA DE MORELOS</t>
  </si>
  <si>
    <t>549</t>
  </si>
  <si>
    <t>HEROICA VILLA DE TEZOATLAN DE SEGURA Y LUNA, CUNA DE LA INDEPENDENCIA DE OAXACA</t>
  </si>
  <si>
    <t>550</t>
  </si>
  <si>
    <t>SAN JERONIMO TLACOCHAHUAYA</t>
  </si>
  <si>
    <t>551</t>
  </si>
  <si>
    <t>TLACOLULA DE MATAMOROS</t>
  </si>
  <si>
    <t>552</t>
  </si>
  <si>
    <t>TLACOTEPEC PLUMAS</t>
  </si>
  <si>
    <t>553</t>
  </si>
  <si>
    <t>TLALIXTAC DE CABRERA</t>
  </si>
  <si>
    <t>554</t>
  </si>
  <si>
    <t>TOTONTEPEC VILLA DE MORELOS</t>
  </si>
  <si>
    <t>555</t>
  </si>
  <si>
    <t>TRINIDAD ZAACHILA</t>
  </si>
  <si>
    <t>556</t>
  </si>
  <si>
    <t>LA TRINIDAD VISTA HERMOSA</t>
  </si>
  <si>
    <t>557</t>
  </si>
  <si>
    <t>UNION HIDALGO</t>
  </si>
  <si>
    <t>558</t>
  </si>
  <si>
    <t>VALERIO TRUJANO</t>
  </si>
  <si>
    <t>559</t>
  </si>
  <si>
    <t>SAN JUAN BAUTISTA VALLE NACIONAL</t>
  </si>
  <si>
    <t>560</t>
  </si>
  <si>
    <t>VILLA DIAZ ORDAZ</t>
  </si>
  <si>
    <t>561</t>
  </si>
  <si>
    <t>YAXE</t>
  </si>
  <si>
    <t>562</t>
  </si>
  <si>
    <t>MAGDALENA YODOCONO DE PORFIRIO DIAZ</t>
  </si>
  <si>
    <t>563</t>
  </si>
  <si>
    <t>YOGANA</t>
  </si>
  <si>
    <t>564</t>
  </si>
  <si>
    <t>YUTANDUCHI DE GUERRERO</t>
  </si>
  <si>
    <t>565</t>
  </si>
  <si>
    <t>VILLA DE ZAACHILA</t>
  </si>
  <si>
    <t>566</t>
  </si>
  <si>
    <t>SAN MATEO YACUTINDO</t>
  </si>
  <si>
    <t>567</t>
  </si>
  <si>
    <t>ZAPOTITLAN LAGUNAS</t>
  </si>
  <si>
    <t>568</t>
  </si>
  <si>
    <t>ZAPOTITLAN PALMAS</t>
  </si>
  <si>
    <t>569</t>
  </si>
  <si>
    <t>SANTA INES DE ZARAGOZA</t>
  </si>
  <si>
    <t>570</t>
  </si>
  <si>
    <t>ZIMATLAN DE ALVAREZ</t>
  </si>
  <si>
    <t>Nota: La sumatoria de las cantidades en cada uno de los fondos pueden no coincidir por efectos del redondeo</t>
  </si>
  <si>
    <t>APORTACIONES ENERO - DICIEMBRE 2023</t>
  </si>
  <si>
    <t>NÚM</t>
  </si>
  <si>
    <t>MUNICIPIO</t>
  </si>
  <si>
    <t>FONDO DE APORTACIONES PARA EL FORTALECIMIENTO DE LOS MUNICIPIOS</t>
  </si>
  <si>
    <t>MONTO PRESUPUESTAL</t>
  </si>
  <si>
    <t>SAN JUAN MIXTEPEC -DTO. 08 -</t>
  </si>
  <si>
    <t>SAN JUAN MIXTEPEC -DTO. 26 -</t>
  </si>
  <si>
    <t>SAN PEDRO MIXTEPEC -DTO. 22 -</t>
  </si>
  <si>
    <t>SAN PEDRO MIXTEPEC -DTO. 26 -</t>
  </si>
  <si>
    <t>SANTIAGO DEL RIO</t>
  </si>
  <si>
    <t>HEROICA VILLA TEZOATLAN DE SEGURA Y LUNA, CUNA DE LA INDEPENDENCIA DE OAXACA</t>
  </si>
  <si>
    <t>SAN MATEO YUCUTINDO</t>
  </si>
  <si>
    <t xml:space="preserve">DESCUENTOS APLICADOS A LOS MUNICIPIOS POR CONCEPTO DE DEUDA </t>
  </si>
  <si>
    <t>MUNICIPAL</t>
  </si>
  <si>
    <t xml:space="preserve">MUNICIPIOS </t>
  </si>
  <si>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 xml:space="preserve"> </t>
    </r>
    <r>
      <rPr>
        <sz val="11"/>
        <color rgb="FF000000"/>
        <rFont val="Calibri"/>
        <family val="2"/>
      </rPr>
      <t>P</t>
    </r>
    <r>
      <rPr>
        <sz val="11"/>
        <color rgb="FF000000"/>
        <rFont val="Calibri"/>
        <family val="2"/>
      </rPr>
      <t>A</t>
    </r>
    <r>
      <rPr>
        <sz val="11"/>
        <color rgb="FF000000"/>
        <rFont val="Calibri"/>
        <family val="2"/>
      </rPr>
      <t>B</t>
    </r>
    <r>
      <rPr>
        <sz val="11"/>
        <color rgb="FF000000"/>
        <rFont val="Calibri"/>
        <family val="2"/>
      </rPr>
      <t>L</t>
    </r>
    <r>
      <rPr>
        <sz val="11"/>
        <color rgb="FF000000"/>
        <rFont val="Calibri"/>
        <family val="2"/>
      </rPr>
      <t>O</t>
    </r>
    <r>
      <rPr>
        <sz val="11"/>
        <color rgb="FF000000"/>
        <rFont val="Calibri"/>
        <family val="2"/>
      </rPr>
      <t xml:space="preserve"> </t>
    </r>
    <r>
      <rPr>
        <sz val="11"/>
        <color rgb="FF000000"/>
        <rFont val="Calibri"/>
        <family val="2"/>
      </rPr>
      <t>COA</t>
    </r>
    <r>
      <rPr>
        <sz val="11"/>
        <color rgb="FF000000"/>
        <rFont val="Calibri"/>
        <family val="2"/>
      </rPr>
      <t>T</t>
    </r>
    <r>
      <rPr>
        <sz val="11"/>
        <color rgb="FF000000"/>
        <rFont val="Calibri"/>
        <family val="2"/>
      </rPr>
      <t>L</t>
    </r>
    <r>
      <rPr>
        <sz val="11"/>
        <color rgb="FF000000"/>
        <rFont val="Calibri"/>
        <family val="2"/>
      </rPr>
      <t>AN</t>
    </r>
  </si>
  <si>
    <r>
      <rPr>
        <sz val="11"/>
        <color rgb="FF000000"/>
        <rFont val="Calibri"/>
        <family val="2"/>
      </rPr>
      <t>3</t>
    </r>
    <r>
      <rPr>
        <sz val="11"/>
        <color rgb="FF000000"/>
        <rFont val="Calibri"/>
        <family val="2"/>
      </rPr>
      <t>1</t>
    </r>
    <r>
      <rPr>
        <sz val="11"/>
        <color rgb="FF000000"/>
        <rFont val="Calibri"/>
        <family val="2"/>
      </rPr>
      <t>4</t>
    </r>
    <r>
      <rPr>
        <sz val="11"/>
        <color rgb="FF000000"/>
        <rFont val="Calibri"/>
        <family val="2"/>
      </rPr>
      <t>,</t>
    </r>
    <r>
      <rPr>
        <sz val="11"/>
        <color rgb="FF000000"/>
        <rFont val="Calibri"/>
        <family val="2"/>
      </rPr>
      <t>7</t>
    </r>
    <r>
      <rPr>
        <sz val="11"/>
        <color rgb="FF000000"/>
        <rFont val="Calibri"/>
        <family val="2"/>
      </rPr>
      <t>7</t>
    </r>
    <r>
      <rPr>
        <sz val="11"/>
        <color rgb="FF000000"/>
        <rFont val="Calibri"/>
        <family val="2"/>
      </rPr>
      <t>3</t>
    </r>
  </si>
  <si>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 xml:space="preserve"> </t>
    </r>
    <r>
      <rPr>
        <sz val="11"/>
        <color rgb="FF000000"/>
        <rFont val="Calibri"/>
        <family val="2"/>
      </rPr>
      <t>P</t>
    </r>
    <r>
      <rPr>
        <sz val="11"/>
        <color rgb="FF000000"/>
        <rFont val="Calibri"/>
        <family val="2"/>
      </rPr>
      <t>A</t>
    </r>
    <r>
      <rPr>
        <sz val="11"/>
        <color rgb="FF000000"/>
        <rFont val="Calibri"/>
        <family val="2"/>
      </rPr>
      <t>B</t>
    </r>
    <r>
      <rPr>
        <sz val="11"/>
        <color rgb="FF000000"/>
        <rFont val="Calibri"/>
        <family val="2"/>
      </rPr>
      <t>L</t>
    </r>
    <r>
      <rPr>
        <sz val="11"/>
        <color rgb="FF000000"/>
        <rFont val="Calibri"/>
        <family val="2"/>
      </rPr>
      <t>O</t>
    </r>
    <r>
      <rPr>
        <sz val="11"/>
        <color rgb="FF000000"/>
        <rFont val="Calibri"/>
        <family val="2"/>
      </rPr>
      <t xml:space="preserve"> </t>
    </r>
    <r>
      <rPr>
        <sz val="11"/>
        <color rgb="FF000000"/>
        <rFont val="Calibri"/>
        <family val="2"/>
      </rPr>
      <t>HU</t>
    </r>
    <r>
      <rPr>
        <sz val="11"/>
        <color rgb="FF000000"/>
        <rFont val="Calibri"/>
        <family val="2"/>
      </rPr>
      <t>I</t>
    </r>
    <r>
      <rPr>
        <sz val="11"/>
        <color rgb="FF000000"/>
        <rFont val="Calibri"/>
        <family val="2"/>
      </rPr>
      <t>X</t>
    </r>
    <r>
      <rPr>
        <sz val="11"/>
        <color rgb="FF000000"/>
        <rFont val="Calibri"/>
        <family val="2"/>
      </rPr>
      <t>T</t>
    </r>
    <r>
      <rPr>
        <sz val="11"/>
        <color rgb="FF000000"/>
        <rFont val="Calibri"/>
        <family val="2"/>
      </rPr>
      <t>E</t>
    </r>
    <r>
      <rPr>
        <sz val="11"/>
        <color rgb="FF000000"/>
        <rFont val="Calibri"/>
        <family val="2"/>
      </rPr>
      <t>P</t>
    </r>
    <r>
      <rPr>
        <sz val="11"/>
        <color rgb="FF000000"/>
        <rFont val="Calibri"/>
        <family val="2"/>
      </rPr>
      <t>EC</t>
    </r>
  </si>
  <si>
    <r>
      <rPr>
        <sz val="11"/>
        <color rgb="FF000000"/>
        <rFont val="Calibri"/>
        <family val="2"/>
      </rPr>
      <t>2</t>
    </r>
    <r>
      <rPr>
        <sz val="11"/>
        <color rgb="FF000000"/>
        <rFont val="Calibri"/>
        <family val="2"/>
      </rPr>
      <t>,</t>
    </r>
    <r>
      <rPr>
        <sz val="11"/>
        <color rgb="FF000000"/>
        <rFont val="Calibri"/>
        <family val="2"/>
      </rPr>
      <t>2</t>
    </r>
    <r>
      <rPr>
        <sz val="11"/>
        <color rgb="FF000000"/>
        <rFont val="Calibri"/>
        <family val="2"/>
      </rPr>
      <t>1</t>
    </r>
    <r>
      <rPr>
        <sz val="11"/>
        <color rgb="FF000000"/>
        <rFont val="Calibri"/>
        <family val="2"/>
      </rPr>
      <t>5</t>
    </r>
    <r>
      <rPr>
        <sz val="11"/>
        <color rgb="FF000000"/>
        <rFont val="Calibri"/>
        <family val="2"/>
      </rPr>
      <t>,</t>
    </r>
    <r>
      <rPr>
        <sz val="11"/>
        <color rgb="FF000000"/>
        <rFont val="Calibri"/>
        <family val="2"/>
      </rPr>
      <t>5</t>
    </r>
    <r>
      <rPr>
        <sz val="11"/>
        <color rgb="FF000000"/>
        <rFont val="Calibri"/>
        <family val="2"/>
      </rPr>
      <t>8</t>
    </r>
    <r>
      <rPr>
        <sz val="11"/>
        <color rgb="FF000000"/>
        <rFont val="Calibri"/>
        <family val="2"/>
      </rPr>
      <t>5</t>
    </r>
  </si>
  <si>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 xml:space="preserve"> </t>
    </r>
    <r>
      <rPr>
        <sz val="11"/>
        <color rgb="FF000000"/>
        <rFont val="Calibri"/>
        <family val="2"/>
      </rPr>
      <t>P</t>
    </r>
    <r>
      <rPr>
        <sz val="11"/>
        <color rgb="FF000000"/>
        <rFont val="Calibri"/>
        <family val="2"/>
      </rPr>
      <t>E</t>
    </r>
    <r>
      <rPr>
        <sz val="11"/>
        <color rgb="FF000000"/>
        <rFont val="Calibri"/>
        <family val="2"/>
      </rPr>
      <t>D</t>
    </r>
    <r>
      <rPr>
        <sz val="11"/>
        <color rgb="FF000000"/>
        <rFont val="Calibri"/>
        <family val="2"/>
      </rPr>
      <t>RO</t>
    </r>
    <r>
      <rPr>
        <sz val="11"/>
        <color rgb="FF000000"/>
        <rFont val="Calibri"/>
        <family val="2"/>
      </rPr>
      <t xml:space="preserve"> </t>
    </r>
    <r>
      <rPr>
        <sz val="11"/>
        <color rgb="FF000000"/>
        <rFont val="Calibri"/>
        <family val="2"/>
      </rPr>
      <t>TA</t>
    </r>
    <r>
      <rPr>
        <sz val="11"/>
        <color rgb="FF000000"/>
        <rFont val="Calibri"/>
        <family val="2"/>
      </rPr>
      <t>P</t>
    </r>
    <r>
      <rPr>
        <sz val="11"/>
        <color rgb="FF000000"/>
        <rFont val="Calibri"/>
        <family val="2"/>
      </rPr>
      <t>A</t>
    </r>
    <r>
      <rPr>
        <sz val="11"/>
        <color rgb="FF000000"/>
        <rFont val="Calibri"/>
        <family val="2"/>
      </rPr>
      <t>N</t>
    </r>
    <r>
      <rPr>
        <sz val="11"/>
        <color rgb="FF000000"/>
        <rFont val="Calibri"/>
        <family val="2"/>
      </rPr>
      <t>AT</t>
    </r>
    <r>
      <rPr>
        <sz val="11"/>
        <color rgb="FF000000"/>
        <rFont val="Calibri"/>
        <family val="2"/>
      </rPr>
      <t>E</t>
    </r>
    <r>
      <rPr>
        <sz val="11"/>
        <color rgb="FF000000"/>
        <rFont val="Calibri"/>
        <family val="2"/>
      </rPr>
      <t>P</t>
    </r>
    <r>
      <rPr>
        <sz val="11"/>
        <color rgb="FF000000"/>
        <rFont val="Calibri"/>
        <family val="2"/>
      </rPr>
      <t>EC</t>
    </r>
  </si>
  <si>
    <r>
      <rPr>
        <sz val="11"/>
        <color rgb="FF000000"/>
        <rFont val="Calibri"/>
        <family val="2"/>
      </rPr>
      <t>5</t>
    </r>
    <r>
      <rPr>
        <sz val="11"/>
        <color rgb="FF000000"/>
        <rFont val="Calibri"/>
        <family val="2"/>
      </rPr>
      <t>,</t>
    </r>
    <r>
      <rPr>
        <sz val="11"/>
        <color rgb="FF000000"/>
        <rFont val="Calibri"/>
        <family val="2"/>
      </rPr>
      <t>3</t>
    </r>
    <r>
      <rPr>
        <sz val="11"/>
        <color rgb="FF000000"/>
        <rFont val="Calibri"/>
        <family val="2"/>
      </rPr>
      <t>5</t>
    </r>
    <r>
      <rPr>
        <sz val="11"/>
        <color rgb="FF000000"/>
        <rFont val="Calibri"/>
        <family val="2"/>
      </rPr>
      <t>4</t>
    </r>
    <r>
      <rPr>
        <sz val="11"/>
        <color rgb="FF000000"/>
        <rFont val="Calibri"/>
        <family val="2"/>
      </rPr>
      <t>,</t>
    </r>
    <r>
      <rPr>
        <sz val="11"/>
        <color rgb="FF000000"/>
        <rFont val="Calibri"/>
        <family val="2"/>
      </rPr>
      <t>7</t>
    </r>
    <r>
      <rPr>
        <sz val="11"/>
        <color rgb="FF000000"/>
        <rFont val="Calibri"/>
        <family val="2"/>
      </rPr>
      <t>7</t>
    </r>
    <r>
      <rPr>
        <sz val="11"/>
        <color rgb="FF000000"/>
        <rFont val="Calibri"/>
        <family val="2"/>
      </rPr>
      <t>9</t>
    </r>
  </si>
  <si>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TA</t>
    </r>
    <r>
      <rPr>
        <sz val="11"/>
        <color rgb="FF000000"/>
        <rFont val="Calibri"/>
        <family val="2"/>
      </rPr>
      <t xml:space="preserve"> </t>
    </r>
    <r>
      <rPr>
        <sz val="11"/>
        <color rgb="FF000000"/>
        <rFont val="Calibri"/>
        <family val="2"/>
      </rPr>
      <t>CRUZ</t>
    </r>
    <r>
      <rPr>
        <sz val="11"/>
        <color rgb="FF000000"/>
        <rFont val="Calibri"/>
        <family val="2"/>
      </rPr>
      <t xml:space="preserve"> </t>
    </r>
    <r>
      <rPr>
        <sz val="11"/>
        <color rgb="FF000000"/>
        <rFont val="Calibri"/>
        <family val="2"/>
      </rPr>
      <t>T</t>
    </r>
    <r>
      <rPr>
        <sz val="11"/>
        <color rgb="FF000000"/>
        <rFont val="Calibri"/>
        <family val="2"/>
      </rPr>
      <t>A</t>
    </r>
    <r>
      <rPr>
        <sz val="11"/>
        <color rgb="FF000000"/>
        <rFont val="Calibri"/>
        <family val="2"/>
      </rPr>
      <t>C</t>
    </r>
    <r>
      <rPr>
        <sz val="11"/>
        <color rgb="FF000000"/>
        <rFont val="Calibri"/>
        <family val="2"/>
      </rPr>
      <t>A</t>
    </r>
    <r>
      <rPr>
        <sz val="11"/>
        <color rgb="FF000000"/>
        <rFont val="Calibri"/>
        <family val="2"/>
      </rPr>
      <t>H</t>
    </r>
    <r>
      <rPr>
        <sz val="11"/>
        <color rgb="FF000000"/>
        <rFont val="Calibri"/>
        <family val="2"/>
      </rPr>
      <t>UA</t>
    </r>
  </si>
  <si>
    <r>
      <rPr>
        <sz val="11"/>
        <color rgb="FF000000"/>
        <rFont val="Calibri"/>
        <family val="2"/>
      </rPr>
      <t>1</t>
    </r>
    <r>
      <rPr>
        <sz val="11"/>
        <color rgb="FF000000"/>
        <rFont val="Calibri"/>
        <family val="2"/>
      </rPr>
      <t>4</t>
    </r>
    <r>
      <rPr>
        <sz val="11"/>
        <color rgb="FF000000"/>
        <rFont val="Calibri"/>
        <family val="2"/>
      </rPr>
      <t>7</t>
    </r>
    <r>
      <rPr>
        <sz val="11"/>
        <color rgb="FF000000"/>
        <rFont val="Calibri"/>
        <family val="2"/>
      </rPr>
      <t>,</t>
    </r>
    <r>
      <rPr>
        <sz val="11"/>
        <color rgb="FF000000"/>
        <rFont val="Calibri"/>
        <family val="2"/>
      </rPr>
      <t>6</t>
    </r>
    <r>
      <rPr>
        <sz val="11"/>
        <color rgb="FF000000"/>
        <rFont val="Calibri"/>
        <family val="2"/>
      </rPr>
      <t>5</t>
    </r>
    <r>
      <rPr>
        <sz val="11"/>
        <color rgb="FF000000"/>
        <rFont val="Calibri"/>
        <family val="2"/>
      </rPr>
      <t>0</t>
    </r>
  </si>
  <si>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TA</t>
    </r>
    <r>
      <rPr>
        <sz val="11"/>
        <color rgb="FF000000"/>
        <rFont val="Calibri"/>
        <family val="2"/>
      </rPr>
      <t xml:space="preserve"> </t>
    </r>
    <r>
      <rPr>
        <sz val="11"/>
        <color rgb="FF000000"/>
        <rFont val="Calibri"/>
        <family val="2"/>
      </rPr>
      <t>GER</t>
    </r>
    <r>
      <rPr>
        <sz val="11"/>
        <color rgb="FF000000"/>
        <rFont val="Calibri"/>
        <family val="2"/>
      </rPr>
      <t>T</t>
    </r>
    <r>
      <rPr>
        <sz val="11"/>
        <color rgb="FF000000"/>
        <rFont val="Calibri"/>
        <family val="2"/>
      </rPr>
      <t>R</t>
    </r>
    <r>
      <rPr>
        <sz val="11"/>
        <color rgb="FF000000"/>
        <rFont val="Calibri"/>
        <family val="2"/>
      </rPr>
      <t>U</t>
    </r>
    <r>
      <rPr>
        <sz val="11"/>
        <color rgb="FF000000"/>
        <rFont val="Calibri"/>
        <family val="2"/>
      </rPr>
      <t>D</t>
    </r>
    <r>
      <rPr>
        <sz val="11"/>
        <color rgb="FF000000"/>
        <rFont val="Calibri"/>
        <family val="2"/>
      </rPr>
      <t>IS</t>
    </r>
  </si>
  <si>
    <r>
      <rPr>
        <sz val="11"/>
        <color rgb="FF000000"/>
        <rFont val="Calibri"/>
        <family val="2"/>
      </rPr>
      <t>1</t>
    </r>
    <r>
      <rPr>
        <sz val="11"/>
        <color rgb="FF000000"/>
        <rFont val="Calibri"/>
        <family val="2"/>
      </rPr>
      <t>,</t>
    </r>
    <r>
      <rPr>
        <sz val="11"/>
        <color rgb="FF000000"/>
        <rFont val="Calibri"/>
        <family val="2"/>
      </rPr>
      <t>2</t>
    </r>
    <r>
      <rPr>
        <sz val="11"/>
        <color rgb="FF000000"/>
        <rFont val="Calibri"/>
        <family val="2"/>
      </rPr>
      <t>3</t>
    </r>
    <r>
      <rPr>
        <sz val="11"/>
        <color rgb="FF000000"/>
        <rFont val="Calibri"/>
        <family val="2"/>
      </rPr>
      <t>0</t>
    </r>
    <r>
      <rPr>
        <sz val="11"/>
        <color rgb="FF000000"/>
        <rFont val="Calibri"/>
        <family val="2"/>
      </rPr>
      <t>,</t>
    </r>
    <r>
      <rPr>
        <sz val="11"/>
        <color rgb="FF000000"/>
        <rFont val="Calibri"/>
        <family val="2"/>
      </rPr>
      <t>2</t>
    </r>
    <r>
      <rPr>
        <sz val="11"/>
        <color rgb="FF000000"/>
        <rFont val="Calibri"/>
        <family val="2"/>
      </rPr>
      <t>6</t>
    </r>
    <r>
      <rPr>
        <sz val="11"/>
        <color rgb="FF000000"/>
        <rFont val="Calibri"/>
        <family val="2"/>
      </rPr>
      <t>6</t>
    </r>
  </si>
  <si>
    <r>
      <rPr>
        <sz val="11"/>
        <color rgb="FF000000"/>
        <rFont val="Calibri"/>
        <family val="2"/>
      </rPr>
      <t>S</t>
    </r>
    <r>
      <rPr>
        <sz val="11"/>
        <color rgb="FF000000"/>
        <rFont val="Calibri"/>
        <family val="2"/>
      </rPr>
      <t>A</t>
    </r>
    <r>
      <rPr>
        <sz val="11"/>
        <color rgb="FF000000"/>
        <rFont val="Calibri"/>
        <family val="2"/>
      </rPr>
      <t>N</t>
    </r>
    <r>
      <rPr>
        <sz val="11"/>
        <color rgb="FF000000"/>
        <rFont val="Calibri"/>
        <family val="2"/>
      </rPr>
      <t>TA</t>
    </r>
    <r>
      <rPr>
        <sz val="11"/>
        <color rgb="FF000000"/>
        <rFont val="Calibri"/>
        <family val="2"/>
      </rPr>
      <t xml:space="preserve"> </t>
    </r>
    <r>
      <rPr>
        <sz val="11"/>
        <color rgb="FF000000"/>
        <rFont val="Calibri"/>
        <family val="2"/>
      </rPr>
      <t>M</t>
    </r>
    <r>
      <rPr>
        <sz val="11"/>
        <color rgb="FF000000"/>
        <rFont val="Calibri"/>
        <family val="2"/>
      </rPr>
      <t>AR</t>
    </r>
    <r>
      <rPr>
        <sz val="11"/>
        <color rgb="FF000000"/>
        <rFont val="Calibri"/>
        <family val="2"/>
      </rPr>
      <t>I</t>
    </r>
    <r>
      <rPr>
        <sz val="11"/>
        <color rgb="FF000000"/>
        <rFont val="Calibri"/>
        <family val="2"/>
      </rPr>
      <t>A</t>
    </r>
    <r>
      <rPr>
        <sz val="11"/>
        <color rgb="FF000000"/>
        <rFont val="Calibri"/>
        <family val="2"/>
      </rPr>
      <t xml:space="preserve"> </t>
    </r>
    <r>
      <rPr>
        <sz val="11"/>
        <color rgb="FF000000"/>
        <rFont val="Calibri"/>
        <family val="2"/>
      </rPr>
      <t>T</t>
    </r>
    <r>
      <rPr>
        <sz val="11"/>
        <color rgb="FF000000"/>
        <rFont val="Calibri"/>
        <family val="2"/>
      </rPr>
      <t>E</t>
    </r>
    <r>
      <rPr>
        <sz val="11"/>
        <color rgb="FF000000"/>
        <rFont val="Calibri"/>
        <family val="2"/>
      </rPr>
      <t>O</t>
    </r>
    <r>
      <rPr>
        <sz val="11"/>
        <color rgb="FF000000"/>
        <rFont val="Calibri"/>
        <family val="2"/>
      </rPr>
      <t>P</t>
    </r>
    <r>
      <rPr>
        <sz val="11"/>
        <color rgb="FF000000"/>
        <rFont val="Calibri"/>
        <family val="2"/>
      </rPr>
      <t>O</t>
    </r>
    <r>
      <rPr>
        <sz val="11"/>
        <color rgb="FF000000"/>
        <rFont val="Calibri"/>
        <family val="2"/>
      </rPr>
      <t>X</t>
    </r>
    <r>
      <rPr>
        <sz val="11"/>
        <color rgb="FF000000"/>
        <rFont val="Calibri"/>
        <family val="2"/>
      </rPr>
      <t>C</t>
    </r>
    <r>
      <rPr>
        <sz val="11"/>
        <color rgb="FF000000"/>
        <rFont val="Calibri"/>
        <family val="2"/>
      </rPr>
      <t>O</t>
    </r>
  </si>
  <si>
    <r>
      <rPr>
        <sz val="11"/>
        <color rgb="FF000000"/>
        <rFont val="Calibri"/>
        <family val="2"/>
      </rPr>
      <t>1</t>
    </r>
    <r>
      <rPr>
        <sz val="11"/>
        <color rgb="FF000000"/>
        <rFont val="Calibri"/>
        <family val="2"/>
      </rPr>
      <t>,</t>
    </r>
    <r>
      <rPr>
        <sz val="11"/>
        <color rgb="FF000000"/>
        <rFont val="Calibri"/>
        <family val="2"/>
      </rPr>
      <t>4</t>
    </r>
    <r>
      <rPr>
        <sz val="11"/>
        <color rgb="FF000000"/>
        <rFont val="Calibri"/>
        <family val="2"/>
      </rPr>
      <t>1</t>
    </r>
    <r>
      <rPr>
        <sz val="11"/>
        <color rgb="FF000000"/>
        <rFont val="Calibri"/>
        <family val="2"/>
      </rPr>
      <t>4</t>
    </r>
    <r>
      <rPr>
        <sz val="11"/>
        <color rgb="FF000000"/>
        <rFont val="Calibri"/>
        <family val="2"/>
      </rPr>
      <t>,</t>
    </r>
    <r>
      <rPr>
        <sz val="11"/>
        <color rgb="FF000000"/>
        <rFont val="Calibri"/>
        <family val="2"/>
      </rPr>
      <t>1</t>
    </r>
    <r>
      <rPr>
        <sz val="11"/>
        <color rgb="FF000000"/>
        <rFont val="Calibri"/>
        <family val="2"/>
      </rPr>
      <t>6</t>
    </r>
    <r>
      <rPr>
        <sz val="11"/>
        <color rgb="FF000000"/>
        <rFont val="Calibri"/>
        <family val="2"/>
      </rPr>
      <t>6</t>
    </r>
  </si>
  <si>
    <r>
      <rPr>
        <sz val="11"/>
        <color rgb="FF000000"/>
        <rFont val="Calibri"/>
        <family val="2"/>
      </rPr>
      <t>ZIMAT</t>
    </r>
    <r>
      <rPr>
        <sz val="11"/>
        <color rgb="FF000000"/>
        <rFont val="Calibri"/>
        <family val="2"/>
      </rPr>
      <t>L</t>
    </r>
    <r>
      <rPr>
        <sz val="11"/>
        <color rgb="FF000000"/>
        <rFont val="Calibri"/>
        <family val="2"/>
      </rPr>
      <t>AN</t>
    </r>
    <r>
      <rPr>
        <sz val="11"/>
        <color rgb="FF000000"/>
        <rFont val="Calibri"/>
        <family val="2"/>
      </rPr>
      <t xml:space="preserve"> </t>
    </r>
    <r>
      <rPr>
        <sz val="11"/>
        <color rgb="FF000000"/>
        <rFont val="Calibri"/>
        <family val="2"/>
      </rPr>
      <t>D</t>
    </r>
    <r>
      <rPr>
        <sz val="11"/>
        <color rgb="FF000000"/>
        <rFont val="Calibri"/>
        <family val="2"/>
      </rPr>
      <t>E</t>
    </r>
    <r>
      <rPr>
        <sz val="11"/>
        <color rgb="FF000000"/>
        <rFont val="Calibri"/>
        <family val="2"/>
      </rPr>
      <t xml:space="preserve"> </t>
    </r>
    <r>
      <rPr>
        <sz val="11"/>
        <color rgb="FF000000"/>
        <rFont val="Calibri"/>
        <family val="2"/>
      </rPr>
      <t>ALV</t>
    </r>
    <r>
      <rPr>
        <sz val="11"/>
        <color rgb="FF000000"/>
        <rFont val="Calibri"/>
        <family val="2"/>
      </rPr>
      <t>A</t>
    </r>
    <r>
      <rPr>
        <sz val="11"/>
        <color rgb="FF000000"/>
        <rFont val="Calibri"/>
        <family val="2"/>
      </rPr>
      <t>REZ</t>
    </r>
  </si>
  <si>
    <r>
      <rPr>
        <sz val="11"/>
        <color rgb="FF000000"/>
        <rFont val="Calibri"/>
        <family val="2"/>
      </rPr>
      <t>5</t>
    </r>
    <r>
      <rPr>
        <sz val="11"/>
        <color rgb="FF000000"/>
        <rFont val="Calibri"/>
        <family val="2"/>
      </rPr>
      <t>,</t>
    </r>
    <r>
      <rPr>
        <sz val="11"/>
        <color rgb="FF000000"/>
        <rFont val="Calibri"/>
        <family val="2"/>
      </rPr>
      <t>5</t>
    </r>
    <r>
      <rPr>
        <sz val="11"/>
        <color rgb="FF000000"/>
        <rFont val="Calibri"/>
        <family val="2"/>
      </rPr>
      <t>1</t>
    </r>
    <r>
      <rPr>
        <sz val="11"/>
        <color rgb="FF000000"/>
        <rFont val="Calibri"/>
        <family val="2"/>
      </rPr>
      <t>7</t>
    </r>
    <r>
      <rPr>
        <sz val="11"/>
        <color rgb="FF000000"/>
        <rFont val="Calibri"/>
        <family val="2"/>
      </rPr>
      <t>,</t>
    </r>
    <r>
      <rPr>
        <sz val="11"/>
        <color rgb="FF000000"/>
        <rFont val="Calibri"/>
        <family val="2"/>
      </rPr>
      <t>6</t>
    </r>
    <r>
      <rPr>
        <sz val="11"/>
        <color rgb="FF000000"/>
        <rFont val="Calibri"/>
        <family val="2"/>
      </rPr>
      <t>4</t>
    </r>
    <r>
      <rPr>
        <sz val="11"/>
        <color rgb="FF000000"/>
        <rFont val="Calibri"/>
        <family val="2"/>
      </rPr>
      <t>4</t>
    </r>
  </si>
  <si>
    <t xml:space="preserve"> SALDO  DE LA DEUDA PÚBLICA Y OBLIGACIONES DE PAGO ESTATAL</t>
  </si>
  <si>
    <t>(cantidades en pesos)</t>
  </si>
  <si>
    <t>Acreedor</t>
  </si>
  <si>
    <t>Monto Contratado</t>
  </si>
  <si>
    <t xml:space="preserve">Tasa  Interés </t>
  </si>
  <si>
    <t>Sobre-tasa</t>
  </si>
  <si>
    <t>Fecha  Suscripción</t>
  </si>
  <si>
    <t>Plazo Meses</t>
  </si>
  <si>
    <t>Fecha de Vencimiento</t>
  </si>
  <si>
    <t>Saldo a diciembre 2022</t>
  </si>
  <si>
    <t xml:space="preserve"> %</t>
  </si>
  <si>
    <t>Saldo a diciembre 2023</t>
  </si>
  <si>
    <t xml:space="preserve">A.   Deuda Pública  a Corto Plazo  </t>
  </si>
  <si>
    <t>B.  Deuda Pública a Largo Plazo</t>
  </si>
  <si>
    <t>CRÉDITOS  SIMPLES</t>
  </si>
  <si>
    <t xml:space="preserve">BANOBRAS (Más Oaxaca) </t>
  </si>
  <si>
    <t>TIIE 28 -8.14%</t>
  </si>
  <si>
    <r>
      <t xml:space="preserve">SANTANDER </t>
    </r>
    <r>
      <rPr>
        <vertAlign val="subscript"/>
        <sz val="10"/>
        <rFont val="Montserrat"/>
      </rPr>
      <t xml:space="preserve"> 5,000 </t>
    </r>
    <r>
      <rPr>
        <b/>
        <sz val="10"/>
        <rFont val="Montserrat"/>
      </rPr>
      <t xml:space="preserve">  </t>
    </r>
  </si>
  <si>
    <t xml:space="preserve">TIIE 28 </t>
  </si>
  <si>
    <r>
      <t xml:space="preserve">BANOBRAS </t>
    </r>
    <r>
      <rPr>
        <vertAlign val="subscript"/>
        <sz val="10"/>
        <rFont val="Montserrat"/>
      </rPr>
      <t xml:space="preserve">3,018  </t>
    </r>
    <r>
      <rPr>
        <b/>
        <sz val="10"/>
        <rFont val="Montserrat"/>
      </rPr>
      <t xml:space="preserve"> </t>
    </r>
  </si>
  <si>
    <r>
      <t xml:space="preserve">SANTANDER </t>
    </r>
    <r>
      <rPr>
        <vertAlign val="subscript"/>
        <sz val="10"/>
        <rFont val="Montserrat"/>
      </rPr>
      <t>1,000</t>
    </r>
    <r>
      <rPr>
        <sz val="10"/>
        <rFont val="Montserrat"/>
      </rPr>
      <t xml:space="preserve">   </t>
    </r>
  </si>
  <si>
    <r>
      <t xml:space="preserve">BANOBRAS </t>
    </r>
    <r>
      <rPr>
        <vertAlign val="subscript"/>
        <sz val="10"/>
        <rFont val="Montserrat"/>
      </rPr>
      <t>363</t>
    </r>
    <r>
      <rPr>
        <sz val="10"/>
        <rFont val="Montserrat"/>
      </rPr>
      <t xml:space="preserve"> </t>
    </r>
    <r>
      <rPr>
        <b/>
        <sz val="10"/>
        <rFont val="Montserrat"/>
      </rPr>
      <t xml:space="preserve"> 1/</t>
    </r>
  </si>
  <si>
    <r>
      <t xml:space="preserve">BANOBRAS </t>
    </r>
    <r>
      <rPr>
        <vertAlign val="subscript"/>
        <sz val="10"/>
        <rFont val="Montserrat"/>
      </rPr>
      <t>137</t>
    </r>
    <r>
      <rPr>
        <sz val="10"/>
        <rFont val="Montserrat"/>
      </rPr>
      <t xml:space="preserve"> </t>
    </r>
  </si>
  <si>
    <r>
      <t xml:space="preserve">BANOBRAS </t>
    </r>
    <r>
      <rPr>
        <vertAlign val="subscript"/>
        <sz val="10"/>
        <rFont val="Montserrat"/>
      </rPr>
      <t>4,792</t>
    </r>
    <r>
      <rPr>
        <b/>
        <sz val="10"/>
        <rFont val="Montserrat"/>
      </rPr>
      <t xml:space="preserve">   </t>
    </r>
  </si>
  <si>
    <r>
      <t xml:space="preserve">BANOBRAS </t>
    </r>
    <r>
      <rPr>
        <vertAlign val="subscript"/>
        <sz val="10"/>
        <rFont val="Montserrat"/>
      </rPr>
      <t>2,000</t>
    </r>
    <r>
      <rPr>
        <sz val="10"/>
        <rFont val="Montserrat"/>
      </rPr>
      <t xml:space="preserve">  </t>
    </r>
  </si>
  <si>
    <t>C.</t>
  </si>
  <si>
    <t xml:space="preserve"> Obligaciones de Pago a Largo Plazo  (Créditos Bono Cupón Cero)  2/</t>
  </si>
  <si>
    <t>CRÉDITOS SIMPLES</t>
  </si>
  <si>
    <t xml:space="preserve">BANOBRAS - JUSTICIA PENAL.  </t>
  </si>
  <si>
    <t>7.10%-8.05%</t>
  </si>
  <si>
    <t>BANOBRAS - FONREC</t>
  </si>
  <si>
    <t>7.76%-8.32%</t>
  </si>
  <si>
    <t>TOTAL DEUDA PÚBLICA Y OTRAS OBLIGACIONES DE PAGO (A + B + C )</t>
  </si>
  <si>
    <t>1/</t>
  </si>
  <si>
    <t xml:space="preserve"> En términos de la Cláusula Décima Tercera numeral 13.1 del contrato de crédito, el 28 de noviembre de 2022 Banobras activó la aceleración parcial del Crédito</t>
  </si>
  <si>
    <t>2/</t>
  </si>
  <si>
    <t>El Estado solamente pagará intereses, el principal será cubierto con bonos cupón cero, que serán adquiridos por un Fideicomiso, con cargo al patrimonio del mismo; constituido por el gobierno federal por conducto de la SHCP y Banobras.</t>
  </si>
  <si>
    <t xml:space="preserve"> INSTRUMENTOS DERIVADOS</t>
  </si>
  <si>
    <t>FINANCIAMIENTO ASOCIADO</t>
  </si>
  <si>
    <t>TIPO DE DERIVADO CONTRATADO</t>
  </si>
  <si>
    <t>INSTITUCIÓN FINANCIERA CONTRATADA</t>
  </si>
  <si>
    <t>MONTO REFERENCIA Y VALOR NOMINAL</t>
  </si>
  <si>
    <t>ACTIVO SUBYACENTE  /  PRECIO EJERCICIO</t>
  </si>
  <si>
    <t>INICIO</t>
  </si>
  <si>
    <t xml:space="preserve">VENCIMIENTO </t>
  </si>
  <si>
    <t>Crédito Banobras     MAS Oaxaca</t>
  </si>
  <si>
    <t>CAP</t>
  </si>
  <si>
    <t xml:space="preserve">Banamex                </t>
  </si>
  <si>
    <t>14,933,928.57 MNX</t>
  </si>
  <si>
    <t>SWAP</t>
  </si>
  <si>
    <t xml:space="preserve">Santander </t>
  </si>
  <si>
    <t>2,500,000,000.00 MNX</t>
  </si>
  <si>
    <t>TIIE 28d / 8.82%</t>
  </si>
  <si>
    <t xml:space="preserve">Crédito Santander  5,000 mdp </t>
  </si>
  <si>
    <t>Santander</t>
  </si>
  <si>
    <t xml:space="preserve">       407,977,390.68 MNX</t>
  </si>
  <si>
    <t>TIIE 28d / 8.84%</t>
  </si>
  <si>
    <t>1,392,022,609.32 MNX</t>
  </si>
  <si>
    <t xml:space="preserve">Crédito Banobras  3,018  mdp </t>
  </si>
  <si>
    <t xml:space="preserve">     700,000,000.00  MNX</t>
  </si>
  <si>
    <t xml:space="preserve">Banorte </t>
  </si>
  <si>
    <t>TIIE 28d / 8.91%</t>
  </si>
  <si>
    <t xml:space="preserve">Crédito Banobras  4,792 mdp </t>
  </si>
  <si>
    <t>2,150,528,408.63  MNX</t>
  </si>
  <si>
    <t>TIIE 28d /  8.91%</t>
  </si>
  <si>
    <t xml:space="preserve">      339,859,794.18  MNX</t>
  </si>
  <si>
    <t>3,635,000,000.00  MNX</t>
  </si>
  <si>
    <t>TIIE28d / 8.98%</t>
  </si>
  <si>
    <t xml:space="preserve">Crédito Santander  1,000 mdp </t>
  </si>
  <si>
    <t>168,588,694.15 MNX</t>
  </si>
  <si>
    <t>TIIE 28d / 5.8425%</t>
  </si>
  <si>
    <t>Monex</t>
  </si>
  <si>
    <t>146,797,717.81  MNX</t>
  </si>
  <si>
    <t>TIIE 28d / 5.9550%</t>
  </si>
  <si>
    <t>203,442,215.49 MNX</t>
  </si>
  <si>
    <t>TIIE 28d / 5.9450%</t>
  </si>
  <si>
    <t>26,554,090.61 MNX</t>
  </si>
  <si>
    <t>TIIE 28d / 5.486000%</t>
  </si>
  <si>
    <t>93,147,812.72 MNX</t>
  </si>
  <si>
    <t>TIIE 28d / 6.554900%</t>
  </si>
  <si>
    <t>47,811,258.06 MNX</t>
  </si>
  <si>
    <t>TIIE 28d / 6.7875%</t>
  </si>
  <si>
    <t xml:space="preserve"> 289,090,928.35 MNX</t>
  </si>
  <si>
    <t>TIIE 28d / 8.7930%</t>
  </si>
  <si>
    <t xml:space="preserve">Crédito Banobras     363  mdp </t>
  </si>
  <si>
    <t>50,786,423.75  MNX</t>
  </si>
  <si>
    <t>TIIE 28d / 5.9500%</t>
  </si>
  <si>
    <t>6,123,535.68 MNX</t>
  </si>
  <si>
    <t>TIIE 28d / 5.94100%</t>
  </si>
  <si>
    <t>16,720,802.17 MNX</t>
  </si>
  <si>
    <t>TIIE 28d / 5.481500%</t>
  </si>
  <si>
    <t>41,213,954.95 MNX</t>
  </si>
  <si>
    <t>TIIE 28d / 6.552900%</t>
  </si>
  <si>
    <t>35,389,849.57 MNX</t>
  </si>
  <si>
    <t>TIIE 28d / 6.7825%</t>
  </si>
  <si>
    <t>Banobras</t>
  </si>
  <si>
    <t>64,733,814.17 MNX</t>
  </si>
  <si>
    <t>TIIE 28d / 6.8600%</t>
  </si>
  <si>
    <t>63,766,786.64 MNX</t>
  </si>
  <si>
    <t>TIIE 28d / 7.3800%</t>
  </si>
  <si>
    <t>4,511,635.57 MNX</t>
  </si>
  <si>
    <t>TIIE 28d / 7.5266%</t>
  </si>
  <si>
    <t>6,892,896.45 MNX</t>
  </si>
  <si>
    <t>TIIE 28d / 8.63410%</t>
  </si>
  <si>
    <t>5,792,059.18 MNX</t>
  </si>
  <si>
    <t>TIIE 28d / 8.67%</t>
  </si>
  <si>
    <t>10,311,646.72 MNX</t>
  </si>
  <si>
    <t>TIIE 28d / 8.7880%</t>
  </si>
  <si>
    <t>795,030.32 MNX</t>
  </si>
  <si>
    <t xml:space="preserve">Crédito Banobras  2,000 mdp </t>
  </si>
  <si>
    <t>75,968,118.43 MNX</t>
  </si>
  <si>
    <t>TIIE 28d / 5.95200%</t>
  </si>
  <si>
    <t>28,755,972.40 MNX</t>
  </si>
  <si>
    <t>TIIE 28d / 5.493500%</t>
  </si>
  <si>
    <t>53,150,463.49 MNX</t>
  </si>
  <si>
    <t>TIIE 28d / 6.561500%</t>
  </si>
  <si>
    <t>76,915,632.11 MNX</t>
  </si>
  <si>
    <t>TIIE 28d / 6.7925%</t>
  </si>
  <si>
    <t>163,143,326.24 MNX</t>
  </si>
  <si>
    <t>TIIE 28d / 6.8700%</t>
  </si>
  <si>
    <t>78,550,726.80 MNX</t>
  </si>
  <si>
    <t>TIIE 28d / 7.3850%</t>
  </si>
  <si>
    <t>167,995,821.31 MNX</t>
  </si>
  <si>
    <t>TIIE 28d / 7.6000%</t>
  </si>
  <si>
    <t>122,322,495.04 MNX</t>
  </si>
  <si>
    <t>TIIE 28d / 8.64190%</t>
  </si>
  <si>
    <t>151,571,444.53 MNX</t>
  </si>
  <si>
    <t>TIIE 28d / 8.68%</t>
  </si>
  <si>
    <t>237,419,930.40 MNX</t>
  </si>
  <si>
    <t>TIIE 28d / 9.140600%</t>
  </si>
  <si>
    <t>119,168,664.78  MNX</t>
  </si>
  <si>
    <t>128,142,310.02 MNX</t>
  </si>
  <si>
    <t>218,434,203.24 MNX</t>
  </si>
  <si>
    <t>TIIE 28d / 8.76%</t>
  </si>
  <si>
    <t>112,248,723.71 MNX</t>
  </si>
  <si>
    <t>TIIE 28d / 9.384500%</t>
  </si>
  <si>
    <t>180,480,228.03 MNX</t>
  </si>
  <si>
    <t>TIIE 28d / 9.44%</t>
  </si>
  <si>
    <t>LIQUIDACIONES DE LOS INSTRUMENTOS DERIVADOS</t>
  </si>
  <si>
    <t>DIFERENCIALES A FAVOR DEL ESTADO</t>
  </si>
  <si>
    <t>POR FINANCIAMIENTO ASOCIADO</t>
  </si>
  <si>
    <t>POR INSTITUCIÓN FINANCIERA</t>
  </si>
  <si>
    <t xml:space="preserve"> INSTRUMENTO DERIVADO</t>
  </si>
  <si>
    <t>ENERO-DICIEMBRE 2023</t>
  </si>
  <si>
    <t>T o t a l</t>
  </si>
  <si>
    <t>Banobras Más Oaxaca</t>
  </si>
  <si>
    <t>BANAMEX</t>
  </si>
  <si>
    <r>
      <t xml:space="preserve">Santander </t>
    </r>
    <r>
      <rPr>
        <vertAlign val="subscript"/>
        <sz val="10"/>
        <color theme="1"/>
        <rFont val="Montserrat"/>
      </rPr>
      <t>5,000</t>
    </r>
  </si>
  <si>
    <t xml:space="preserve">SANTANDER </t>
  </si>
  <si>
    <r>
      <t xml:space="preserve">Banobras </t>
    </r>
    <r>
      <rPr>
        <vertAlign val="subscript"/>
        <sz val="10"/>
        <color theme="1"/>
        <rFont val="Montserrat"/>
      </rPr>
      <t>3,018</t>
    </r>
  </si>
  <si>
    <t>BANORTE</t>
  </si>
  <si>
    <r>
      <t xml:space="preserve">Santander </t>
    </r>
    <r>
      <rPr>
        <vertAlign val="subscript"/>
        <sz val="10"/>
        <color theme="1"/>
        <rFont val="Montserrat"/>
      </rPr>
      <t>1,000</t>
    </r>
  </si>
  <si>
    <t>MONEX</t>
  </si>
  <si>
    <r>
      <t xml:space="preserve">Banobras </t>
    </r>
    <r>
      <rPr>
        <vertAlign val="subscript"/>
        <sz val="10"/>
        <color theme="1"/>
        <rFont val="Montserrat"/>
      </rPr>
      <t>363</t>
    </r>
  </si>
  <si>
    <r>
      <t>Banobras</t>
    </r>
    <r>
      <rPr>
        <vertAlign val="subscript"/>
        <sz val="10"/>
        <color theme="1"/>
        <rFont val="Montserrat"/>
      </rPr>
      <t xml:space="preserve"> 4,792</t>
    </r>
  </si>
  <si>
    <t>BANOBRAS</t>
  </si>
  <si>
    <r>
      <t xml:space="preserve">Banobras </t>
    </r>
    <r>
      <rPr>
        <vertAlign val="subscript"/>
        <sz val="10"/>
        <color theme="1"/>
        <rFont val="Montserrat"/>
      </rPr>
      <t>2,000</t>
    </r>
  </si>
  <si>
    <t>SALDO DE LA DEUDA  BRUTA  O NETA DEL SECTOR PÚBLICO PRESUPUESTARIO POR VENCIMIENTO</t>
  </si>
  <si>
    <t>SALDO A</t>
  </si>
  <si>
    <t>VARIACIÓN RESPECTO A  2022</t>
  </si>
  <si>
    <t>DICIEMBRE 2022</t>
  </si>
  <si>
    <t>DICIEMBRE  2023</t>
  </si>
  <si>
    <t>% REAL /1</t>
  </si>
  <si>
    <t>diciembre 23</t>
  </si>
  <si>
    <t xml:space="preserve"> Deuda Neta</t>
  </si>
  <si>
    <t>diciembre 22</t>
  </si>
  <si>
    <t xml:space="preserve">Corto Plazo </t>
  </si>
  <si>
    <t>NR</t>
  </si>
  <si>
    <t>Largo Plazo</t>
  </si>
  <si>
    <r>
      <t xml:space="preserve">SANTANDER  </t>
    </r>
    <r>
      <rPr>
        <vertAlign val="subscript"/>
        <sz val="8"/>
        <color theme="1"/>
        <rFont val="Montserrat"/>
      </rPr>
      <t xml:space="preserve">5,000 </t>
    </r>
    <r>
      <rPr>
        <sz val="8"/>
        <color theme="1"/>
        <rFont val="Montserrat"/>
      </rPr>
      <t xml:space="preserve"> </t>
    </r>
  </si>
  <si>
    <r>
      <t>BANOBRAS</t>
    </r>
    <r>
      <rPr>
        <vertAlign val="subscript"/>
        <sz val="8"/>
        <color theme="1"/>
        <rFont val="Montserrat"/>
      </rPr>
      <t xml:space="preserve"> 3,018</t>
    </r>
    <r>
      <rPr>
        <sz val="8"/>
        <color theme="1"/>
        <rFont val="Montserrat"/>
      </rPr>
      <t xml:space="preserve">   </t>
    </r>
  </si>
  <si>
    <r>
      <t>BANOBRAS</t>
    </r>
    <r>
      <rPr>
        <vertAlign val="subscript"/>
        <sz val="8"/>
        <color theme="1"/>
        <rFont val="Montserrat"/>
      </rPr>
      <t xml:space="preserve"> 4,972</t>
    </r>
    <r>
      <rPr>
        <sz val="8"/>
        <color theme="1"/>
        <rFont val="Montserrat"/>
      </rPr>
      <t xml:space="preserve">  </t>
    </r>
    <r>
      <rPr>
        <b/>
        <sz val="8"/>
        <color theme="1"/>
        <rFont val="Montserrat"/>
      </rPr>
      <t xml:space="preserve"> </t>
    </r>
  </si>
  <si>
    <r>
      <t>BANOBRAS</t>
    </r>
    <r>
      <rPr>
        <vertAlign val="subscript"/>
        <sz val="8"/>
        <color theme="1"/>
        <rFont val="Montserrat"/>
      </rPr>
      <t xml:space="preserve"> 137</t>
    </r>
    <r>
      <rPr>
        <sz val="8"/>
        <color theme="1"/>
        <rFont val="Montserrat"/>
      </rPr>
      <t xml:space="preserve"> </t>
    </r>
  </si>
  <si>
    <r>
      <t xml:space="preserve">SANTANDER  </t>
    </r>
    <r>
      <rPr>
        <vertAlign val="subscript"/>
        <sz val="8"/>
        <color theme="1"/>
        <rFont val="Montserrat"/>
      </rPr>
      <t xml:space="preserve">1,000 </t>
    </r>
  </si>
  <si>
    <r>
      <t>BANOBRAS</t>
    </r>
    <r>
      <rPr>
        <vertAlign val="subscript"/>
        <sz val="8"/>
        <color theme="1"/>
        <rFont val="Montserrat"/>
      </rPr>
      <t xml:space="preserve"> 363</t>
    </r>
    <r>
      <rPr>
        <sz val="8"/>
        <color theme="1"/>
        <rFont val="Montserrat"/>
      </rPr>
      <t xml:space="preserve">   </t>
    </r>
  </si>
  <si>
    <r>
      <t>BANOBRAS</t>
    </r>
    <r>
      <rPr>
        <vertAlign val="subscript"/>
        <sz val="8"/>
        <color theme="1"/>
        <rFont val="Montserrat"/>
      </rPr>
      <t xml:space="preserve"> 2,000</t>
    </r>
    <r>
      <rPr>
        <sz val="8"/>
        <color theme="1"/>
        <rFont val="Montserrat"/>
      </rPr>
      <t xml:space="preserve">   </t>
    </r>
  </si>
  <si>
    <r>
      <rPr>
        <b/>
        <sz val="8"/>
        <color theme="1"/>
        <rFont val="Montserrat"/>
      </rPr>
      <t>1/</t>
    </r>
    <r>
      <rPr>
        <sz val="8"/>
        <color theme="1"/>
        <rFont val="Montserrat"/>
      </rPr>
      <t xml:space="preserve"> Deflactado de acuerdo al Indice Nacional de Precios al Consumidor (INPC)</t>
    </r>
  </si>
  <si>
    <t>ENDEUDAMIENTO NETO SECTOR PÚBLICO PRESUPUESTARIO</t>
  </si>
  <si>
    <t xml:space="preserve">R E G I S T R A D O                              </t>
  </si>
  <si>
    <t>VARIACIÓN RESPECTO A 2022</t>
  </si>
  <si>
    <t>DICIEMBRE 2023</t>
  </si>
  <si>
    <t>% REAL 1/</t>
  </si>
  <si>
    <t>(1+2)</t>
  </si>
  <si>
    <t>1. Sector Gobierno</t>
  </si>
  <si>
    <t>(A-B)</t>
  </si>
  <si>
    <t xml:space="preserve">A. </t>
  </si>
  <si>
    <t>Financiamiento</t>
  </si>
  <si>
    <t>Corto Plazo</t>
  </si>
  <si>
    <r>
      <t>BANOBRAS</t>
    </r>
    <r>
      <rPr>
        <vertAlign val="subscript"/>
        <sz val="8"/>
        <color theme="1"/>
        <rFont val="Montserrat"/>
      </rPr>
      <t xml:space="preserve"> 363</t>
    </r>
  </si>
  <si>
    <r>
      <t>BANOBRAS</t>
    </r>
    <r>
      <rPr>
        <vertAlign val="subscript"/>
        <sz val="8"/>
        <color theme="1"/>
        <rFont val="Montserrat"/>
      </rPr>
      <t xml:space="preserve"> 2,000</t>
    </r>
  </si>
  <si>
    <t xml:space="preserve">B. </t>
  </si>
  <si>
    <t>Amortizaciôn</t>
  </si>
  <si>
    <t>BANOBRAS Más Oaxaca</t>
  </si>
  <si>
    <r>
      <t>BANOBRAS</t>
    </r>
    <r>
      <rPr>
        <vertAlign val="subscript"/>
        <sz val="8"/>
        <color theme="1"/>
        <rFont val="Montserrat"/>
      </rPr>
      <t xml:space="preserve"> 3,018</t>
    </r>
    <r>
      <rPr>
        <sz val="8"/>
        <color theme="1"/>
        <rFont val="Montserrat"/>
      </rPr>
      <t xml:space="preserve">    </t>
    </r>
  </si>
  <si>
    <r>
      <t>BANOBRAS</t>
    </r>
    <r>
      <rPr>
        <vertAlign val="subscript"/>
        <sz val="8"/>
        <color theme="1"/>
        <rFont val="Montserrat"/>
      </rPr>
      <t xml:space="preserve"> 4,972 </t>
    </r>
    <r>
      <rPr>
        <b/>
        <sz val="8"/>
        <color theme="1"/>
        <rFont val="Montserrat"/>
      </rPr>
      <t xml:space="preserve">   </t>
    </r>
  </si>
  <si>
    <r>
      <t>BANOBRAS</t>
    </r>
    <r>
      <rPr>
        <vertAlign val="subscript"/>
        <sz val="8"/>
        <color theme="1"/>
        <rFont val="Montserrat"/>
      </rPr>
      <t xml:space="preserve"> 137</t>
    </r>
    <r>
      <rPr>
        <sz val="8"/>
        <color theme="1"/>
        <rFont val="Montserrat"/>
      </rPr>
      <t xml:space="preserve">    </t>
    </r>
  </si>
  <si>
    <r>
      <t xml:space="preserve">SANTANDER  </t>
    </r>
    <r>
      <rPr>
        <vertAlign val="subscript"/>
        <sz val="8"/>
        <color theme="1"/>
        <rFont val="Montserrat"/>
      </rPr>
      <t xml:space="preserve">1,000 </t>
    </r>
    <r>
      <rPr>
        <sz val="8"/>
        <color theme="1"/>
        <rFont val="Montserrat"/>
      </rPr>
      <t xml:space="preserve"> </t>
    </r>
  </si>
  <si>
    <r>
      <t>BANOBRAS</t>
    </r>
    <r>
      <rPr>
        <vertAlign val="subscript"/>
        <sz val="8"/>
        <color theme="1"/>
        <rFont val="Montserrat"/>
      </rPr>
      <t xml:space="preserve"> 363</t>
    </r>
    <r>
      <rPr>
        <sz val="8"/>
        <color theme="1"/>
        <rFont val="Montserrat"/>
      </rPr>
      <t xml:space="preserve">    </t>
    </r>
  </si>
  <si>
    <t>Sector Paraestatal No Financiero</t>
  </si>
  <si>
    <t>A.</t>
  </si>
  <si>
    <t>B.</t>
  </si>
  <si>
    <t>Amortización</t>
  </si>
  <si>
    <t>1/ Deflactado de acuerdo al Indice Nacional de Precios al Consumidor (INPC)</t>
  </si>
  <si>
    <t>COSTO FINANCIERO DE LA DEUDA DEL SECTOR PÚBLICO PRESUPUESTARIO</t>
  </si>
  <si>
    <t xml:space="preserve">R E G I S T R A D O              </t>
  </si>
  <si>
    <t>DICIEMBRE  2022</t>
  </si>
  <si>
    <t>Importe</t>
  </si>
  <si>
    <t>% Real /1</t>
  </si>
  <si>
    <t>T O T A L</t>
  </si>
  <si>
    <t>Intereses</t>
  </si>
  <si>
    <t>Comisiones</t>
  </si>
  <si>
    <t xml:space="preserve">Gastos  </t>
  </si>
  <si>
    <t>Costos por coberturas</t>
  </si>
  <si>
    <t>2. Sector Paraestal No Financiero</t>
  </si>
  <si>
    <r>
      <rPr>
        <b/>
        <sz val="9"/>
        <color theme="1"/>
        <rFont val="Montserrat"/>
      </rPr>
      <t xml:space="preserve">/1 </t>
    </r>
    <r>
      <rPr>
        <sz val="9"/>
        <color theme="1"/>
        <rFont val="Montserrat"/>
      </rPr>
      <t xml:space="preserve"> Deflactado con el Índice Nacional de Precios  al Consumidor (INPC)</t>
    </r>
  </si>
  <si>
    <t>SALDO Y COSTO FINANCIERO DE LOS CRÉDITOS BONO CUPÓN CERO</t>
  </si>
  <si>
    <t>MONTO LINEA CRÉDITO</t>
  </si>
  <si>
    <t>MONTO DISPUESTO</t>
  </si>
  <si>
    <t>VALOR NOMINAL DEL BONO CUPON CERO /1</t>
  </si>
  <si>
    <t>SALDO NETO DICIEMBRE  2023</t>
  </si>
  <si>
    <t>COSTO FINANCIERO 
ENE-DIC/23</t>
  </si>
  <si>
    <t>(A)</t>
  </si>
  <si>
    <t>(B)</t>
  </si>
  <si>
    <t>C = ( A -B)</t>
  </si>
  <si>
    <t>Banobras- JUSTICIA PENAL</t>
  </si>
  <si>
    <t xml:space="preserve">Banobras- FONREC  </t>
  </si>
  <si>
    <r>
      <t xml:space="preserve">1/ </t>
    </r>
    <r>
      <rPr>
        <sz val="9"/>
        <color theme="1"/>
        <rFont val="Montserrat"/>
      </rPr>
      <t>Valor nominal estimado de los bonos cupón cero  al cierre del trimestre que servirán para el pago de capital al vencimiento, reportados por Banobras.</t>
    </r>
  </si>
  <si>
    <r>
      <rPr>
        <b/>
        <sz val="9"/>
        <color theme="1"/>
        <rFont val="Montserrat"/>
      </rPr>
      <t xml:space="preserve">2/ </t>
    </r>
    <r>
      <rPr>
        <sz val="9"/>
        <color theme="1"/>
        <rFont val="Montserrat"/>
      </rPr>
      <t>El costo financiero incluye el pago de intereses y  honorarios fiduciarios.</t>
    </r>
  </si>
  <si>
    <t>SERVICIO DE LA DEUDA PÚBLICA Y OBLIGACIONES DE PAGO 
POR FUENTE DE FINANCIAMIENTO</t>
  </si>
  <si>
    <t>ENERO A DICIEMBRE 2023</t>
  </si>
  <si>
    <t>3er trimetres</t>
  </si>
  <si>
    <t>R   E   C   U   R   S   O  S</t>
  </si>
  <si>
    <t>FAFEF</t>
  </si>
  <si>
    <t>FINANCIAMIENTOS INTERNOS</t>
  </si>
  <si>
    <t>ASIGNACIÓN PARA FUNCIO-NAMIENTO</t>
  </si>
  <si>
    <t>APROVECHAMIEN-TOS</t>
  </si>
  <si>
    <t>ING.                         EXCEDENTES</t>
  </si>
  <si>
    <t>ING. GESTION</t>
  </si>
  <si>
    <t>FEIEF</t>
  </si>
  <si>
    <t>T o t  a  l  ( A + B )</t>
  </si>
  <si>
    <t>A. Deuda Pública Estatal</t>
  </si>
  <si>
    <t xml:space="preserve">B. Obligaciones de Pago  </t>
  </si>
  <si>
    <t>Banobras  (FONREC y JUSTICIA PENAL)</t>
  </si>
  <si>
    <t>EVOLUCIÓN DE LA DEUDA PÚBLICA MUNICIPAL</t>
  </si>
  <si>
    <t>SALDO A DICIEMBRE 2022</t>
  </si>
  <si>
    <t>ENDEUDAMIENTO</t>
  </si>
  <si>
    <t>SALDO A DICIEMBRE 2023</t>
  </si>
  <si>
    <t>DEUDOR</t>
  </si>
  <si>
    <t>ACREEDOR</t>
  </si>
  <si>
    <t>DISPOSICIÓN</t>
  </si>
  <si>
    <t>AMORTIZACIÓN</t>
  </si>
  <si>
    <t>(C )</t>
  </si>
  <si>
    <t>(A+B-C)</t>
  </si>
  <si>
    <t>Deuda Pública a Largo Plazo</t>
  </si>
  <si>
    <t>San Pedro Tapanatepec</t>
  </si>
  <si>
    <t>Santa Gertrudis</t>
  </si>
  <si>
    <t>Santa María Teopoxco</t>
  </si>
  <si>
    <t>Zimatlán de Álvarez</t>
  </si>
  <si>
    <t>San Pablo Huixtepec</t>
  </si>
  <si>
    <t>San Pablo Coatlán</t>
  </si>
  <si>
    <t>Santa Cruz Tacahua</t>
  </si>
  <si>
    <t>Resultado del Sistema de Alertas</t>
  </si>
  <si>
    <t>Oaxaca</t>
  </si>
  <si>
    <t>CUENTA PÚBLICA 2021</t>
  </si>
  <si>
    <t>Nivel de endeudamiento y medición de indicadores</t>
  </si>
  <si>
    <t>Porcentaje</t>
  </si>
  <si>
    <r>
      <t>Indicador</t>
    </r>
    <r>
      <rPr>
        <b/>
        <i/>
        <sz val="8"/>
        <color theme="1"/>
        <rFont val="Montserrat"/>
      </rPr>
      <t xml:space="preserve"> 1</t>
    </r>
  </si>
  <si>
    <r>
      <t>Indicador</t>
    </r>
    <r>
      <rPr>
        <b/>
        <i/>
        <sz val="8"/>
        <color theme="1"/>
        <rFont val="Montserrat"/>
      </rPr>
      <t xml:space="preserve"> 2</t>
    </r>
  </si>
  <si>
    <r>
      <t>Indicador</t>
    </r>
    <r>
      <rPr>
        <b/>
        <i/>
        <sz val="8"/>
        <color theme="1"/>
        <rFont val="Montserrat"/>
      </rPr>
      <t xml:space="preserve"> 3</t>
    </r>
  </si>
  <si>
    <t xml:space="preserve">RESULTADO FINAL APLICABLE </t>
  </si>
  <si>
    <t>Resultado</t>
  </si>
  <si>
    <t>DyO / ILD</t>
  </si>
  <si>
    <t>SDyPI / ILD</t>
  </si>
  <si>
    <t>OCPyPC/IT</t>
  </si>
  <si>
    <t>PARA EL EJERCICIO FISCAL 2023</t>
  </si>
  <si>
    <t>CUENTA PÚBLICA 2022</t>
  </si>
  <si>
    <t>PARA EL EJERCICIO FISCAL 2024</t>
  </si>
  <si>
    <t>Fuente: SHCP</t>
  </si>
  <si>
    <t>APP: Asociaciones Público Privadas.</t>
  </si>
  <si>
    <t xml:space="preserve">PC: Proveedores y contratistas. </t>
  </si>
  <si>
    <t xml:space="preserve">DyO: Deuda y Obligaciones. </t>
  </si>
  <si>
    <t xml:space="preserve">PI: Pago de inversión. </t>
  </si>
  <si>
    <t>ILD: Ingresos de libre disposición.</t>
  </si>
  <si>
    <t xml:space="preserve">SD(CP): Servicio de la deuda a corto plazo. </t>
  </si>
  <si>
    <t>IT: Ingresos totales.</t>
  </si>
  <si>
    <t xml:space="preserve">SD(LP): Servicio de la deuda a largo plazo. </t>
  </si>
  <si>
    <t>OCP: Obligaciones a corto plazo.</t>
  </si>
  <si>
    <t>SD: Servicio de la deuda.</t>
  </si>
  <si>
    <t>Endeudamiento Sostenible</t>
  </si>
  <si>
    <t>Endeudamiento en Observación</t>
  </si>
  <si>
    <t>Endeudamiento Elevado</t>
  </si>
  <si>
    <t xml:space="preserve">CUENTA PÚBLICA DEL ESTADO DE OAXACA DEL EJERCICIO FISCAL 2023 </t>
  </si>
  <si>
    <t xml:space="preserve">ESTADO ANALITICO DEL EJERCICIO DEL PRESUPUESTO DE EGRESOS </t>
  </si>
  <si>
    <t xml:space="preserve">DEL 1º DE ENERO AL 31 DE DICIEMBRE </t>
  </si>
  <si>
    <t>Cve</t>
  </si>
  <si>
    <t xml:space="preserve">Ampliaciones / </t>
  </si>
  <si>
    <t xml:space="preserve">Ejercido </t>
  </si>
  <si>
    <t xml:space="preserve">Pagado </t>
  </si>
  <si>
    <t xml:space="preserve">Subejercicio </t>
  </si>
  <si>
    <t xml:space="preserve">       1   </t>
  </si>
  <si>
    <t xml:space="preserve">Reducciones </t>
  </si>
  <si>
    <t xml:space="preserve">   3 = (1+2) </t>
  </si>
  <si>
    <t>2</t>
  </si>
  <si>
    <t>AALAA0123</t>
  </si>
  <si>
    <t>AEAAA0423</t>
  </si>
  <si>
    <t>ASIGNACIÓN ORDINARIA DE OPERACIÓN</t>
  </si>
  <si>
    <t>A</t>
  </si>
  <si>
    <t>AYUDAS SOCIALES</t>
  </si>
  <si>
    <t>AEAAA1023</t>
  </si>
  <si>
    <t>ANEXO 6 REASIGNACIONES PRESUPUESTARIAS</t>
  </si>
  <si>
    <t>AEBAA0123</t>
  </si>
  <si>
    <t>AALAA0122</t>
  </si>
  <si>
    <t>AEAAA0422</t>
  </si>
  <si>
    <t>AEAAA0523</t>
  </si>
  <si>
    <t>ASIGNACIÓN ORDINARIA PARA INVERSIÓN</t>
  </si>
  <si>
    <t>AECAA0523</t>
  </si>
  <si>
    <t>FONDO DE ESTABILIZACION DE LOS INGRESOS DE LAS ENTIDADES FEDERATIVAS</t>
  </si>
  <si>
    <t>AACAA0222</t>
  </si>
  <si>
    <t>SUPERVISIÓN DE OBRA PÚBLICA 2.5%</t>
  </si>
  <si>
    <t>AACAA0223</t>
  </si>
  <si>
    <t>AALAA0722</t>
  </si>
  <si>
    <t>ASIGNACIÓN PARA FUNCIONAMIENTO IE</t>
  </si>
  <si>
    <t>AALBA0223</t>
  </si>
  <si>
    <t>ABAAA1620</t>
  </si>
  <si>
    <t>CREDITO SANTANDER 1000 MDP (IPP)</t>
  </si>
  <si>
    <t>ABBAA0920</t>
  </si>
  <si>
    <t>CREDITO BANOBRAS 2000 MDP (IPP)</t>
  </si>
  <si>
    <t>AEAAA0921</t>
  </si>
  <si>
    <t>ANEXO 7 REASIGNACIONES PRESUPUESTARIAS</t>
  </si>
  <si>
    <t>AEAAA1022</t>
  </si>
  <si>
    <t>ANEXO 8 ASIGNACIONES PRESUPUESTARIAS</t>
  </si>
  <si>
    <t>AEAAA1222</t>
  </si>
  <si>
    <t>ASIGNACIÓN ORDINARIA DE OPERACIÓN IE</t>
  </si>
  <si>
    <t>AEBAA0121</t>
  </si>
  <si>
    <t>AGAAA0122</t>
  </si>
  <si>
    <t>BEACA0219</t>
  </si>
  <si>
    <t>FAIS - FISE CAPITAL</t>
  </si>
  <si>
    <t>BEACA0221</t>
  </si>
  <si>
    <t>BEACA0222</t>
  </si>
  <si>
    <t>BEACA0223</t>
  </si>
  <si>
    <t>BEACB0123</t>
  </si>
  <si>
    <t>FAIS - FISE PRODUCTOS FINANCIEROS</t>
  </si>
  <si>
    <t>BEAGA0222</t>
  </si>
  <si>
    <t>FAM IEB CAPITAL</t>
  </si>
  <si>
    <t>BEAGA0223</t>
  </si>
  <si>
    <t>BEAGA0422</t>
  </si>
  <si>
    <t>FAM IEB REMANENTES POTENCIACIÓN CAPITAL</t>
  </si>
  <si>
    <t>BEAGB0323</t>
  </si>
  <si>
    <t>FAM IEB PRODUCTOS FINANCIEROS</t>
  </si>
  <si>
    <t>BEALA0322</t>
  </si>
  <si>
    <t>FAFEF CAPITAL</t>
  </si>
  <si>
    <t>BEALA0323</t>
  </si>
  <si>
    <t>BEBSA0620</t>
  </si>
  <si>
    <t>CONVENIO DE APOYO FINANCIERO PARA LA LIBERACIÓN DE DERECHO DE VÍA DEL PROYECTO LIBRAMIENTO SUR OAXACA</t>
  </si>
  <si>
    <t>BECFL0122</t>
  </si>
  <si>
    <t>FONDO PRODUCTORES DE HIDROCARBUROS</t>
  </si>
  <si>
    <t>AAEDA0223</t>
  </si>
  <si>
    <t>FUNDACION ALFREDO HARP HELU</t>
  </si>
  <si>
    <t>BEBRC0123</t>
  </si>
  <si>
    <t>PACMYC</t>
  </si>
  <si>
    <t>BEBRZ1423</t>
  </si>
  <si>
    <t>APOYO A INSTITUCIONES ESTATALES DE CULTURA</t>
  </si>
  <si>
    <t>AAACA0123</t>
  </si>
  <si>
    <t>ACCIONES DIVERSAS PROGRAMAS SOCIALES</t>
  </si>
  <si>
    <t>BEBJZ0522</t>
  </si>
  <si>
    <t>PROGRAMA DE AGUA POTABLE, DRENAJE Y TRATAMIENTO (PROAGUA)</t>
  </si>
  <si>
    <t>AEAAA1623</t>
  </si>
  <si>
    <t>MODERNIZACION DE LOS REGISTROS PUBLICOS DE LA PROPIEDAD Y CATASTRO RECURSO ESTATAL</t>
  </si>
  <si>
    <t>BEBIA0223</t>
  </si>
  <si>
    <t>MODERNIZACION DE LOS REGISTROS PUBLICOS DE LA PROPIEDAD Y CATASTRO</t>
  </si>
  <si>
    <t>BEBNZ0123</t>
  </si>
  <si>
    <t>ARMONIZACIÓN CONTABLE</t>
  </si>
  <si>
    <t>AAACA0122</t>
  </si>
  <si>
    <t>AACAA0123</t>
  </si>
  <si>
    <t>REASIGNACIÓN POR LEY DE DERECHOS</t>
  </si>
  <si>
    <t>AAEDA0219</t>
  </si>
  <si>
    <t>AALAA0323</t>
  </si>
  <si>
    <t>EXTRAORDINARIO A MUNICIPIOS</t>
  </si>
  <si>
    <t>ABBAA0217</t>
  </si>
  <si>
    <t>FONREC 1200 MDP</t>
  </si>
  <si>
    <t>AEAAA0222</t>
  </si>
  <si>
    <t>FASP RECURSO ESTATAL</t>
  </si>
  <si>
    <t>AEAAA0223</t>
  </si>
  <si>
    <t>AEAAA0323</t>
  </si>
  <si>
    <t>PARIPASSU ESTATAL</t>
  </si>
  <si>
    <t>AEAAA0421</t>
  </si>
  <si>
    <t>AEAAA1322</t>
  </si>
  <si>
    <t>ASIGNACIÓN ORDINARIA DE OPERACIÓN IE 5% LDF ART 14</t>
  </si>
  <si>
    <t>AEAAA1423</t>
  </si>
  <si>
    <t>REGISTRO E IDENTIFICACION DE POBLACION FORTALECIMIENTO DEL REGISTRO CIVIL RECURSOS ESTATALES</t>
  </si>
  <si>
    <t>AEAAA1723</t>
  </si>
  <si>
    <t>FONDO PARA EL FORTALECIMIENTO DE LAS INSTITUCIONES DE SEGURIDAD PUBLICA (FOFISP ESTATAL)</t>
  </si>
  <si>
    <t>AEABA0123</t>
  </si>
  <si>
    <t>FONDO GENERAL DE PARTICIPACIONES PARA MUNICIPIOS</t>
  </si>
  <si>
    <t>SUBSIDIOS Y SUBVENCIONES</t>
  </si>
  <si>
    <t>AECAA0520</t>
  </si>
  <si>
    <t>AECAA0522</t>
  </si>
  <si>
    <t>AGAAA0123</t>
  </si>
  <si>
    <t>AGACA0117</t>
  </si>
  <si>
    <t>MULTAS ELECTORALES</t>
  </si>
  <si>
    <t>BEABA0120</t>
  </si>
  <si>
    <t>FASSA CAPITAL</t>
  </si>
  <si>
    <t>BEABA0122</t>
  </si>
  <si>
    <t>BEABA0123</t>
  </si>
  <si>
    <t>BEABB0122</t>
  </si>
  <si>
    <t>FASSA PRODUCTOS FINANCIEROS</t>
  </si>
  <si>
    <t>BEACB0122</t>
  </si>
  <si>
    <t>BEAFA0123</t>
  </si>
  <si>
    <t>FAM AS CAPITAL</t>
  </si>
  <si>
    <t>BEAFB0123</t>
  </si>
  <si>
    <t>FAM AS PRODUCTOS FINANCIEROS</t>
  </si>
  <si>
    <t>BEAGA0417</t>
  </si>
  <si>
    <t>BEAGA0421</t>
  </si>
  <si>
    <t>BEAGA0423</t>
  </si>
  <si>
    <t>BEAGB0221</t>
  </si>
  <si>
    <t>FAM IEB REMANENTES POTENCIACIÓN P.F.</t>
  </si>
  <si>
    <t>BEAGB0222</t>
  </si>
  <si>
    <t>BEAHA0221</t>
  </si>
  <si>
    <t>FAM IES CAPITAL</t>
  </si>
  <si>
    <t>BEAHA0222</t>
  </si>
  <si>
    <t>BEAHA0223</t>
  </si>
  <si>
    <t>BEAHA0321</t>
  </si>
  <si>
    <t>FAM IES REMANENTES POTENCIACIÓN CAPITAL</t>
  </si>
  <si>
    <t>BEAHA0322</t>
  </si>
  <si>
    <t>BEAHA0323</t>
  </si>
  <si>
    <t>BEAHB0222</t>
  </si>
  <si>
    <t>FAM EDUCATIVA SUPERIOR (MEDIA SUPERIOR) CAPITAL</t>
  </si>
  <si>
    <t>BEAHB0223</t>
  </si>
  <si>
    <t>BEAHB0316</t>
  </si>
  <si>
    <t>FAM MEDIA SUPERIOR REMANENTES POTENCIACIÓN CAPITAL</t>
  </si>
  <si>
    <t>BEAHB0321</t>
  </si>
  <si>
    <t>BEAHB0322</t>
  </si>
  <si>
    <t>BEAHB0323</t>
  </si>
  <si>
    <t>BEAHC0121</t>
  </si>
  <si>
    <t>FAM IES REMANENTES POTENCIACIÓN P. F.</t>
  </si>
  <si>
    <t>BEAHC0122</t>
  </si>
  <si>
    <t>BEAHC0322</t>
  </si>
  <si>
    <t>FAM IES PRODUCTOS FINANCIEROS</t>
  </si>
  <si>
    <t>BEAHC0323</t>
  </si>
  <si>
    <t>BEAHC0423</t>
  </si>
  <si>
    <t>FAM EDUCATIVA SUPERIOR (MEDIA SUPERIOR) PRODUCTOS FINANCIEROS</t>
  </si>
  <si>
    <t>BEAJA0123</t>
  </si>
  <si>
    <t>FAETA CAPITAL</t>
  </si>
  <si>
    <t>BEAKA0122</t>
  </si>
  <si>
    <t>FASP CAPITAL</t>
  </si>
  <si>
    <t>BEAKA0123</t>
  </si>
  <si>
    <t>BEAKB0122</t>
  </si>
  <si>
    <t>FASP PRODUCTOS FINANCIEROS</t>
  </si>
  <si>
    <t>BEAKB0123</t>
  </si>
  <si>
    <t>BEALB0122</t>
  </si>
  <si>
    <t>FAFEF PRODUCTOS FINANCIEROS</t>
  </si>
  <si>
    <t>BEBAD0123</t>
  </si>
  <si>
    <t>SOCORRO DE LEY</t>
  </si>
  <si>
    <t>BEBAE2323</t>
  </si>
  <si>
    <t>AVGM/OAX/AC04/FGE/054</t>
  </si>
  <si>
    <t>BEBEA0618</t>
  </si>
  <si>
    <t>MANT INT Y FOM A LA COMPETITIVIDAD DEL MERCADO LA SOLEDAD DEL MUN DE STGO JUXTLAHUACA</t>
  </si>
  <si>
    <t>BEBEE0518</t>
  </si>
  <si>
    <t>FORTA INT Y MEJORAMIENTO DE LA COMPET DE EMPRESAS DE LA INDUST CERVECERA ARTESAN DE OAX FNE180504 C1</t>
  </si>
  <si>
    <t>PROGRAMA NACIONAL DE INGLÉS</t>
  </si>
  <si>
    <t>PROGRAMA DE FORTALECIMIENTO DE LOS SERVICIOS DE EDUCACIÓN ESPECIAL</t>
  </si>
  <si>
    <t>BEBFF0723</t>
  </si>
  <si>
    <t>BEBFZ0523</t>
  </si>
  <si>
    <t>PROGRAMA EDUCACIÓN PARA ADULTOS</t>
  </si>
  <si>
    <t>PROGRAMA EXPANSION DE LA EDUCACION INICIAL</t>
  </si>
  <si>
    <t>BEBFZ2423</t>
  </si>
  <si>
    <t>PROGRAMA DE FORTALECIMIENTO A LA EXCELENCIA EDUCATIVA</t>
  </si>
  <si>
    <t>BEBGL1418</t>
  </si>
  <si>
    <t>ACUERDO O.I.22/0218 FPP FORTALECIMIENTO DEL CESSA ASUNCION NOCHIXTLAN, OAXACA</t>
  </si>
  <si>
    <t>BEBGZ0823</t>
  </si>
  <si>
    <t>PROGRAMA VIH-SIDA E ITS</t>
  </si>
  <si>
    <t>BEBGZ1020</t>
  </si>
  <si>
    <t>PROGRAMA DE ATENCION A LA SALUD Y MEDICAMENTOS GRATUITOS PARA LA POBLACION SIN SEG. SOCIAL LABORAL (U013)</t>
  </si>
  <si>
    <t>BEBGZ1123</t>
  </si>
  <si>
    <t>PROGRAMA NACIONAL DE RECONSTRUCCION (PNR)</t>
  </si>
  <si>
    <t>BEBGZ1921</t>
  </si>
  <si>
    <t>FORTALECIMIENTO DEL SISTEMA PUBLICO DE SALUD DEL EDO DE OAX EN BENEFICIO DE LAS PERSONAS SIN SEGURIDAD SOCIAL</t>
  </si>
  <si>
    <t>BEBGZ2222</t>
  </si>
  <si>
    <t>FORTALECIMIENTO PARA LA ATENCION DE NIÑAS, NIÑOS Y ADOLESCENTES MIGRANTES ACOMPAÑADOS EN EL DIF OAX</t>
  </si>
  <si>
    <t>BEBGZ2223</t>
  </si>
  <si>
    <t>FORTALECIMIENTO PARA LA ATENCION DE NNA MIGRANTES EN EL DIF OAX</t>
  </si>
  <si>
    <t>BEBGZ2422</t>
  </si>
  <si>
    <t>FONDO DE SALUD PARA EL BIENESTAR (FONSABI)</t>
  </si>
  <si>
    <t>BEBGZ2522</t>
  </si>
  <si>
    <t>FORTALECIMIENTO DEL HOSPITAL ESPECIALIZADO DE LA HEROICA CIUDAD DE JUCHITAN DE ZARAGOZA (FONSABI)</t>
  </si>
  <si>
    <t>BEBGZ2623</t>
  </si>
  <si>
    <t>FORTALECIMIENTO PARA LA ATENCION DE NNA MIGRANTES ACOMPAÑADOS EN SAN PEDRO TAPANATEPEC</t>
  </si>
  <si>
    <t>BEBGZ2723</t>
  </si>
  <si>
    <t>ATENCION A PERSONAS CON DISCAPACIDAD, PROY. EQUIP. PARA EL TALLER DE ARMADO Y ENSAMBLADO DE SILLAS DE RUEDAS Y LA UNIDAD MOVIL DON MECANICO DEL SEDIF</t>
  </si>
  <si>
    <t>BEBIZ0123</t>
  </si>
  <si>
    <t>PROGRAMA DE MEJORAMIENTO URBANO (PMU)</t>
  </si>
  <si>
    <t>BEBJZ0523</t>
  </si>
  <si>
    <t>BEBLA0123</t>
  </si>
  <si>
    <t>PAIMEF</t>
  </si>
  <si>
    <t>BEBNP0118</t>
  </si>
  <si>
    <t>FIDEICOMISO PARA LA INFRAESTRUCTURA DE LOS ESTADOS (FIES)</t>
  </si>
  <si>
    <t>BEBOA0123</t>
  </si>
  <si>
    <t>FONDO PARA EL FORTALECIMIENTO DE LAS INSTITUCIONES DE SEGURIDAD PUBLICA</t>
  </si>
  <si>
    <t>BEBQB0123</t>
  </si>
  <si>
    <t>FORTALECIMIENTO A LA TRANSVERSALIDAD DE LA PERSPECTIVA DE GENERO</t>
  </si>
  <si>
    <t>BEBQC0123</t>
  </si>
  <si>
    <t>FONDO PARA EL BIENESTAR Y EL AVANCE DE LAS MUJERES (FOBAM)</t>
  </si>
  <si>
    <t>BEBRD0223</t>
  </si>
  <si>
    <t>RECONSTRUCCION DEL TEMPLO DE LA VIRGEN DE LA NATIVIDAD, CHALCATONGO DE HIDALGO, OAX.</t>
  </si>
  <si>
    <t>BEBRD0423</t>
  </si>
  <si>
    <t>RECONSTRUCCION DE LA PINTURA MURAL DEL CORO DEL TEMPLO DE SAN MIGUEL ARCANGEL, TLALIXTAC DE CABRERA</t>
  </si>
  <si>
    <t>BEBRD0523</t>
  </si>
  <si>
    <t>RECONSTRUCCION DEL TEMPLO DE SAN PEDRO APOSTOL, TEOCOCUILCO DE MARCOS PEREZ, OAX.</t>
  </si>
  <si>
    <t>BEBRD0623</t>
  </si>
  <si>
    <t>RECONSTRUCCION DEL TEMPLO DE GUADALUPE, YETLA DE JUAREZ, SANTO DOMINGO TONALA, OAX.</t>
  </si>
  <si>
    <t>BEBRD0723</t>
  </si>
  <si>
    <t>RECONSTRUCCION DEL TEMPLO DE SANTA TERESITA, SAN JUAN REYES, SANTO DOMINGO TONALA, OAX.</t>
  </si>
  <si>
    <t>BEBRD0823</t>
  </si>
  <si>
    <t>RECONSTRUCCION DEL TEMPLO DE SAN JUAN EVANGELISTA, SAN JUAN REYES, SANTO DOMINGO TONALA, OAX.</t>
  </si>
  <si>
    <t>BEBRD0923</t>
  </si>
  <si>
    <t>RECONSTRUCCION DEL OBISPADO DE LA DIOCESIS DE SANTO DOMINGO TEHUANTEPEC, OAX.</t>
  </si>
  <si>
    <t>BEBRD1023</t>
  </si>
  <si>
    <t>RECONSTRUCCION DEL PALACIO ANTIGUO, SANTO DOMINGO CHIHUITAN, OAX. (2A. ETAPA)</t>
  </si>
  <si>
    <t>BEBRD1223</t>
  </si>
  <si>
    <t>RECONSTRUCCION DEL TEMPLO DE SANTIAGO MATATLAN, OAX.</t>
  </si>
  <si>
    <t>BEBRD1323</t>
  </si>
  <si>
    <t>RECONSTRUCCIÓN DEL RETABLO DE SAN FRANCISCO DE ASÍS, SAN FRANCISCO YATEE, SAN IDELFONSO VILLA ALTA, OAX.</t>
  </si>
  <si>
    <t>BEBRD1423</t>
  </si>
  <si>
    <t>RECONSTRUCCIÓN DEL TEMPLO DE SANTIAGO APÓSTOL, SANTIAGO LACHIVÍA, SAN CARLOS YAUTEPEC, OAX.</t>
  </si>
  <si>
    <t>BEBRD1623</t>
  </si>
  <si>
    <t>RECONSTRUCCIÓN DE LA PRIMARIA GREGORIO TORRES QUINTERO, OAXACA DE JUÁREZ, OAX.</t>
  </si>
  <si>
    <t>BEBRD1723</t>
  </si>
  <si>
    <t>RECONSTRUCCIÓN DEL PALACIO MUNICIPAL DE OAXACA DE JUÁREZ, OAX.</t>
  </si>
  <si>
    <t>BEBRD1823</t>
  </si>
  <si>
    <t>RECONSTRUCCIÓN DEL TEMPLO DE SAN PEDRO, COXCALTEPEC CÁNTAROS, NOCHIXTLÁN, OAX.</t>
  </si>
  <si>
    <t>BEBRD1923</t>
  </si>
  <si>
    <t>RECONSTRUCCIÓN DEL TEMPLO DE SAN MATEO, CAPULÁLPAM DE MÉNDEZ, OAX.</t>
  </si>
  <si>
    <t>BEBRD2023</t>
  </si>
  <si>
    <t>RECONSTRUCCION DEL TEMPLO DE SANTA MARIA DEL MAR, HEROICA CIUDAD DE JUCHITAN DE ZARAGOZA, OAX.(2A. ETAPA)</t>
  </si>
  <si>
    <t>BEBRD2123</t>
  </si>
  <si>
    <t>RECONSTRUCCIÓN DE LA PARROQUIA DE ASUNCIÓN DE MARÍA, ASUNCIÓN IXTALTEPEC, OAX.</t>
  </si>
  <si>
    <t>BEBRD2323</t>
  </si>
  <si>
    <t>RECONSTRUCCIÓN DE LA PARROQUIA DE SAN AGUSTÍN AMATENGO, OAX.</t>
  </si>
  <si>
    <t>BEBRD2523</t>
  </si>
  <si>
    <t>RECONSTRUCCION DEL MONTE DE PIEDAD, SANTO DOMINGO TEHUANTEPEC, OAX.(2A. ETAPA)</t>
  </si>
  <si>
    <t>BEBRD2623</t>
  </si>
  <si>
    <t>RECONSTRUCCION DEL TEMPLO DE SAN JUAN BAUTISTA, SAN JUAN CACAHUATEPEC, JAMILTEPEC OAX (2A. ETAPA)</t>
  </si>
  <si>
    <t>BEBRD2923</t>
  </si>
  <si>
    <t>RECONSTRUCCION DE LA BIBLIOTECA PUBLICA MUNICIPAL MIXTEQUILLA, SANTA MARIA MIXTEQUILLA, TEHUANTEPEC, OAX.(2A. ETAPA)</t>
  </si>
  <si>
    <t>BEBRD3923</t>
  </si>
  <si>
    <t>RECONSTRUCCIÓN DEL MUSEO COMUNITARIO, SANTA MARÍA ATZOMPA, OAXACA. (2A. ETAPA)</t>
  </si>
  <si>
    <t>BEBRD4423</t>
  </si>
  <si>
    <t>RECONSTRUCCIÓN DE LA EX FÁBRICA DE HILADOS Y TEJIDOS LA SOLEDAD VISTA HERMOSA, SAN AGUSTÍN ETLA, OAXACA. (2A. ETAPA)</t>
  </si>
  <si>
    <t>BEBRD4923</t>
  </si>
  <si>
    <t>RECONSTRUCCION DEL TEMPLO DE SAN MARTIN OBISPO, SAN MARTIN TOXPALAN, TEOTITLAN, OAXACA (2A. ETAPA)</t>
  </si>
  <si>
    <t>BEBRD5323</t>
  </si>
  <si>
    <t>RECONSTRUCCION DEL TEMPLO DE SANTA MARIA MAGDALENA CAÑADALTEPEC, VILLA DE CHILAPA DE DIAZ, OAX. (2A ETAPA)</t>
  </si>
  <si>
    <t>BEBRD5823</t>
  </si>
  <si>
    <t>RECONSTRUCCIÓN DEL TEMPLO DE LA TRINIDAD HUAXTEPEC, SANTIAGO CHAZUMBA, OAX.</t>
  </si>
  <si>
    <t>BEBRD7123</t>
  </si>
  <si>
    <t>RECONSTRUCCIÓN DEL ANTIGUO ACUEDUCTO DE MIAHUATLÁN DE PORFIRIO DÍAZ, OAX</t>
  </si>
  <si>
    <t>BEBRD7223</t>
  </si>
  <si>
    <t>RECONSTRUCCIÓN DEL PALACIO MUNICIPAL DE SANTA CATARINA YOSONOTU, OAX.</t>
  </si>
  <si>
    <t>BEBRD7323</t>
  </si>
  <si>
    <t>RECONSTRUCCIÓN DE LA HIDROELÉCTRICA SAN AGUSTÍN ETLA, OAX.</t>
  </si>
  <si>
    <t>BEBRD7423</t>
  </si>
  <si>
    <t>RECONSTRUCCIÓN DEL TEMPLO DE SAN PEDRO, DEL BARRIO DE SAN PEDRO, HEROICA CIUDAD DE TLAXIACO, OAX.</t>
  </si>
  <si>
    <t>BEBRD7523</t>
  </si>
  <si>
    <t>RECONSTRUCCIÓN DEL TEMPLO SANTO TOMÁS TAMAZULAPAN, OAX.</t>
  </si>
  <si>
    <t>BEBRD7623</t>
  </si>
  <si>
    <t>RECONSTRUCCIÓN DEL TEMPLO DE SAN JOSE GUELATOVA DE DIAZ, ZIMATLAN DE ALVAREZ, OAX</t>
  </si>
  <si>
    <t>BEBRD7723</t>
  </si>
  <si>
    <t>RECONSTRUCCION DEL TEMPLO DE SAN MIGUEL ARCANGEL, VILLA TALEA DE CASTRO, VILLA ALTA OAX.</t>
  </si>
  <si>
    <t>BEBRD7823</t>
  </si>
  <si>
    <t>RECONSTRUCCIÓN DE LA CATEDRAL METROPOLITANA, OAXACA DE JUÁREZ, OAX.</t>
  </si>
  <si>
    <t>BEBRD7923</t>
  </si>
  <si>
    <t>RECONSTRUCCIÓN DE LA PARROQUIA DE SAN JERÓNIMO, CIUDAD IXTEPEC, OAX.</t>
  </si>
  <si>
    <t>BEBRZ9523</t>
  </si>
  <si>
    <t>REASIGNACION DE RECURSOS PRESUPUESTARIOS FEDERALES INAH – INPAC</t>
  </si>
  <si>
    <t>BECAB0123</t>
  </si>
  <si>
    <t>REGISTRO E IDENTIFICACIÓN DE POBLACIÓN: FORTALECIMIENTO DEL REGISTRO CIVIL DEL ESTADO DE OAXACA</t>
  </si>
  <si>
    <t>BECBG0123</t>
  </si>
  <si>
    <t>INSTITUTO DE CAPACITACION Y PRODUCTIVIDAD PARA EL TRABAJO DEL ESTADO DE OAXACA</t>
  </si>
  <si>
    <t>BECBR0122</t>
  </si>
  <si>
    <t>PROGRAMA INTEGRAL DE FORTALECIMIENTO DE INSTITUTOS TECNOLOGICOS ITVO PROD FINANCIEROS</t>
  </si>
  <si>
    <t>BECBZ1022</t>
  </si>
  <si>
    <t>PROGRAMA INTEGRAL DE FORTALECIMIENTO DE INSTITUTOS TECNOLOGICOS ITVO</t>
  </si>
  <si>
    <t>BECDA0122</t>
  </si>
  <si>
    <t>AFASPE</t>
  </si>
  <si>
    <t>BECDB0314</t>
  </si>
  <si>
    <t>FDO DE PROT CONTRA GTS CATASTRÓFICOS CENTRO EST DE ONCOLOGIA Y RADIOTERAPIA DE OAX DE JUAREZ</t>
  </si>
  <si>
    <t>BECDG0122</t>
  </si>
  <si>
    <t>FORTALECIMIENTO A LA ATENCIÓN MÉDICA</t>
  </si>
  <si>
    <t>BECDH0120</t>
  </si>
  <si>
    <t>INSABI PRESTACION GRATUITA DE SERVICIOS DE SALUD, MEDICAMENTOS Y DEMAS INSUMOS ASOCIADOS</t>
  </si>
  <si>
    <t>BECDH0122</t>
  </si>
  <si>
    <t>BECDH0123</t>
  </si>
  <si>
    <t>BECDH0222</t>
  </si>
  <si>
    <t>INSABI PREST GRATUITA DE SERV DE SALUD, MED Y DEMÁS INSUMOS ASOC PRODUCTOS FINANCIEROS</t>
  </si>
  <si>
    <t>BECDZ0122</t>
  </si>
  <si>
    <t>APOYO PARA LA OPERACION DE UNIDADES MEDICAS MOVILES</t>
  </si>
  <si>
    <t>BECDZ0223</t>
  </si>
  <si>
    <t>MANTENIMIENTO Y CONSERVACION DE UNIDADES MEDICAS DEL PRIMER NIVEL E023</t>
  </si>
  <si>
    <t>BECDZ0523</t>
  </si>
  <si>
    <t>ATENCION A LA SALUD DE PERSONAS SIN SEGURIDAD SOCIAL</t>
  </si>
  <si>
    <t>BECFL0123</t>
  </si>
  <si>
    <t>BECFL0222</t>
  </si>
  <si>
    <t>FONDO PRODUCTORES DE HIDROCARBUROS PRODUCTOS FINANCIEROS</t>
  </si>
  <si>
    <t>BEDAA0123</t>
  </si>
  <si>
    <t>INTERESES GANADOS DE TITULOS, VALORES Y DEMAS INSTRUMENTOS FINANCIEROS</t>
  </si>
  <si>
    <t>AAEFA0123</t>
  </si>
  <si>
    <t>INTERESES GANADOS POR SWAPS</t>
  </si>
  <si>
    <t>BEBAE2523</t>
  </si>
  <si>
    <t>APOYO PARA REFUGIOS ESPECIALIZADOS PARA MUJERES VÍCTIMAS DE VIOLENCIA DE GÉNERO, SUS HIJAS E HIJOS (PROYECTO DE CENTRO EXTERNO DE ATENCIÓN)</t>
  </si>
  <si>
    <t>BEBAE2623</t>
  </si>
  <si>
    <t>APOYO PARA REFUGIOS ESPECIALIZADOS PARA MUJERES VÍCTIMAS DE VIOLENCIA DE GÉNERO, SUS HIJAS E HIJOS (PROYECTO DE REFUGIO)</t>
  </si>
  <si>
    <t>BEBAR0123</t>
  </si>
  <si>
    <t>APOYO PARA REF.ESPEC.PARA MUJERES VICTIMAS DE VIOLENCIA DE GEN., SUS HIJAS E HIJOS (PROY.DE CENTRO EXTERNO DE ATENCION) PROD. FINANCIEROS</t>
  </si>
  <si>
    <t>BEBAR0223</t>
  </si>
  <si>
    <t>APOYO PARA REF. ESP. PARA MUJERES VICTIMAS DE VIOLENCIA DE GEN., SUS HIJAS E HIJOS (PROY. DE REFUGIO) PRODUCTOS FINANCIEROS</t>
  </si>
  <si>
    <t>BEBDA0122</t>
  </si>
  <si>
    <t>CAPUFE CAPITAL</t>
  </si>
  <si>
    <t>BEBDA0123</t>
  </si>
  <si>
    <t>BEBJA0123</t>
  </si>
  <si>
    <t>BEBJZ0323</t>
  </si>
  <si>
    <t>REHABILITACIÓN, TECNIFICACIÓN Y EQUIPAMIENTO DE UNIDADES DE RIEGO</t>
  </si>
  <si>
    <t>BEBJZ0623</t>
  </si>
  <si>
    <t>ORGANIZACION Y FORTALECIMIENTO DE UNIDADES DE RIEGO</t>
  </si>
  <si>
    <t>BEBQC0223</t>
  </si>
  <si>
    <t>PROGRAMA PARA EL ADELANTO, BIENESTAR E IGUALDAD DE LAS MUJERES</t>
  </si>
  <si>
    <t>BEBRE0723</t>
  </si>
  <si>
    <t>MUNICIPIO DE SAN JUAN QUIAHIJE PAICE</t>
  </si>
  <si>
    <t>BEBRE0823</t>
  </si>
  <si>
    <t>MUNICIPIO DE SANTA LUCIA OCOTLAN PAICE</t>
  </si>
  <si>
    <t>BEBRE0923</t>
  </si>
  <si>
    <t>MUNICIPIO DE SANTA MARIA YOSOYUA PAICE</t>
  </si>
  <si>
    <t>5 AL MILLAR (ESTATAL)</t>
  </si>
  <si>
    <t>AACAA0322</t>
  </si>
  <si>
    <t>AACAA0323</t>
  </si>
  <si>
    <t>AEBCA0122</t>
  </si>
  <si>
    <t>5 AL MILLAR PARA INSPECCIÓN Y VIGILANCIA</t>
  </si>
  <si>
    <t>AEBCA0123</t>
  </si>
  <si>
    <t>BEBFZ5523</t>
  </si>
  <si>
    <t>PROGRAMA PARA LA ATENCION DE PLANTELES PUBLICOS DE EDUCACION MEDIA SUPERIOR CON ESTUDIANTES CON DISCAPACIDAD</t>
  </si>
  <si>
    <t>BEBAE2423</t>
  </si>
  <si>
    <t>AVGM/OAX/AC01/SM/129</t>
  </si>
  <si>
    <t>BECBC1323</t>
  </si>
  <si>
    <t>UNIVERSIDAD POLITECNICA</t>
  </si>
  <si>
    <t>BEBFZ5423</t>
  </si>
  <si>
    <t>SUBSIDIO FEDERAL EXTRAORDINARIO NO REGULARIZABLE UABJO</t>
  </si>
  <si>
    <t>BECBC0923</t>
  </si>
  <si>
    <t>UNIVERSIDAD AUTONOMA BENITO JUAREZ DE OAXACA</t>
  </si>
  <si>
    <t>BECBD0723</t>
  </si>
  <si>
    <t>UNIVERSIDAD AUTONOMA BENITO JUAREZ DE OAX PROD FINANCIEROS</t>
  </si>
  <si>
    <t>BEBRA0523</t>
  </si>
  <si>
    <t>CENTRO DE LAS ARTES DE SAN AGUSTIN (PREMIOS CASA ZAPOTECO)</t>
  </si>
  <si>
    <t>BECBA0223</t>
  </si>
  <si>
    <t>COLEGIO DE BACHILLERES DE OAXACA</t>
  </si>
  <si>
    <t>BECBA0123</t>
  </si>
  <si>
    <t>COLEGIO DE ESTUDIOS CIENTIFICOS Y TECNOLOGICOS DEL ESTADO DE OAXACA</t>
  </si>
  <si>
    <t>AEAAA0322</t>
  </si>
  <si>
    <t>BECBC0522</t>
  </si>
  <si>
    <t>COLEGIO SUPERIOR PARA LA EDUCACION INTEGRAL INTERCULTURAL DE OAXACA</t>
  </si>
  <si>
    <t>BECBC0523</t>
  </si>
  <si>
    <t>BECBZ0122</t>
  </si>
  <si>
    <t>CENTRO DE CAPACITACION MUSICAL Y DESARROLLO DE LA CULTURA MIXE (CECAM)</t>
  </si>
  <si>
    <t>BECBZ0123</t>
  </si>
  <si>
    <t>BEAJB0123</t>
  </si>
  <si>
    <t>FAETA PRODUCTOS FINANCIEROS</t>
  </si>
  <si>
    <t>BEAAA0122</t>
  </si>
  <si>
    <t>FONE CAPITAL</t>
  </si>
  <si>
    <t>BEAAA0123</t>
  </si>
  <si>
    <t>BEBFF0223</t>
  </si>
  <si>
    <t>BEBFK1123</t>
  </si>
  <si>
    <t>PROGRAMA PARA EL DESARROLLO PROFESIONAL DOCENTE</t>
  </si>
  <si>
    <t>BEBFZ1723</t>
  </si>
  <si>
    <t>BEBFZ5623</t>
  </si>
  <si>
    <t>APOYO A CENTROS Y ORGANIZACIONES DE EDUCACION 300 MDP</t>
  </si>
  <si>
    <t>BEBRZ9423</t>
  </si>
  <si>
    <t>ASISTENCIA TECNICA PARA REFORZAR LA CALIDAD EN LOS ACABADOS DE LAS PZAS QUE ELABORAN LAS PERSONAS ARTESANAS DE SAN JUAN COTZOCON, OAX.</t>
  </si>
  <si>
    <t>BECBE0123</t>
  </si>
  <si>
    <t>INSTITUTO TECNOLOGICO SUPERIOR DE SAN MIGUEL EL GRANDE</t>
  </si>
  <si>
    <t>BECBE0222</t>
  </si>
  <si>
    <t>INSTITUTO TECNOLOGICO SUPERIOR DE TEPOSCOLULA</t>
  </si>
  <si>
    <t>BECBE0223</t>
  </si>
  <si>
    <t>BEABB0123</t>
  </si>
  <si>
    <t>BEBGZ0623</t>
  </si>
  <si>
    <t>PREVENCIÓN Y TRATAMIENTO DE ADICCIONES</t>
  </si>
  <si>
    <t>BEBGZ0723</t>
  </si>
  <si>
    <t>COFEPRIS</t>
  </si>
  <si>
    <t>BECDG0123</t>
  </si>
  <si>
    <t>BECDH0223</t>
  </si>
  <si>
    <t>BEBFK0723</t>
  </si>
  <si>
    <t>PRODEP UNIVERSIDAD DE LA CAÑADA</t>
  </si>
  <si>
    <t>BECBC0423</t>
  </si>
  <si>
    <t>BECBD0523</t>
  </si>
  <si>
    <t>UNIVERSIDAD DE LA CAÑADA PRODUCTOS FINANCIEROS</t>
  </si>
  <si>
    <t>BEBFK0319</t>
  </si>
  <si>
    <t>PRODEP UNIVERSIDAD DE LA SIERRA JUAREZ</t>
  </si>
  <si>
    <t>BEBFK0320</t>
  </si>
  <si>
    <t>BECBC0223</t>
  </si>
  <si>
    <t>UNIVERSIDAD DE LA SIERRA JUAREZ</t>
  </si>
  <si>
    <t>BEBFK0218</t>
  </si>
  <si>
    <t>PRODEP UNIVERSIDAD DE LA SIERRA SUR</t>
  </si>
  <si>
    <t>BEBFK0223</t>
  </si>
  <si>
    <t>BECBC0323</t>
  </si>
  <si>
    <t>BECBD0323</t>
  </si>
  <si>
    <t>UNIVERSIDAD DE LA SIERRA SUR PRODUCTOS FINANCIEROS</t>
  </si>
  <si>
    <t>BEBFK0619</t>
  </si>
  <si>
    <t>PRODEP UNIVERSIDAD DEL ISTMO</t>
  </si>
  <si>
    <t>BEBFK0620</t>
  </si>
  <si>
    <t>BEBFK0623</t>
  </si>
  <si>
    <t>BEBFZ3223</t>
  </si>
  <si>
    <t>EXPANSION DE LA EDUCACION MEDIA SUPERIOR Y SUPERIOR U079 (PROEXES) UNISTMO</t>
  </si>
  <si>
    <t>BECBC0823</t>
  </si>
  <si>
    <t>BECBD0623</t>
  </si>
  <si>
    <t>UNIVERSIDAD DEL ISTMO PRODUCTOS FINANCIEROS</t>
  </si>
  <si>
    <t>BEBFK0119</t>
  </si>
  <si>
    <t>PRODEP UNIVERSIDAD DEL MAR</t>
  </si>
  <si>
    <t>BEBFK0120</t>
  </si>
  <si>
    <t>BEBFK0123</t>
  </si>
  <si>
    <t>BEBPA2319</t>
  </si>
  <si>
    <t>CARACTERIZACIÓN DE LA VULNERABILIDAD Y RESILIENCIA DE LA PESCA ARTESANAL CONACYT UMAR</t>
  </si>
  <si>
    <t>BECBC1023</t>
  </si>
  <si>
    <t>BECBD0223</t>
  </si>
  <si>
    <t>UNIVERSIDAD DEL MAR PRODUCTOS FINANCIEROS</t>
  </si>
  <si>
    <t>BEBFK0420</t>
  </si>
  <si>
    <t>PRODEP UNIVERSIDAD DEL PAPALOAPAN</t>
  </si>
  <si>
    <t>BEBFK0423</t>
  </si>
  <si>
    <t>BEBPA3120</t>
  </si>
  <si>
    <t>EL USO DE FUNGICIDAS DE NUEVA GENERACIÓN BASADAS EN RNAI CONACYT UNPA</t>
  </si>
  <si>
    <t>BEBPZ0218</t>
  </si>
  <si>
    <t>GENES CENTRALES DE HIPOXIA UNPA</t>
  </si>
  <si>
    <t>BEBPZ1319</t>
  </si>
  <si>
    <t>IMPACTO DE LAS ACTIVIDADES TURISTICAS SOBRE EL PATRIMONIO CULTURAL INTANGIBLE</t>
  </si>
  <si>
    <t>BEBPZ1419</t>
  </si>
  <si>
    <t>SINTESIS DE NUEVAS ARILPIPERAZINAS Y EVALUCION DE SU ACTIVIDAD ANTIBACTERIANA</t>
  </si>
  <si>
    <t>DISCERN.LA IMPORT.DE LA INTERAC.PARASPORINAS-MEMBRANA CELULAR PARA SU ACTIVIDAD CITOTOXICA EN LA CEDULA DE ORIGEN CANCEROSO CONACYT UNPA</t>
  </si>
  <si>
    <t>BEBPZ2023</t>
  </si>
  <si>
    <t>BEBPZ2123</t>
  </si>
  <si>
    <t>USO DE FTES.PROT. NO CONVENC.BASADOS EN INSECTOS Y APLIC.DE ULTRASONIDO PARA EL REEMPLAZO DE LA HARINA DE PESC.PARA EL DES.DE ALIM.ACUÍCOLAS CONAHCYT</t>
  </si>
  <si>
    <t>BEBPZ2223</t>
  </si>
  <si>
    <t>ESTIMACION DE LA MASA, EL RADIO Y LA POSICION DE PLANETAS EN FORMACION EMBEBIDOS EN DISCOS PROTOPLANETARIOS EN TRANSICION CONAHCYT</t>
  </si>
  <si>
    <t>BECBC1123</t>
  </si>
  <si>
    <t>BECBD0423</t>
  </si>
  <si>
    <t>UNIVERSIDAD DEL PAPALOAPAN PRODUCTOS FINANCIEROS</t>
  </si>
  <si>
    <t>BEBFK0518</t>
  </si>
  <si>
    <t>PRODEP UNIVERSIDAD TECNOLÓGICA DE LA MIXTECA</t>
  </si>
  <si>
    <t>BEBFK0523</t>
  </si>
  <si>
    <t>BEBPZ0919</t>
  </si>
  <si>
    <t>ESTUDIO DE PELICULAS FOTOCATALITICAS DEPOSITADAS EN LA SUPERFICIE DE CERAMICA A BASE DE OXIDO DE ESTAÑO CONACYT UTM</t>
  </si>
  <si>
    <t>BEBPZ2323</t>
  </si>
  <si>
    <t>RAZONAMIENTO NEURONAL DE DOMINIO ABIERTO PARA LA RECONSTRUCCION E INFERENCIA DE CONOCIMIENTO:UNA APLICACION EN ENFERMEDADES RESPIRATORIAS CONAHCYT UTM</t>
  </si>
  <si>
    <t>BECBC0123</t>
  </si>
  <si>
    <t>UNIVERSIDAD TECNOLOGICA DE LA MIXTECA</t>
  </si>
  <si>
    <t>BECBD0123</t>
  </si>
  <si>
    <t>UNIVERSIDAD TECNOLOGICA DE LA MIXTECA PRODUCTOS FINANCIEROS</t>
  </si>
  <si>
    <t>BECBC0723</t>
  </si>
  <si>
    <t>UNIVERSIDAD TECNOLOGICA DE LA SIERRA SUR DE OAXACA</t>
  </si>
  <si>
    <t>BEBFK0923</t>
  </si>
  <si>
    <t>PRODEP UNIVERSIDAD TECNOLOGICA DE LOS VALLES CENTRALES DE OAXACA</t>
  </si>
  <si>
    <t>BECBC0623</t>
  </si>
  <si>
    <t>UNIVERSIDAD TECNOLOGICA DE LOS VALLES CENTRALES</t>
  </si>
  <si>
    <t>AEAAA1523</t>
  </si>
  <si>
    <t>MODERNIZACIÓN DE LOS REGISTROS PÚBLICOS DE LA PROPIEDAD Y LOS CATASTROS IFREO RECURSO ESTATAL</t>
  </si>
  <si>
    <t>BEBIA0123</t>
  </si>
  <si>
    <t>MODERNIZACION DE LOS REGISTROS PUBLICOS DE LA PROPIEDAD Y LOS CATASTROS IFREO</t>
  </si>
  <si>
    <t>BEBFZ0423</t>
  </si>
  <si>
    <t>BECBC1322</t>
  </si>
  <si>
    <t>AEAAA1123</t>
  </si>
  <si>
    <t>SUBSIDIO COMISIÓN NACIONAL DE BÚSQUEDA DE PERSONAS RECURSOS ESTATALES</t>
  </si>
  <si>
    <t>BECAZ0123</t>
  </si>
  <si>
    <t>SUBSIDIO COMISIÓN NACIONAL DE BUSQUEDA DE PERSONAS</t>
  </si>
  <si>
    <t>BEALB0123</t>
  </si>
  <si>
    <t>AEABA0122</t>
  </si>
  <si>
    <t>AEABB0123</t>
  </si>
  <si>
    <t>FONDO DE FOMENTO PARA MUNICIPIOS</t>
  </si>
  <si>
    <t>AEABC0123</t>
  </si>
  <si>
    <t>PARTICIPACIONES EN IMPUESTOS ESPECIALES PARA MUNICIPIOS</t>
  </si>
  <si>
    <t>AEABD0123</t>
  </si>
  <si>
    <t>FONDO DE FISCALIZACIÓN Y RECAUDACIÓN PARA MUNICIPIOS</t>
  </si>
  <si>
    <t>AEABE0123</t>
  </si>
  <si>
    <t>FONDO DE COMPENSACIÓN PARA MUNICIPIOS</t>
  </si>
  <si>
    <t>AEABF0123</t>
  </si>
  <si>
    <t>FONDO IMPUESTO SOBRE LA RENTA PARA MUNICIPIOS</t>
  </si>
  <si>
    <t>AEBBA0123</t>
  </si>
  <si>
    <t>IMPUESTO SOBRE AUTOMOVILES NUEVOS PARA LOS MUNICIPIOS</t>
  </si>
  <si>
    <t>AEBBA0223</t>
  </si>
  <si>
    <t>IMPUESTOS A LAS VENTAS FINALES DE GASOLINAS Y DIESEL PARA MUNICIPIOS</t>
  </si>
  <si>
    <t>AEBBA0323</t>
  </si>
  <si>
    <t>FONDO RESARCITORIO DEL IMPUESTO SOBRE AUTOMOVILES NUEVOS PARA MUNICIPIOS</t>
  </si>
  <si>
    <t>AEBBA0523</t>
  </si>
  <si>
    <t>OTROS INCENTIVOS</t>
  </si>
  <si>
    <t>AECAA0623</t>
  </si>
  <si>
    <t>FONDO DE ESTABILIZACION DE LOS INGRESOS DE LOS MUNICIPIOS</t>
  </si>
  <si>
    <t>BEADA0123</t>
  </si>
  <si>
    <t>FAIS FISMDF</t>
  </si>
  <si>
    <t>BEADB0123</t>
  </si>
  <si>
    <t>FAIS FISMDF PRODUCTOS FINANCIEROS</t>
  </si>
  <si>
    <t>BEAEA0123</t>
  </si>
  <si>
    <t>FORTAMUN CAPITAL</t>
  </si>
  <si>
    <t>BEAEB0123</t>
  </si>
  <si>
    <t>FORTAMUN PRODUCTOS FINANCIEROS</t>
  </si>
  <si>
    <t>Página 001 de 001</t>
  </si>
  <si>
    <t xml:space="preserve">RESUMEN POR CVEFIN- UR (GENERAL) </t>
  </si>
  <si>
    <t xml:space="preserve">          1   </t>
  </si>
  <si>
    <t xml:space="preserve">  3 = (1+2) </t>
  </si>
  <si>
    <t xml:space="preserve">         4 </t>
  </si>
  <si>
    <t xml:space="preserve">         5 </t>
  </si>
  <si>
    <t xml:space="preserve">       6 </t>
  </si>
  <si>
    <t xml:space="preserve">      7 = (3-4) </t>
  </si>
  <si>
    <t>TOTAL CLAVE DE FINANCIAMIENTO:</t>
  </si>
  <si>
    <t>901</t>
  </si>
  <si>
    <t>571</t>
  </si>
  <si>
    <t>572</t>
  </si>
  <si>
    <t>573</t>
  </si>
  <si>
    <t>574</t>
  </si>
  <si>
    <t>575</t>
  </si>
  <si>
    <t>576</t>
  </si>
  <si>
    <t>577</t>
  </si>
  <si>
    <t>601</t>
  </si>
  <si>
    <t>602</t>
  </si>
  <si>
    <t>603</t>
  </si>
  <si>
    <t>801</t>
  </si>
  <si>
    <t>902</t>
  </si>
  <si>
    <t>TOTAL DEL GASTO:</t>
  </si>
  <si>
    <t>C:\Control Presupuestal 2023\cuenta publica\inciso F\cvefin_ur General_cuarto trimestre.rpt</t>
  </si>
  <si>
    <t xml:space="preserve">RESUMEN POR GRAN FUENTE-U.R.-CAPITULO (AEA-ESTATAL) </t>
  </si>
  <si>
    <t xml:space="preserve">DEL 1º DE ENERO AL 31  DE DICIEMBRE </t>
  </si>
  <si>
    <t xml:space="preserve">Por </t>
  </si>
  <si>
    <t>periodo</t>
  </si>
  <si>
    <t xml:space="preserve">Devengar </t>
  </si>
  <si>
    <t xml:space="preserve">ejercer </t>
  </si>
  <si>
    <t>1</t>
  </si>
  <si>
    <t>3</t>
  </si>
  <si>
    <t>4</t>
  </si>
  <si>
    <t>5</t>
  </si>
  <si>
    <t>6</t>
  </si>
  <si>
    <t>9</t>
  </si>
  <si>
    <t>C:\Control Presupuestal 2023\cuenta publica\inciso F\pre_terid_ur_cap cuarto trimestre.rpt</t>
  </si>
  <si>
    <t>2023</t>
  </si>
  <si>
    <t xml:space="preserve">CUENTA PUBLICA 2023 </t>
  </si>
  <si>
    <t xml:space="preserve">ENERO-DICIEMBRE 2023 </t>
  </si>
  <si>
    <t xml:space="preserve">RESUMEN POR  TIPO DE GASTO </t>
  </si>
  <si>
    <t xml:space="preserve">Por  </t>
  </si>
  <si>
    <t xml:space="preserve">periodo </t>
  </si>
  <si>
    <t xml:space="preserve">Comprometer </t>
  </si>
  <si>
    <t>Ejercer</t>
  </si>
  <si>
    <t xml:space="preserve">Por Pagar </t>
  </si>
  <si>
    <t>GASTO CORRIENTE</t>
  </si>
  <si>
    <t>Z:\ctrl2023\reportes\trimestral\2023 ctapub\pre_tipo_gasto_17.rpt</t>
  </si>
  <si>
    <t>Cuenta Pública 2023</t>
  </si>
  <si>
    <t>Gobierno del Estado de Oaxaca</t>
  </si>
  <si>
    <t>Estado de Situación Financiera Detallado Consolidado - LDF</t>
  </si>
  <si>
    <t>Al 31 de diciembre de 2023 y al 31 de diciembre 2022</t>
  </si>
  <si>
    <t>Concepto</t>
  </si>
  <si>
    <t>31 de 
diciembre 2023</t>
  </si>
  <si>
    <t>31 de 
diciembre 2022</t>
  </si>
  <si>
    <t>31 de
 diciembre 2023</t>
  </si>
  <si>
    <t>ACTIVO</t>
  </si>
  <si>
    <t>PASIVO</t>
  </si>
  <si>
    <t>Activo Circulante</t>
  </si>
  <si>
    <t>Pasivo Circulante</t>
  </si>
  <si>
    <t>Efectivo y Equivalentes</t>
  </si>
  <si>
    <t>Cuentas por Pagar a Corto Plazo</t>
  </si>
  <si>
    <t>Efectivo</t>
  </si>
  <si>
    <t>Servicios Personales por Pagar a Corto Plazo</t>
  </si>
  <si>
    <t>Bancos/Tesorería</t>
  </si>
  <si>
    <t>Proveedores por Pagar a Corto Plazo</t>
  </si>
  <si>
    <t>Bancos/Dependencias y Otros</t>
  </si>
  <si>
    <t>Contratistas por Obras Públicas por Pagar a Corto Plazo</t>
  </si>
  <si>
    <t>Inversiones Temporales (Hasta 3 meses)</t>
  </si>
  <si>
    <t>Participaciones y Aportaciones por Pagar a Corto Plazo</t>
  </si>
  <si>
    <t>Fondos con Afectación Específica</t>
  </si>
  <si>
    <t>Transferencias Otorgadas por Pagar a Corto Plazo</t>
  </si>
  <si>
    <t>Depósitos de Fondos de Terceros en Garantía y/o Administración</t>
  </si>
  <si>
    <t>Intereses, Comisiones y Otros Gastos de la Deuda Pública por Pagar  a Corto Plazo</t>
  </si>
  <si>
    <t>Otros Efectivos y Equivalentes</t>
  </si>
  <si>
    <t>Retenciones y Contribuciones por Pagar a Corto Plazo</t>
  </si>
  <si>
    <t>Derechos a Recibir Efectivo o Equivalentes</t>
  </si>
  <si>
    <t>Devoluciones de la Ley de Ingresos por Pagar a Corto Plazo</t>
  </si>
  <si>
    <t>Inversiones Financieras de Corto Plazo</t>
  </si>
  <si>
    <t>Otras Cuentas por Pagar a Corto Plazo</t>
  </si>
  <si>
    <t>Cuentas por Cobrar a Corto Plazo</t>
  </si>
  <si>
    <t>Documentos por Pagar a Corto Plazo</t>
  </si>
  <si>
    <t>Deudores Diversos por Cobrar a Corto Plazo</t>
  </si>
  <si>
    <t>Documentos Comerciales por Pagar a Corto Plazo</t>
  </si>
  <si>
    <t>Ingresos por Recuperar a Corto Plazo</t>
  </si>
  <si>
    <t>Documentos con Contratistas por Obras Públicas por Pagar a Corto Plazo</t>
  </si>
  <si>
    <t>Deudores por Anticipos de la Tesorería a Corto Plazo</t>
  </si>
  <si>
    <t>Otros Documentos por Pagar a Corto Plazo</t>
  </si>
  <si>
    <t>Préstamos Otorgados a Corto Plazo</t>
  </si>
  <si>
    <t>Porción a Corto Plazo de la Deuda Pública a Largo Plazo</t>
  </si>
  <si>
    <t>Otros Derechos a Recibir Efectivo o Equivalentes a Corto Plazo</t>
  </si>
  <si>
    <t>Porción a Corto Plazo de la Deuda Pública</t>
  </si>
  <si>
    <t>Derechos a Recibir Bienes o Servicios</t>
  </si>
  <si>
    <t>Porción a Corto Plazo de Arrendamiento Financiero</t>
  </si>
  <si>
    <t>Anticipo a Proveedores por Adquisición de Bienes y Prestación de Servicios a Corto Plazo</t>
  </si>
  <si>
    <t>Títulos y Valores a Corto Plazo</t>
  </si>
  <si>
    <t>Anticipo a Proveedores por Adquisición de Bienes Inmuebles y Muebles a Corto Plazo</t>
  </si>
  <si>
    <t>Pasivos Diferidos a Corto Plazo</t>
  </si>
  <si>
    <t>Anticipo a Proveedores por Adquisición de Bienes Intangibles a Corto Plazo</t>
  </si>
  <si>
    <t>Ingresos Cobrados por Adelantado a Corto Plazo</t>
  </si>
  <si>
    <t>Anticipo a Contratistas por Obras Públicas a Corto Plazo</t>
  </si>
  <si>
    <t>Intereses Cobrados por Adelantado a Corto Plazo</t>
  </si>
  <si>
    <t>Otros Derechos a Recibir Bienes o Servicios a Corto Plazo</t>
  </si>
  <si>
    <t>Otros Pasivos Diferidos a Corto Plazo</t>
  </si>
  <si>
    <t>Inventarios</t>
  </si>
  <si>
    <t>Fondos y Bienes de Terceros en Garantía y / o Administración a Corto Plazo</t>
  </si>
  <si>
    <t>Inventario de Mercancías para Venta</t>
  </si>
  <si>
    <t>Fondos en Garantía a Corto Plazo</t>
  </si>
  <si>
    <t>Inventario de Mercancías Terminadas</t>
  </si>
  <si>
    <t>Fondos en Administración a Corto Plazo</t>
  </si>
  <si>
    <t>Inventario de Mercancías en Proceso de Elaboración</t>
  </si>
  <si>
    <t>Fondos Contingentes a Corto Plazo</t>
  </si>
  <si>
    <t>Inventario de Materias Primas, Materiales y Suministros para Producción</t>
  </si>
  <si>
    <t>Fondos de Fideicomisos, Mandatos y Contratos Análogos a Corto Plazo</t>
  </si>
  <si>
    <t>Bienes en Tránsito</t>
  </si>
  <si>
    <t>Otros Fondos de Terceros en Garantía y/o Administración a Corto Plazo</t>
  </si>
  <si>
    <t>Almacenes</t>
  </si>
  <si>
    <t>Valores y Bienes en Garantía a Corto Plazo</t>
  </si>
  <si>
    <t>Estimación por Pérdida o Deterioro de Activos Circulantes</t>
  </si>
  <si>
    <t>Provisiones a Corto Plazo</t>
  </si>
  <si>
    <t>Estimaciones para Cuentas Incobrables por Derechos a Recibir Efectivo o Equivalentes</t>
  </si>
  <si>
    <t>Provisión para Demandas y Juicios a Corto Plazo</t>
  </si>
  <si>
    <t>Estimación por Deterioro de Inventarios</t>
  </si>
  <si>
    <t>Provisión para Contingencias a Corto Plazo</t>
  </si>
  <si>
    <t>Otros Activos Circulantes</t>
  </si>
  <si>
    <t>Otras Provisiones a Corto Plazo</t>
  </si>
  <si>
    <t>Valores en Garantía</t>
  </si>
  <si>
    <t>Otros Pasivos a Corto Plazo</t>
  </si>
  <si>
    <t>Bienes en Garantía (excluye depósitos de fondos)</t>
  </si>
  <si>
    <t>Ingresos por Clasificar</t>
  </si>
  <si>
    <t>Bienes Derivados de Embargos, Decomisos, Aseguramientos y Dación en Pago</t>
  </si>
  <si>
    <t>Recaudación por Participar</t>
  </si>
  <si>
    <t>Adquisición con Fondos de Terceros</t>
  </si>
  <si>
    <t>Otros Pasivos Circulantes</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</si>
  <si>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</si>
  <si>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</si>
  <si>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</si>
  <si>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</si>
  <si>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</si>
  <si>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</si>
  <si>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</si>
  <si>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</si>
  <si>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</si>
  <si>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</si>
  <si>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</si>
  <si>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</si>
  <si>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</si>
  <si>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</si>
  <si>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</si>
  <si>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</si>
  <si>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Total de Pasivos No Circulantes</t>
  </si>
  <si>
    <t>Estimación por Pérdida o Deterioro de Activos no Circulantes</t>
  </si>
  <si>
    <t>Total del Pasivo</t>
  </si>
  <si>
    <t>Otros Activos no Circulantes</t>
  </si>
  <si>
    <t>HACIENDA PÚBLICA/ PATRIMONIO</t>
  </si>
  <si>
    <t>Total de Activos No Circulantes</t>
  </si>
  <si>
    <t>Hacienda Pública/ Patrimonio Contribuido</t>
  </si>
  <si>
    <t>Total del Activo</t>
  </si>
  <si>
    <t>Donaciones de Capital</t>
  </si>
  <si>
    <t>Actualización de la Hacienda Pública/Patrimonio</t>
  </si>
  <si>
    <t>Hacienda Pública/ 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</si>
  <si>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</si>
  <si>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</si>
  <si>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</si>
  <si>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</si>
  <si>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</si>
  <si>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 Patrimonio</t>
  </si>
  <si>
    <t>Resultado por Posición Monetaria</t>
  </si>
  <si>
    <t>Resultado por Tenencia de Activos no Monetarios</t>
  </si>
  <si>
    <t>Total Hacienda Pública/ Patrimonio</t>
  </si>
  <si>
    <t>Total del Pasivo y Hacienda Pública/ Patrimonio</t>
  </si>
  <si>
    <t>CUENTA PÚBLICA 2023</t>
  </si>
  <si>
    <t xml:space="preserve">GOBIERNO ESTATAL CONSOLIDADO </t>
  </si>
  <si>
    <t>Informe Analítico de la Deuda Pública y Otros Pasivos</t>
  </si>
  <si>
    <t>Del 01 de enero al 31 de diciembre de 2023</t>
  </si>
  <si>
    <t>Denominación de la Deuda Pública y Otros Pasivos</t>
  </si>
  <si>
    <t>Saldo al 31 de diciembre de 2022</t>
  </si>
  <si>
    <t xml:space="preserve">Disposiciones del Periodo </t>
  </si>
  <si>
    <t>Amortizaciones del Periodo</t>
  </si>
  <si>
    <t>Revaluaciones, Reclasificaciones y Otros Ajustes</t>
  </si>
  <si>
    <t>Saldo Final del Periodo</t>
  </si>
  <si>
    <t>Pago de Intereses del Periodo</t>
  </si>
  <si>
    <t xml:space="preserve">Pago de Comisiones y demás costos asociados durante el Periodo </t>
  </si>
  <si>
    <t>1. Deuda Pública (1=A+B)</t>
  </si>
  <si>
    <t xml:space="preserve">  A. Corto Plazo</t>
  </si>
  <si>
    <t xml:space="preserve">  a1) Instituciones de Crédito </t>
  </si>
  <si>
    <t xml:space="preserve">  a2) Titulos y Valores</t>
  </si>
  <si>
    <t xml:space="preserve"> a3) Arrendamientos Financieros</t>
  </si>
  <si>
    <t xml:space="preserve">  B. Largo Plazo</t>
  </si>
  <si>
    <t xml:space="preserve">  b1) Instituciones de Crédito</t>
  </si>
  <si>
    <t xml:space="preserve">         Banobras Más Oaxaca</t>
  </si>
  <si>
    <t xml:space="preserve">         Santander  5,000</t>
  </si>
  <si>
    <t xml:space="preserve">         Banobras 3,018</t>
  </si>
  <si>
    <t xml:space="preserve">         Banobras 4,792</t>
  </si>
  <si>
    <t xml:space="preserve">         Banobras 137</t>
  </si>
  <si>
    <t xml:space="preserve">        Santander  1,000</t>
  </si>
  <si>
    <t xml:space="preserve">        Banobras 363</t>
  </si>
  <si>
    <t xml:space="preserve">        Banobras 2,000</t>
  </si>
  <si>
    <t xml:space="preserve">  b2) Titulos y Valores</t>
  </si>
  <si>
    <t xml:space="preserve">  b3) Arrendamientos Financieros</t>
  </si>
  <si>
    <t xml:space="preserve">2. Otros Pasivos </t>
  </si>
  <si>
    <t>3. Total de la Deuda Pública y Otros Pasivos  (3=1+2)</t>
  </si>
  <si>
    <t>4. Deuda Contingente  
(informativo)</t>
  </si>
  <si>
    <t>5.Valor de Instrumentos Bono Cupón Cero  (Informativo)</t>
  </si>
  <si>
    <t>FORMATO DISCIPLINA FINANCIERA  2   (ENERO-DICIEMBRE 2023)</t>
  </si>
  <si>
    <t>Obligaciones a corto plazo</t>
  </si>
  <si>
    <t xml:space="preserve">Plazo pactado </t>
  </si>
  <si>
    <t>Tasa de Interés</t>
  </si>
  <si>
    <t>Comisiones y Costos  Relacionados</t>
  </si>
  <si>
    <t>Tasa Efectiva (%)</t>
  </si>
  <si>
    <t>6. Obligaciones a Corto Plazo</t>
  </si>
  <si>
    <t>Informe Analítico de Obligaciones Diferentes de Financiamientos – LDF</t>
  </si>
  <si>
    <t xml:space="preserve"> Del 1 de enero al 31 de diciembre de 2023</t>
  </si>
  <si>
    <t xml:space="preserve"> (PESOS) </t>
  </si>
  <si>
    <t>Formato 3 Informe Analítico de Obligaciones Diferentes de Financiamientos - LDF</t>
  </si>
  <si>
    <t>Denominación de las Obligaciones Diferentes de Financiamiento
©</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</si>
  <si>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</si>
  <si>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</si>
  <si>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</si>
  <si>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</si>
  <si>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</si>
  <si>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</si>
  <si>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</si>
  <si>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31 de marzo de 2023
(k)</t>
  </si>
  <si>
    <t>Monto pagado de la inversión actualizado al 31 de marzo de 2023
 (l)</t>
  </si>
  <si>
    <t>Saldo pendiente por pagar de la inversión al 31 de marzo de 2023
 (m = g – l)</t>
  </si>
  <si>
    <t>A. Asociaciones Público Privadas (APP’s) (A=a+b+c+d)</t>
  </si>
  <si>
    <t>a) APP 1</t>
  </si>
  <si>
    <t>b) APP 2</t>
  </si>
  <si>
    <t>c) APP 3</t>
  </si>
  <si>
    <t>d) APP XX</t>
  </si>
  <si>
    <t>B. Otros Instrumentos (B=a+b+c+d)</t>
  </si>
  <si>
    <t>a) Otro Instrumento 1</t>
  </si>
  <si>
    <t>b) Otro Instrumento 2</t>
  </si>
  <si>
    <t>c) Otro Instrumento 3</t>
  </si>
  <si>
    <t>d) Otro Instrumento 4</t>
  </si>
  <si>
    <t>C. Total de Obligaciones Diferentes de Financiamiento (C=A+B)</t>
  </si>
  <si>
    <t>GOBIERNO DEL ESTADO DE OAXACA</t>
  </si>
  <si>
    <t>Balance Presupuestario -LDF</t>
  </si>
  <si>
    <t>Del 1 de enero al 31 de diciembre de 2023</t>
  </si>
  <si>
    <t>Estimado/Aprobado</t>
  </si>
  <si>
    <t>Devengado</t>
  </si>
  <si>
    <t>Recaudado / Pagado</t>
  </si>
  <si>
    <t>A. Ingresos Totales (A = A1+A2+A3)</t>
  </si>
  <si>
    <t xml:space="preserve">     A1. Ingresos de Libre Disposición</t>
  </si>
  <si>
    <t xml:space="preserve">     A2. Transferencias Federales Etiquetadas</t>
  </si>
  <si>
    <t xml:space="preserve">     A3. Financiamiento Neto</t>
  </si>
  <si>
    <t>B. Egresos Presupuestarios1 (B = B1+B2)</t>
  </si>
  <si>
    <t xml:space="preserve">     B1. Gasto No Etiquetado (sin incluir Amortización de la Deuda Pública)</t>
  </si>
  <si>
    <t xml:space="preserve">     B2. Gasto Etiquetado (sin incluir Amortización de la Deuda Pública)</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</si>
  <si>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</si>
  <si>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</si>
  <si>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</si>
  <si>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</si>
  <si>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</si>
  <si>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</si>
  <si>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Aprobado</t>
  </si>
  <si>
    <t>Pagado</t>
  </si>
  <si>
    <t>E. Intereses, Comisiones y Gastos de la Deuda (E = E1+E2)</t>
  </si>
  <si>
    <t xml:space="preserve">     E1. Intereses, Comisiones y Gastos de la Deuda con Gasto No Etiquetado</t>
  </si>
  <si>
    <t xml:space="preserve">     E2. Intereses, Comisiones y Gastos de la Deuda con Gasto Etiquetado</t>
  </si>
  <si>
    <t>IV. Balance Primario (IV = III + E)</t>
  </si>
  <si>
    <t>Estimado/ Aprobado</t>
  </si>
  <si>
    <t>F. Financiamiento (F = F1 + F2)</t>
  </si>
  <si>
    <t xml:space="preserve">     F1. Financiamiento con Fuente de Pago de Ingresos de Libre Disposición</t>
  </si>
  <si>
    <t xml:space="preserve">     F2. Financiamiento con Fuente de Pago de Transferencias Federales Etiquetadas</t>
  </si>
  <si>
    <t>G. Amortización de la Deuda (G = G1 + G2)</t>
  </si>
  <si>
    <t xml:space="preserve">     G1. Amortización de la Deuda Pública con Gasto No Etiquetado</t>
  </si>
  <si>
    <t xml:space="preserve">     G2. Amortización de la Deuda Pública con Gasto Etiquetado</t>
  </si>
  <si>
    <t>A3. Financiamiento Neto (A3 = F - G )</t>
  </si>
  <si>
    <t>Recaudado/ Pagado</t>
  </si>
  <si>
    <t>A1. Ingresos de Libre Disposición</t>
  </si>
  <si>
    <t>A3.1 Financiamiento Neto con Fuente de Pago de Ingresos de Libre Disposición (A3.1 = F1 - G1)</t>
  </si>
  <si>
    <t>B1. Gasto No Etiquetado (sin incluir Amortización de la Deuda Pública)</t>
  </si>
  <si>
    <t>V.Balance Presupuestario de Recursos Disponibles (V = A1 + A3.1 - B1 + C1)</t>
  </si>
  <si>
    <t>VI. Balance Presupuestario de Recursos Disponibles sin Financiamiento Neto (VI = V - A3.1)</t>
  </si>
  <si>
    <t>A2. Transferencias Federales Etiquetadas</t>
  </si>
  <si>
    <t>A3.2 Financiamiento Neto con Fuente de Pago de Transferencias Federales Etiquetadas (A3.2 = F2 - G2)</t>
  </si>
  <si>
    <t xml:space="preserve">         F2. Financiamiento con Fuente de Pago de Transferencias Federales Etiquetadas</t>
  </si>
  <si>
    <t xml:space="preserve">         G2. Amortización de la Deuda Pública con Gasto Etiquetado</t>
  </si>
  <si>
    <t>B2. Gasto Etiquetado (sin incluir Amortización de la Deuda Pública)</t>
  </si>
  <si>
    <t>VII.Balance Presupuestario de Recursos Etiquetados (VII = A2 + A3.2 - B2 + C2)</t>
  </si>
  <si>
    <t>VI. Balance Presupuestario de Recursos Etiquetados sin Financiamiento Neto (VIII = VII - A3.2)</t>
  </si>
  <si>
    <t>Estado Analítico de Ingresos Detallado - LDF</t>
  </si>
  <si>
    <t>Del 1 de enero al 31 diciembre de 2023</t>
  </si>
  <si>
    <t>Formato 5</t>
  </si>
  <si>
    <r>
      <t>Concepto</t>
    </r>
    <r>
      <rPr>
        <b/>
        <sz val="10"/>
        <color rgb="FFFF0000"/>
        <rFont val="Arial"/>
        <family val="2"/>
      </rPr>
      <t xml:space="preserve"> </t>
    </r>
  </si>
  <si>
    <t>Ingreso</t>
  </si>
  <si>
    <t>Diferencia</t>
  </si>
  <si>
    <t>Estimado</t>
  </si>
  <si>
    <t>Ampliaciones/
(Reducciones)</t>
  </si>
  <si>
    <t>Modificado</t>
  </si>
  <si>
    <t>Recaudado</t>
  </si>
  <si>
    <t xml:space="preserve">Ingresos de Libre Disposición </t>
  </si>
  <si>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</si>
  <si>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</si>
  <si>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C.</t>
    </r>
    <r>
      <rPr>
        <sz val="8"/>
        <color theme="1"/>
        <rFont val="Times New Roman"/>
        <family val="1"/>
      </rPr>
      <t xml:space="preserve">    </t>
    </r>
    <r>
      <rPr>
        <sz val="8"/>
        <color theme="1"/>
        <rFont val="Arial"/>
        <family val="2"/>
      </rPr>
      <t>Contribuciones de Mejoras</t>
    </r>
  </si>
  <si>
    <r>
      <t>D.</t>
    </r>
    <r>
      <rPr>
        <sz val="8"/>
        <color theme="1"/>
        <rFont val="Times New Roman"/>
        <family val="1"/>
      </rPr>
      <t xml:space="preserve">    </t>
    </r>
    <r>
      <rPr>
        <sz val="8"/>
        <color theme="1"/>
        <rFont val="Arial"/>
        <family val="2"/>
      </rPr>
      <t>Derechos</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</si>
  <si>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</si>
  <si>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</si>
  <si>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G.</t>
    </r>
    <r>
      <rPr>
        <sz val="8"/>
        <color theme="1"/>
        <rFont val="Times New Roman"/>
        <family val="1"/>
      </rPr>
      <t xml:space="preserve">    </t>
    </r>
    <r>
      <rPr>
        <sz val="8"/>
        <color theme="1"/>
        <rFont val="Arial"/>
        <family val="2"/>
      </rPr>
      <t>Ingresos por Ventas de Bienes y Servicios</t>
    </r>
  </si>
  <si>
    <r>
      <t>H.</t>
    </r>
    <r>
      <rPr>
        <sz val="8"/>
        <color theme="1"/>
        <rFont val="Times New Roman"/>
        <family val="1"/>
      </rPr>
      <t xml:space="preserve">    </t>
    </r>
    <r>
      <rPr>
        <sz val="8"/>
        <color theme="1"/>
        <rFont val="Arial"/>
        <family val="2"/>
      </rPr>
      <t>Participaciones</t>
    </r>
  </si>
  <si>
    <t>(H=h1+h2+h3+h4+h5+h6+h7+h8+h9+h10+h11)</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</si>
  <si>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</si>
  <si>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</si>
  <si>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</si>
  <si>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</si>
  <si>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</si>
  <si>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</si>
  <si>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</si>
  <si>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</si>
  <si>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</si>
  <si>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</si>
  <si>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</si>
  <si>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r>
      <t>I.</t>
    </r>
    <r>
      <rPr>
        <sz val="8"/>
        <color theme="1"/>
        <rFont val="Times New Roman"/>
        <family val="1"/>
      </rPr>
      <t xml:space="preserve">      </t>
    </r>
    <r>
      <rPr>
        <sz val="8"/>
        <color theme="1"/>
        <rFont val="Arial"/>
        <family val="2"/>
      </rPr>
      <t>Incentivos Derivados de la Colaboración Fiscal</t>
    </r>
  </si>
  <si>
    <t>(I=i1+i2+i3+i4+i5)</t>
  </si>
  <si>
    <t>i1) Tenencia o Uso de Vehículos</t>
  </si>
  <si>
    <t>i2) Fondo de Compensación de ISAN</t>
  </si>
  <si>
    <t>i3) Impuesto Sobre Automoviles Nuevos</t>
  </si>
  <si>
    <t>i4) Fondo de Compensación de Repecos-Intermedios</t>
  </si>
  <si>
    <t>i5) Otros Incentivos Económicos</t>
  </si>
  <si>
    <r>
      <t>J.</t>
    </r>
    <r>
      <rPr>
        <sz val="8"/>
        <color theme="1"/>
        <rFont val="Times New Roman"/>
        <family val="1"/>
      </rPr>
      <t xml:space="preserve">     </t>
    </r>
    <r>
      <rPr>
        <sz val="8"/>
        <color theme="1"/>
        <rFont val="Arial"/>
        <family val="2"/>
      </rPr>
      <t>Transferencias y Asignaciones</t>
    </r>
  </si>
  <si>
    <r>
      <t>K.</t>
    </r>
    <r>
      <rPr>
        <sz val="8"/>
        <color theme="1"/>
        <rFont val="Times New Roman"/>
        <family val="1"/>
      </rPr>
      <t xml:space="preserve">     </t>
    </r>
    <r>
      <rPr>
        <sz val="8"/>
        <color theme="1"/>
        <rFont val="Arial"/>
        <family val="2"/>
      </rPr>
      <t>Convenios</t>
    </r>
  </si>
  <si>
    <t>k1) Otros Convenios y Subsidios</t>
  </si>
  <si>
    <r>
      <t>L.</t>
    </r>
    <r>
      <rPr>
        <sz val="8"/>
        <color theme="1"/>
        <rFont val="Times New Roman"/>
        <family val="1"/>
      </rPr>
      <t xml:space="preserve">     </t>
    </r>
    <r>
      <rPr>
        <sz val="8"/>
        <color theme="1"/>
        <rFont val="Arial"/>
        <family val="2"/>
      </rPr>
      <t>Otros Ingresos de Libre Disposición (L=l1+l2)</t>
    </r>
  </si>
  <si>
    <t>l1) Participaciones en Ingresos Locales</t>
  </si>
  <si>
    <t>l2) Otros Ingresos de Libre Disposición</t>
  </si>
  <si>
    <r>
      <t>I.</t>
    </r>
    <r>
      <rPr>
        <b/>
        <sz val="8"/>
        <color theme="1"/>
        <rFont val="Times New Roman"/>
        <family val="1"/>
      </rPr>
      <t xml:space="preserve">   </t>
    </r>
    <r>
      <rPr>
        <b/>
        <sz val="8"/>
        <color theme="1"/>
        <rFont val="Arial"/>
        <family val="2"/>
      </rPr>
      <t>Total de Ingresos de Libre Disposición
(I=A+B+C+D+E+F+G+H+I+J+K+L)</t>
    </r>
  </si>
  <si>
    <t xml:space="preserve">Ingresos Excedentes de Ingresos de Libre Disposición
</t>
  </si>
  <si>
    <t xml:space="preserve">Transferencias Federales Etiquetadas </t>
  </si>
  <si>
    <r>
      <t>A.</t>
    </r>
    <r>
      <rPr>
        <sz val="8"/>
        <color theme="1"/>
        <rFont val="Times New Roman"/>
        <family val="1"/>
      </rPr>
      <t>    </t>
    </r>
    <r>
      <rPr>
        <sz val="8"/>
        <color theme="1"/>
        <rFont val="Arial"/>
        <family val="2"/>
      </rPr>
      <t>Aportaciones(A= a1+a2+a3+a4+a5+a6+a7+a8)</t>
    </r>
  </si>
  <si>
    <t>a1) Fondo de Aportaciones para la Nómina Educativa y Gasto Operativo</t>
  </si>
  <si>
    <t xml:space="preserve">a2) Fondo de Aportaciones para los Servicios de Salud </t>
  </si>
  <si>
    <t>a3) Fondo de Aportaciones para la Infraestructura Social</t>
  </si>
  <si>
    <t xml:space="preserve">a4) Fondo de Aportaciones para el Fortalecimiento de los Municipios y de las Demarcaciones Territoriales del Distrito Federal </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</si>
  <si>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</si>
  <si>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</si>
  <si>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</si>
  <si>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</si>
  <si>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r>
      <t>B.</t>
    </r>
    <r>
      <rPr>
        <sz val="8"/>
        <color theme="1"/>
        <rFont val="Times New Roman"/>
        <family val="1"/>
      </rPr>
      <t xml:space="preserve">    </t>
    </r>
    <r>
      <rPr>
        <sz val="8"/>
        <color theme="1"/>
        <rFont val="Arial"/>
        <family val="2"/>
      </rPr>
      <t>Convenios (B= b1+b2+b3+b4)</t>
    </r>
  </si>
  <si>
    <t xml:space="preserve">b1) Convenios de Protección Social en Salud </t>
  </si>
  <si>
    <t>b2) Convenios de Descentralización</t>
  </si>
  <si>
    <t>b3) Convenios de Reasignación</t>
  </si>
  <si>
    <t>b4) Otros Convenios y Subsidios</t>
  </si>
  <si>
    <r>
      <t>C.</t>
    </r>
    <r>
      <rPr>
        <sz val="8"/>
        <color theme="1"/>
        <rFont val="Times New Roman"/>
        <family val="1"/>
      </rPr>
      <t xml:space="preserve">    </t>
    </r>
    <r>
      <rPr>
        <sz val="8"/>
        <color theme="1"/>
        <rFont val="Arial"/>
        <family val="2"/>
      </rPr>
      <t>Fondos Distintos de Aportaciones (C=c1+c2)</t>
    </r>
  </si>
  <si>
    <t>c1) Fondo para Entidades Federativas y Municipios Productores de Hidrocarburos</t>
  </si>
  <si>
    <t>c2) Fondo Minero</t>
  </si>
  <si>
    <r>
      <t>D.</t>
    </r>
    <r>
      <rPr>
        <sz val="8"/>
        <color theme="1"/>
        <rFont val="Times New Roman"/>
        <family val="1"/>
      </rPr>
      <t xml:space="preserve">    </t>
    </r>
    <r>
      <rPr>
        <sz val="8"/>
        <color theme="1"/>
        <rFont val="Arial"/>
        <family val="2"/>
      </rPr>
      <t>Transferencias, Subsidios y Subvenciones, y Pensiones y Jubilaciones</t>
    </r>
  </si>
  <si>
    <r>
      <t>E.</t>
    </r>
    <r>
      <rPr>
        <sz val="8"/>
        <color theme="1"/>
        <rFont val="Times New Roman"/>
        <family val="1"/>
      </rPr>
      <t xml:space="preserve">    </t>
    </r>
    <r>
      <rPr>
        <sz val="8"/>
        <color theme="1"/>
        <rFont val="Arial"/>
        <family val="2"/>
      </rPr>
      <t>Otras Transferencias Federales Etiquetadas</t>
    </r>
  </si>
  <si>
    <t xml:space="preserve">             1) Intereses Ganados de Valores, Creditos, Bonos y Otros</t>
  </si>
  <si>
    <r>
      <t>II.</t>
    </r>
    <r>
      <rPr>
        <b/>
        <sz val="8"/>
        <color theme="1"/>
        <rFont val="Times New Roman"/>
        <family val="1"/>
      </rPr>
      <t xml:space="preserve">   </t>
    </r>
    <r>
      <rPr>
        <b/>
        <sz val="8"/>
        <color theme="1"/>
        <rFont val="Arial"/>
        <family val="2"/>
      </rPr>
      <t>Total de Transferencias Federales Etiquetadas (II= A+B+C+D+E)</t>
    </r>
  </si>
  <si>
    <r>
      <t>III.</t>
    </r>
    <r>
      <rPr>
        <b/>
        <sz val="8"/>
        <color theme="1"/>
        <rFont val="Times New Roman"/>
        <family val="1"/>
      </rPr>
      <t xml:space="preserve">   </t>
    </r>
    <r>
      <rPr>
        <b/>
        <sz val="8"/>
        <color theme="1"/>
        <rFont val="Arial"/>
        <family val="2"/>
      </rPr>
      <t xml:space="preserve">Ingresos Derivados de Financiamientos </t>
    </r>
  </si>
  <si>
    <r>
      <t>A.</t>
    </r>
    <r>
      <rPr>
        <sz val="8"/>
        <color theme="1"/>
        <rFont val="Times New Roman"/>
        <family val="1"/>
      </rPr>
      <t xml:space="preserve">    </t>
    </r>
    <r>
      <rPr>
        <sz val="8"/>
        <color theme="1"/>
        <rFont val="Arial"/>
        <family val="2"/>
      </rPr>
      <t>Ingresos Derivados de Financiamientos</t>
    </r>
  </si>
  <si>
    <r>
      <t>IV.</t>
    </r>
    <r>
      <rPr>
        <b/>
        <sz val="8"/>
        <color theme="1"/>
        <rFont val="Times New Roman"/>
        <family val="1"/>
      </rPr>
      <t xml:space="preserve">   </t>
    </r>
    <r>
      <rPr>
        <b/>
        <sz val="8"/>
        <color theme="1"/>
        <rFont val="Arial"/>
        <family val="2"/>
      </rPr>
      <t>Total de Ingresos (IV=I+II+III)</t>
    </r>
  </si>
  <si>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</si>
  <si>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</si>
  <si>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</si>
  <si>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 (3 = 1 + 2)</t>
  </si>
  <si>
    <t xml:space="preserve">CLASIFICACIÓN POR OBJETO DEL GASTO (CAPITULO-CONCEPTO) </t>
  </si>
  <si>
    <t xml:space="preserve">PERIODO DEL : 01 DE ENERO AL 31 DE DICIEMBRE </t>
  </si>
  <si>
    <t>FORMATO 6-A</t>
  </si>
  <si>
    <t xml:space="preserve">        1   </t>
  </si>
  <si>
    <t xml:space="preserve">        4 </t>
  </si>
  <si>
    <t xml:space="preserve">     5 </t>
  </si>
  <si>
    <t xml:space="preserve">      6 = (3-4) </t>
  </si>
  <si>
    <t>I. Gasto No Etiquetado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</si>
  <si>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</si>
  <si>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</si>
  <si>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</si>
  <si>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</si>
  <si>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</si>
  <si>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</si>
  <si>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</si>
  <si>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</si>
  <si>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</si>
  <si>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</si>
  <si>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</si>
  <si>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</si>
  <si>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</si>
  <si>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</si>
  <si>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</si>
  <si>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</si>
  <si>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</si>
  <si>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</si>
  <si>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</si>
  <si>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</si>
  <si>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</si>
  <si>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</si>
  <si>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</si>
  <si>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</si>
  <si>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CONCESIÓN DE PRÉSTAMOS</t>
  </si>
  <si>
    <t>TRANSFERENCIAS INTERNAS Y ASIGNACIONES AL SECTOR PÚBLICO</t>
  </si>
  <si>
    <t>TRANSFERENCIAS AL RESTO DEL SECTOR PÚBLICO</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</si>
  <si>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</si>
  <si>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</si>
  <si>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</si>
  <si>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</si>
  <si>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</si>
  <si>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</si>
  <si>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</si>
  <si>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</si>
  <si>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ACTIVOS INTANGIBLES</t>
  </si>
  <si>
    <t>OBRA PÚBLICA EN BIENES DE DOMINIO PÚBLICO</t>
  </si>
  <si>
    <t>OBRA PÚBLICA EN BIENES PROPIOS</t>
  </si>
  <si>
    <t>PROYECTOS PRODUCTIVOS Y ACCIONES DE FOMENTO</t>
  </si>
  <si>
    <t>8</t>
  </si>
  <si>
    <t>AMORTIZACIÓN DE LA DEUDA PÚBLICA</t>
  </si>
  <si>
    <t>INTERESES DE LA DEUDA PÚBLICA</t>
  </si>
  <si>
    <t>GASTOS DE LA DEUDA PÚBLICA</t>
  </si>
  <si>
    <t>ADEUDOS DE EJERCICIOS FISCALES ANTERIORES (ADEFAS)</t>
  </si>
  <si>
    <t>II. Gasto Etiquetado</t>
  </si>
  <si>
    <t>TRANSFERENCIAS A LA SEGURIDAD SOCIAL</t>
  </si>
  <si>
    <t>C:\Control Presupuestal 2023\cuenta publica LDF\CFF\cta_cff_capitulo_concepto_6A.rpt</t>
  </si>
  <si>
    <t>FORMATO 6-B</t>
  </si>
  <si>
    <t xml:space="preserve">       4  </t>
  </si>
  <si>
    <t xml:space="preserve">     6 = (3-4) </t>
  </si>
  <si>
    <t>C:\Control Presupuestal 2023\cuenta publica LDF\CFF\cta_gf_Admtva_6B.rpt</t>
  </si>
  <si>
    <t xml:space="preserve">CLASIFICACIÓN FUNCIONAL (FINALIDAD-FUNCIÓN) </t>
  </si>
  <si>
    <t>FORMATO 6-C</t>
  </si>
  <si>
    <t xml:space="preserve">      1   </t>
  </si>
  <si>
    <t>SEGURIDAD NACIONAL</t>
  </si>
  <si>
    <t>C:\Control Presupuestal 2023\cuenta publica LDF\CFF\cta_gf_Funcional_6C.rpt</t>
  </si>
  <si>
    <t>Formato 7a</t>
  </si>
  <si>
    <t>Proyecciones de Ingresos - LDF</t>
  </si>
  <si>
    <t>(Cifras nominales)</t>
  </si>
  <si>
    <t>2024</t>
  </si>
  <si>
    <t>2025</t>
  </si>
  <si>
    <t>2026</t>
  </si>
  <si>
    <t>2027</t>
  </si>
  <si>
    <t>2028</t>
  </si>
  <si>
    <r>
      <t>1.</t>
    </r>
    <r>
      <rPr>
        <b/>
        <sz val="8"/>
        <color theme="1"/>
        <rFont val="Times New Roman"/>
        <family val="1"/>
      </rPr>
      <t xml:space="preserve">   </t>
    </r>
    <r>
      <rPr>
        <b/>
        <sz val="8"/>
        <color theme="1"/>
        <rFont val="Arial"/>
        <family val="2"/>
      </rPr>
      <t>Ingresos de Libre Disposición (1=A+B+C+D+E+F+G+H+I+J+K+L)</t>
    </r>
  </si>
  <si>
    <r>
      <t>G.</t>
    </r>
    <r>
      <rPr>
        <sz val="8"/>
        <color theme="1"/>
        <rFont val="Times New Roman"/>
        <family val="1"/>
      </rPr>
      <t xml:space="preserve">    </t>
    </r>
    <r>
      <rPr>
        <sz val="8"/>
        <color theme="1"/>
        <rFont val="Arial"/>
        <family val="2"/>
      </rPr>
      <t>Ingresos por Ventas de Bienes y Prestación de Servicios</t>
    </r>
  </si>
  <si>
    <r>
      <t>L.</t>
    </r>
    <r>
      <rPr>
        <sz val="8"/>
        <color theme="1"/>
        <rFont val="Times New Roman"/>
        <family val="1"/>
      </rPr>
      <t xml:space="preserve">     </t>
    </r>
    <r>
      <rPr>
        <sz val="8"/>
        <color theme="1"/>
        <rFont val="Arial"/>
        <family val="2"/>
      </rPr>
      <t>Otros Ingresos de Libre Disposición</t>
    </r>
  </si>
  <si>
    <r>
      <t>2.</t>
    </r>
    <r>
      <rPr>
        <b/>
        <sz val="8"/>
        <color theme="1"/>
        <rFont val="Times New Roman"/>
        <family val="1"/>
      </rPr>
      <t xml:space="preserve">   </t>
    </r>
    <r>
      <rPr>
        <b/>
        <sz val="8"/>
        <color theme="1"/>
        <rFont val="Arial"/>
        <family val="2"/>
      </rPr>
      <t>Transferencias Federales Etiquetadas (2=A+B+C+D+E)</t>
    </r>
  </si>
  <si>
    <r>
      <t>A.</t>
    </r>
    <r>
      <rPr>
        <sz val="8"/>
        <color theme="1"/>
        <rFont val="Times New Roman"/>
        <family val="1"/>
      </rPr>
      <t xml:space="preserve">     </t>
    </r>
    <r>
      <rPr>
        <sz val="8"/>
        <color theme="1"/>
        <rFont val="Arial"/>
        <family val="2"/>
      </rPr>
      <t>Aportaciones</t>
    </r>
  </si>
  <si>
    <r>
      <t>B.</t>
    </r>
    <r>
      <rPr>
        <sz val="8"/>
        <color theme="1"/>
        <rFont val="Times New Roman"/>
        <family val="1"/>
      </rPr>
      <t xml:space="preserve">    </t>
    </r>
    <r>
      <rPr>
        <sz val="8"/>
        <color theme="1"/>
        <rFont val="Arial"/>
        <family val="2"/>
      </rPr>
      <t>Convenios</t>
    </r>
  </si>
  <si>
    <r>
      <t>C.</t>
    </r>
    <r>
      <rPr>
        <sz val="8"/>
        <color theme="1"/>
        <rFont val="Times New Roman"/>
        <family val="1"/>
      </rPr>
      <t xml:space="preserve">    </t>
    </r>
    <r>
      <rPr>
        <sz val="8"/>
        <color theme="1"/>
        <rFont val="Arial"/>
        <family val="2"/>
      </rPr>
      <t>Fondos Distintos de Aportaciones</t>
    </r>
  </si>
  <si>
    <r>
      <t>D.</t>
    </r>
    <r>
      <rPr>
        <sz val="8"/>
        <color theme="1"/>
        <rFont val="Times New Roman"/>
        <family val="1"/>
      </rPr>
      <t xml:space="preserve">    </t>
    </r>
    <r>
      <rPr>
        <sz val="8"/>
        <color theme="1"/>
        <rFont val="Arial"/>
        <family val="2"/>
      </rPr>
      <t>Transferencias, Asignaciones, Subsidios y Subvenciones, y Pensiones y Jubilaciones</t>
    </r>
  </si>
  <si>
    <r>
      <t>3.</t>
    </r>
    <r>
      <rPr>
        <b/>
        <sz val="8"/>
        <color theme="1"/>
        <rFont val="Times New Roman"/>
        <family val="1"/>
      </rPr>
      <t xml:space="preserve">   </t>
    </r>
    <r>
      <rPr>
        <b/>
        <sz val="8"/>
        <color theme="1"/>
        <rFont val="Arial"/>
        <family val="2"/>
      </rPr>
      <t>Ingresos Derivados de Financiamientos (3=A)</t>
    </r>
  </si>
  <si>
    <r>
      <t>4.</t>
    </r>
    <r>
      <rPr>
        <b/>
        <sz val="8"/>
        <color theme="1"/>
        <rFont val="Times New Roman"/>
        <family val="1"/>
      </rPr>
      <t xml:space="preserve">   </t>
    </r>
    <r>
      <rPr>
        <b/>
        <sz val="8"/>
        <color theme="1"/>
        <rFont val="Arial"/>
        <family val="2"/>
      </rPr>
      <t>Total de Ingresos Proyectados (4=1+2+3)</t>
    </r>
  </si>
  <si>
    <t>1. Ingresos Derivados de Financiamientos con Fuente de Pago de Recursos de Libre Disposición</t>
  </si>
  <si>
    <t xml:space="preserve">SUBSECRETARÍA DE EGRESOS, CONTABILIDAD Y TESORERÍA </t>
  </si>
  <si>
    <t>DIRECCIÓN DE PRESUPUESTO</t>
  </si>
  <si>
    <t>Formato 7 b) Proyecciones de Egresos - LDF</t>
  </si>
  <si>
    <t>ESTADO DE OAXACA</t>
  </si>
  <si>
    <t>Proyecciones de Egresos - LDF</t>
  </si>
  <si>
    <t>Concepto (b)</t>
  </si>
  <si>
    <t>2024 (c)</t>
  </si>
  <si>
    <t>2025 (d)</t>
  </si>
  <si>
    <t>2026 (d)</t>
  </si>
  <si>
    <t>2027 (d)</t>
  </si>
  <si>
    <t>2028 (d)</t>
  </si>
  <si>
    <t>2029 (d)</t>
  </si>
  <si>
    <r>
      <t>1.</t>
    </r>
    <r>
      <rPr>
        <b/>
        <sz val="7"/>
        <color theme="1"/>
        <rFont val="Montserrat"/>
      </rPr>
      <t xml:space="preserve">  </t>
    </r>
    <r>
      <rPr>
        <b/>
        <sz val="6"/>
        <color theme="1"/>
        <rFont val="Montserrat"/>
      </rPr>
      <t>Gasto No Etiquetado</t>
    </r>
    <r>
      <rPr>
        <sz val="6"/>
        <color theme="1"/>
        <rFont val="Montserrat"/>
      </rPr>
      <t xml:space="preserve"> </t>
    </r>
    <r>
      <rPr>
        <b/>
        <sz val="6"/>
        <color theme="1"/>
        <rFont val="Montserrat"/>
      </rPr>
      <t>(1=A+B+C+D+E+F+G+H+I)</t>
    </r>
  </si>
  <si>
    <r>
      <t>A.</t>
    </r>
    <r>
      <rPr>
        <sz val="7"/>
        <color theme="1"/>
        <rFont val="Montserrat"/>
      </rPr>
      <t xml:space="preserve">     </t>
    </r>
    <r>
      <rPr>
        <sz val="6"/>
        <color theme="1"/>
        <rFont val="Montserrat"/>
      </rPr>
      <t>Servicios Personales</t>
    </r>
  </si>
  <si>
    <r>
      <t>B.</t>
    </r>
    <r>
      <rPr>
        <sz val="7"/>
        <color theme="1"/>
        <rFont val="Montserrat"/>
      </rPr>
      <t xml:space="preserve">     </t>
    </r>
    <r>
      <rPr>
        <sz val="6"/>
        <color theme="1"/>
        <rFont val="Montserrat"/>
      </rPr>
      <t>Materiales y Suministros</t>
    </r>
  </si>
  <si>
    <r>
      <t>C.</t>
    </r>
    <r>
      <rPr>
        <sz val="7"/>
        <color theme="1"/>
        <rFont val="Montserrat"/>
      </rPr>
      <t xml:space="preserve">    </t>
    </r>
    <r>
      <rPr>
        <sz val="6"/>
        <color theme="1"/>
        <rFont val="Montserrat"/>
      </rPr>
      <t>Servicios Generales</t>
    </r>
  </si>
  <si>
    <r>
      <t>D.</t>
    </r>
    <r>
      <rPr>
        <sz val="7"/>
        <color theme="1"/>
        <rFont val="Montserrat"/>
      </rPr>
      <t xml:space="preserve">    </t>
    </r>
    <r>
      <rPr>
        <sz val="6"/>
        <color theme="1"/>
        <rFont val="Montserrat"/>
      </rPr>
      <t>Transferencias, Asignaciones, Subsidios y Otras Ayudas</t>
    </r>
  </si>
  <si>
    <r>
      <t>E.</t>
    </r>
    <r>
      <rPr>
        <sz val="7"/>
        <color theme="1"/>
        <rFont val="Montserrat"/>
      </rPr>
      <t xml:space="preserve">     </t>
    </r>
    <r>
      <rPr>
        <sz val="6"/>
        <color theme="1"/>
        <rFont val="Montserrat"/>
      </rPr>
      <t>Bienes Muebles, Inmuebles e Intangibles</t>
    </r>
  </si>
  <si>
    <r>
      <t>F.</t>
    </r>
    <r>
      <rPr>
        <sz val="7"/>
        <color theme="1"/>
        <rFont val="Montserrat"/>
      </rPr>
      <t xml:space="preserve">     </t>
    </r>
    <r>
      <rPr>
        <sz val="6"/>
        <color theme="1"/>
        <rFont val="Montserrat"/>
      </rPr>
      <t>Inversión Pública</t>
    </r>
  </si>
  <si>
    <r>
      <t>G.</t>
    </r>
    <r>
      <rPr>
        <sz val="7"/>
        <color theme="1"/>
        <rFont val="Montserrat"/>
      </rPr>
      <t xml:space="preserve">    </t>
    </r>
    <r>
      <rPr>
        <sz val="6"/>
        <color theme="1"/>
        <rFont val="Montserrat"/>
      </rPr>
      <t>Inversiones Financieras y Otras Provisiones</t>
    </r>
  </si>
  <si>
    <r>
      <t>H.</t>
    </r>
    <r>
      <rPr>
        <sz val="7"/>
        <color theme="1"/>
        <rFont val="Montserrat"/>
      </rPr>
      <t xml:space="preserve">    </t>
    </r>
    <r>
      <rPr>
        <sz val="6"/>
        <color theme="1"/>
        <rFont val="Montserrat"/>
      </rPr>
      <t xml:space="preserve">Participaciones y Aportaciones </t>
    </r>
  </si>
  <si>
    <r>
      <t>I.</t>
    </r>
    <r>
      <rPr>
        <sz val="7"/>
        <color theme="1"/>
        <rFont val="Montserrat"/>
      </rPr>
      <t xml:space="preserve">      </t>
    </r>
    <r>
      <rPr>
        <sz val="6"/>
        <color theme="1"/>
        <rFont val="Montserrat"/>
      </rPr>
      <t>Deuda Pública</t>
    </r>
  </si>
  <si>
    <r>
      <t>2.</t>
    </r>
    <r>
      <rPr>
        <b/>
        <sz val="7"/>
        <color theme="1"/>
        <rFont val="Montserrat"/>
      </rPr>
      <t xml:space="preserve">  </t>
    </r>
    <r>
      <rPr>
        <b/>
        <sz val="6"/>
        <color theme="1"/>
        <rFont val="Montserrat"/>
      </rPr>
      <t>Gasto Etiquetado (2=A+B+C+D+E+F+G+H+I)</t>
    </r>
  </si>
  <si>
    <r>
      <t>H.</t>
    </r>
    <r>
      <rPr>
        <sz val="7"/>
        <color theme="1"/>
        <rFont val="Montserrat"/>
      </rPr>
      <t xml:space="preserve">    </t>
    </r>
    <r>
      <rPr>
        <sz val="6"/>
        <color theme="1"/>
        <rFont val="Montserrat"/>
      </rPr>
      <t>Participaciones y Aportaciones</t>
    </r>
  </si>
  <si>
    <r>
      <t>3.</t>
    </r>
    <r>
      <rPr>
        <b/>
        <sz val="7"/>
        <color theme="1"/>
        <rFont val="Montserrat"/>
      </rPr>
      <t xml:space="preserve">  </t>
    </r>
    <r>
      <rPr>
        <b/>
        <sz val="6"/>
        <color theme="1"/>
        <rFont val="Montserrat"/>
      </rPr>
      <t>Total de Egresos Proyectados (3 = 1 + 2)</t>
    </r>
  </si>
  <si>
    <t>Formato 7c</t>
  </si>
  <si>
    <t>Resultados de Ingresos - LDF</t>
  </si>
  <si>
    <t xml:space="preserve">Concepto </t>
  </si>
  <si>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</si>
  <si>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</si>
  <si>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</si>
  <si>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</si>
  <si>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</si>
  <si>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I.</t>
    </r>
    <r>
      <rPr>
        <sz val="8"/>
        <color theme="1"/>
        <rFont val="Times New Roman"/>
        <family val="1"/>
      </rPr>
      <t xml:space="preserve">     </t>
    </r>
    <r>
      <rPr>
        <sz val="8"/>
        <color theme="1"/>
        <rFont val="Arial"/>
        <family val="2"/>
      </rPr>
      <t>Incentivos Derivados de la Colaboración Fiscal</t>
    </r>
  </si>
  <si>
    <r>
      <t>K.</t>
    </r>
    <r>
      <rPr>
        <sz val="8"/>
        <color theme="1"/>
        <rFont val="Times New Roman"/>
        <family val="1"/>
      </rPr>
      <t xml:space="preserve">    </t>
    </r>
    <r>
      <rPr>
        <sz val="8"/>
        <color theme="1"/>
        <rFont val="Arial"/>
        <family val="2"/>
      </rPr>
      <t>Convenios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</si>
  <si>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</si>
  <si>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A.</t>
    </r>
    <r>
      <rPr>
        <sz val="8"/>
        <color theme="1"/>
        <rFont val="Times New Roman"/>
        <family val="1"/>
      </rPr>
      <t xml:space="preserve">    </t>
    </r>
    <r>
      <rPr>
        <sz val="8"/>
        <color theme="1"/>
        <rFont val="Arial"/>
        <family val="2"/>
      </rPr>
      <t>Aportaciones</t>
    </r>
  </si>
  <si>
    <r>
      <t>3.</t>
    </r>
    <r>
      <rPr>
        <b/>
        <sz val="8"/>
        <rFont val="Times New Roman"/>
        <family val="1"/>
      </rPr>
      <t xml:space="preserve">  </t>
    </r>
    <r>
      <rPr>
        <b/>
        <sz val="8"/>
        <rFont val="Arial"/>
        <family val="2"/>
      </rPr>
      <t>Ingresos Derivados de Financiamientos (3=A+B)</t>
    </r>
  </si>
  <si>
    <t>A. Ingresos Derivados de Financiamientos</t>
  </si>
  <si>
    <t xml:space="preserve">            1) Banobras</t>
  </si>
  <si>
    <t xml:space="preserve">            2) Banobras</t>
  </si>
  <si>
    <t xml:space="preserve">            3) Interacciones</t>
  </si>
  <si>
    <t xml:space="preserve">            4) Banobras (Refinanciamiento)</t>
  </si>
  <si>
    <t xml:space="preserve">            5) Santander</t>
  </si>
  <si>
    <t xml:space="preserve">            6) Credito Banobras "Mas Oaxaca"</t>
  </si>
  <si>
    <t xml:space="preserve">            7) Banamex</t>
  </si>
  <si>
    <t xml:space="preserve">            8) Multiva</t>
  </si>
  <si>
    <t xml:space="preserve">            9) Scotiabank</t>
  </si>
  <si>
    <t xml:space="preserve">            10) Banorte</t>
  </si>
  <si>
    <t xml:space="preserve">            11) Santander (Refinanciamiento)</t>
  </si>
  <si>
    <t xml:space="preserve">            12) HSBC</t>
  </si>
  <si>
    <t xml:space="preserve">            13) Santander</t>
  </si>
  <si>
    <t xml:space="preserve">            14) Banobras</t>
  </si>
  <si>
    <t xml:space="preserve">            15) Banobras</t>
  </si>
  <si>
    <t xml:space="preserve">            16) Banobras</t>
  </si>
  <si>
    <t xml:space="preserve">            17) Banobras</t>
  </si>
  <si>
    <t>B. Otros Ingresos</t>
  </si>
  <si>
    <t xml:space="preserve">            1) Pontecialización Justicia Penal</t>
  </si>
  <si>
    <t xml:space="preserve">            2)  Fondo de Reconstrucción de Entidades Federativas (FONREC  1200 
                 MDP)</t>
  </si>
  <si>
    <r>
      <t>4.</t>
    </r>
    <r>
      <rPr>
        <b/>
        <sz val="8"/>
        <color theme="1"/>
        <rFont val="Times New Roman"/>
        <family val="1"/>
      </rPr>
      <t xml:space="preserve">  </t>
    </r>
    <r>
      <rPr>
        <b/>
        <sz val="8"/>
        <color theme="1"/>
        <rFont val="Arial"/>
        <family val="2"/>
      </rPr>
      <t>Total de Resultados de Ingresos (4=1+2+3)</t>
    </r>
  </si>
  <si>
    <t>Nota:</t>
  </si>
  <si>
    <t>1. En relación a las cifras reportados en las Cuentas Públicas, se hace la aclaración que los ingresos registrados como Contribuciones no comprendidas en los fracciones de la Ley de Ingresos causadas en ejercicios fiscales anteriores pendientes de liquidación o pago, para efectos de este formato se registraron en los apartados de derechos e incentivos derivados de la colaboración fiscal, asi tambien  lo registrado en el rubro de Otros ingresos se  incluyo en el apartado de aprovechamientos,  otras Transferencias federales etiquetadas e Ingresos por Financiamiento.</t>
  </si>
  <si>
    <t>Formato 7 d) Resultados de Egresos - LDF</t>
  </si>
  <si>
    <t>Resultados de Egresos - LDF</t>
  </si>
  <si>
    <r>
      <t>2018</t>
    </r>
    <r>
      <rPr>
        <b/>
        <vertAlign val="superscript"/>
        <sz val="6"/>
        <color theme="1"/>
        <rFont val="Montserrat"/>
      </rPr>
      <t xml:space="preserve">1 </t>
    </r>
    <r>
      <rPr>
        <b/>
        <sz val="6"/>
        <color theme="1"/>
        <rFont val="Montserrat"/>
      </rPr>
      <t>(c)</t>
    </r>
  </si>
  <si>
    <r>
      <t>2019</t>
    </r>
    <r>
      <rPr>
        <b/>
        <vertAlign val="superscript"/>
        <sz val="6"/>
        <color theme="1"/>
        <rFont val="Montserrat"/>
      </rPr>
      <t xml:space="preserve">1 </t>
    </r>
    <r>
      <rPr>
        <b/>
        <sz val="6"/>
        <color theme="1"/>
        <rFont val="Montserrat"/>
      </rPr>
      <t>(c)</t>
    </r>
  </si>
  <si>
    <r>
      <t>2020</t>
    </r>
    <r>
      <rPr>
        <b/>
        <vertAlign val="superscript"/>
        <sz val="6"/>
        <color theme="1"/>
        <rFont val="Montserrat"/>
      </rPr>
      <t>1</t>
    </r>
    <r>
      <rPr>
        <b/>
        <sz val="6"/>
        <color theme="1"/>
        <rFont val="Montserrat"/>
      </rPr>
      <t>(c)</t>
    </r>
  </si>
  <si>
    <r>
      <t>2021</t>
    </r>
    <r>
      <rPr>
        <b/>
        <vertAlign val="superscript"/>
        <sz val="6"/>
        <color theme="1"/>
        <rFont val="Montserrat"/>
      </rPr>
      <t>1</t>
    </r>
    <r>
      <rPr>
        <b/>
        <sz val="6"/>
        <color theme="1"/>
        <rFont val="Montserrat"/>
      </rPr>
      <t>(c)</t>
    </r>
  </si>
  <si>
    <r>
      <t>2022</t>
    </r>
    <r>
      <rPr>
        <b/>
        <vertAlign val="superscript"/>
        <sz val="6"/>
        <color theme="1"/>
        <rFont val="Montserrat"/>
      </rPr>
      <t>1</t>
    </r>
    <r>
      <rPr>
        <b/>
        <sz val="6"/>
        <color theme="1"/>
        <rFont val="Montserrat"/>
      </rPr>
      <t>(c)</t>
    </r>
  </si>
  <si>
    <r>
      <t>2023</t>
    </r>
    <r>
      <rPr>
        <b/>
        <vertAlign val="superscript"/>
        <sz val="6"/>
        <color theme="1"/>
        <rFont val="Montserrat"/>
      </rPr>
      <t>1</t>
    </r>
    <r>
      <rPr>
        <b/>
        <sz val="6"/>
        <color theme="1"/>
        <rFont val="Montserrat"/>
      </rPr>
      <t>(d)</t>
    </r>
  </si>
  <si>
    <r>
      <t>3.</t>
    </r>
    <r>
      <rPr>
        <b/>
        <sz val="7"/>
        <color theme="1"/>
        <rFont val="Montserrat"/>
      </rPr>
      <t xml:space="preserve">  </t>
    </r>
    <r>
      <rPr>
        <b/>
        <sz val="6"/>
        <color theme="1"/>
        <rFont val="Montserrat"/>
      </rPr>
      <t>Total del Resultado de Egresos (3=1+2)</t>
    </r>
  </si>
  <si>
    <t xml:space="preserve">1. Los importes corresponden a los egresos totales devengados.
</t>
  </si>
  <si>
    <t xml:space="preserve">OFICINA DE PENSIONES DEL ESTADO DE OAXACA </t>
  </si>
  <si>
    <t xml:space="preserve">Informe sobre Estudios Actuariales - LDF </t>
  </si>
  <si>
    <t xml:space="preserve">Pensiones y jubilaciones   </t>
  </si>
  <si>
    <t xml:space="preserve">Salud  </t>
  </si>
  <si>
    <t xml:space="preserve">Riesgos de trabajo  </t>
  </si>
  <si>
    <t xml:space="preserve">Invalidez y vida  </t>
  </si>
  <si>
    <t xml:space="preserve">Otras prestaciones sociales </t>
  </si>
  <si>
    <t>Tipo de Sistema</t>
  </si>
  <si>
    <t>Prestación laboral o Fondo general para trabajadores del estado o municipio</t>
  </si>
  <si>
    <t>Prestación Laboral</t>
  </si>
  <si>
    <t>Beneficio definido, Contribución definida o Mixto</t>
  </si>
  <si>
    <t>Beneficio Definido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</si>
  <si>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</si>
  <si>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</si>
  <si>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</si>
  <si>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</si>
  <si>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</si>
  <si>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</si>
  <si>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</si>
  <si>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</si>
  <si>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</si>
  <si>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</si>
  <si>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</si>
  <si>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NA</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</si>
  <si>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</si>
  <si>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</si>
  <si>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</si>
  <si>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</si>
  <si>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</si>
  <si>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</si>
  <si>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</si>
  <si>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</si>
  <si>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</si>
  <si>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</si>
  <si>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</si>
  <si>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</si>
  <si>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</si>
  <si>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</si>
  <si>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</si>
  <si>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</si>
  <si>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</si>
  <si>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</si>
  <si>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</si>
  <si>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</si>
  <si>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</si>
  <si>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</si>
  <si>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</si>
  <si>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</si>
  <si>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</si>
  <si>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 xml:space="preserve">RESUMEN POR FINALIDAD-FUNCION </t>
  </si>
  <si>
    <t xml:space="preserve">RESUMEN POR EJE-TEMA </t>
  </si>
  <si>
    <t xml:space="preserve">CLASIFICACIÓN DE SERVICIOS PERSONALES POR CATEGORIA </t>
  </si>
  <si>
    <t>FORMATO 6-D</t>
  </si>
  <si>
    <t>A.- Personal Administrativo y de Servicio Público</t>
  </si>
  <si>
    <t>B.- Magisterio</t>
  </si>
  <si>
    <t>C.- Servicios de Salud</t>
  </si>
  <si>
    <t>D.- Seguridad Pública</t>
  </si>
  <si>
    <t>F.- Sentencias Laborales Definitivas</t>
  </si>
  <si>
    <t>C:\Control Presupuestal 2023\cuenta publica LDF\CFF\cta_gf_especial_6D.rpt</t>
  </si>
  <si>
    <r>
      <t>2</t>
    </r>
    <r>
      <rPr>
        <b/>
        <sz val="8"/>
        <color rgb="FF000000"/>
        <rFont val="Arial"/>
        <family val="2"/>
      </rPr>
      <t>7</t>
    </r>
    <r>
      <rPr>
        <b/>
        <sz val="8"/>
        <color rgb="FF000000"/>
        <rFont val="Arial"/>
        <family val="2"/>
      </rPr>
      <t>,</t>
    </r>
    <r>
      <rPr>
        <b/>
        <sz val="8"/>
        <color rgb="FF000000"/>
        <rFont val="Arial"/>
        <family val="2"/>
      </rPr>
      <t>4</t>
    </r>
    <r>
      <rPr>
        <b/>
        <sz val="8"/>
        <color rgb="FF000000"/>
        <rFont val="Arial"/>
        <family val="2"/>
      </rPr>
      <t>0</t>
    </r>
    <r>
      <rPr>
        <b/>
        <sz val="8"/>
        <color rgb="FF000000"/>
        <rFont val="Arial"/>
        <family val="2"/>
      </rPr>
      <t>8</t>
    </r>
    <r>
      <rPr>
        <b/>
        <sz val="8"/>
        <color rgb="FF000000"/>
        <rFont val="Arial"/>
        <family val="2"/>
      </rPr>
      <t>,</t>
    </r>
    <r>
      <rPr>
        <b/>
        <sz val="8"/>
        <color rgb="FF000000"/>
        <rFont val="Arial"/>
        <family val="2"/>
      </rPr>
      <t>4</t>
    </r>
    <r>
      <rPr>
        <b/>
        <sz val="8"/>
        <color rgb="FF000000"/>
        <rFont val="Arial"/>
        <family val="2"/>
      </rPr>
      <t>8</t>
    </r>
    <r>
      <rPr>
        <b/>
        <sz val="8"/>
        <color rgb="FF000000"/>
        <rFont val="Arial"/>
        <family val="2"/>
      </rPr>
      <t>7</t>
    </r>
    <r>
      <rPr>
        <b/>
        <sz val="8"/>
        <color rgb="FF000000"/>
        <rFont val="Arial"/>
        <family val="2"/>
      </rPr>
      <t>,</t>
    </r>
    <r>
      <rPr>
        <b/>
        <sz val="8"/>
        <color rgb="FF000000"/>
        <rFont val="Arial"/>
        <family val="2"/>
      </rPr>
      <t>5</t>
    </r>
    <r>
      <rPr>
        <b/>
        <sz val="8"/>
        <color rgb="FF000000"/>
        <rFont val="Arial"/>
        <family val="2"/>
      </rPr>
      <t>0</t>
    </r>
    <r>
      <rPr>
        <b/>
        <sz val="8"/>
        <color rgb="FF000000"/>
        <rFont val="Arial"/>
        <family val="2"/>
      </rPr>
      <t xml:space="preserve">9
</t>
    </r>
    <r>
      <rPr>
        <b/>
        <u/>
        <sz val="8"/>
        <color rgb="FF000000"/>
        <rFont val="Arial"/>
        <family val="2"/>
      </rPr>
      <t>2</t>
    </r>
    <r>
      <rPr>
        <b/>
        <sz val="8"/>
        <color rgb="FF000000"/>
        <rFont val="Arial"/>
        <family val="2"/>
      </rPr>
      <t>7</t>
    </r>
    <r>
      <rPr>
        <b/>
        <sz val="8"/>
        <color rgb="FF000000"/>
        <rFont val="Arial"/>
        <family val="2"/>
      </rPr>
      <t>,</t>
    </r>
    <r>
      <rPr>
        <b/>
        <sz val="8"/>
        <color rgb="FF000000"/>
        <rFont val="Arial"/>
        <family val="2"/>
      </rPr>
      <t>4</t>
    </r>
    <r>
      <rPr>
        <b/>
        <sz val="8"/>
        <color rgb="FF000000"/>
        <rFont val="Arial"/>
        <family val="2"/>
      </rPr>
      <t>0</t>
    </r>
    <r>
      <rPr>
        <b/>
        <sz val="8"/>
        <color rgb="FF000000"/>
        <rFont val="Arial"/>
        <family val="2"/>
      </rPr>
      <t>8</t>
    </r>
    <r>
      <rPr>
        <b/>
        <sz val="8"/>
        <color rgb="FF000000"/>
        <rFont val="Arial"/>
        <family val="2"/>
      </rPr>
      <t>,</t>
    </r>
    <r>
      <rPr>
        <b/>
        <sz val="8"/>
        <color rgb="FF000000"/>
        <rFont val="Arial"/>
        <family val="2"/>
      </rPr>
      <t>4</t>
    </r>
    <r>
      <rPr>
        <b/>
        <sz val="8"/>
        <color rgb="FF000000"/>
        <rFont val="Arial"/>
        <family val="2"/>
      </rPr>
      <t>8</t>
    </r>
    <r>
      <rPr>
        <b/>
        <sz val="8"/>
        <color rgb="FF000000"/>
        <rFont val="Arial"/>
        <family val="2"/>
      </rPr>
      <t>7</t>
    </r>
    <r>
      <rPr>
        <b/>
        <sz val="8"/>
        <color rgb="FF000000"/>
        <rFont val="Arial"/>
        <family val="2"/>
      </rPr>
      <t>,</t>
    </r>
    <r>
      <rPr>
        <b/>
        <sz val="8"/>
        <color rgb="FF000000"/>
        <rFont val="Arial"/>
        <family val="2"/>
      </rPr>
      <t>5</t>
    </r>
    <r>
      <rPr>
        <b/>
        <sz val="8"/>
        <color rgb="FF000000"/>
        <rFont val="Arial"/>
        <family val="2"/>
      </rPr>
      <t>0</t>
    </r>
    <r>
      <rPr>
        <b/>
        <sz val="8"/>
        <color rgb="FF000000"/>
        <rFont val="Arial"/>
        <family val="2"/>
      </rPr>
      <t xml:space="preserve">9
</t>
    </r>
    <r>
      <rPr>
        <sz val="8"/>
        <color rgb="FF000000"/>
        <rFont val="Arial"/>
        <family val="2"/>
      </rPr>
      <t>2</t>
    </r>
    <r>
      <rPr>
        <sz val="8"/>
        <color rgb="FF000000"/>
        <rFont val="Arial"/>
        <family val="2"/>
      </rPr>
      <t>6</t>
    </r>
    <r>
      <rPr>
        <sz val="8"/>
        <color rgb="FF000000"/>
        <rFont val="Arial"/>
        <family val="2"/>
      </rPr>
      <t>,</t>
    </r>
    <r>
      <rPr>
        <sz val="8"/>
        <color rgb="FF000000"/>
        <rFont val="Arial"/>
        <family val="2"/>
      </rPr>
      <t>6</t>
    </r>
    <r>
      <rPr>
        <sz val="8"/>
        <color rgb="FF000000"/>
        <rFont val="Arial"/>
        <family val="2"/>
      </rPr>
      <t>9</t>
    </r>
    <r>
      <rPr>
        <sz val="8"/>
        <color rgb="FF000000"/>
        <rFont val="Arial"/>
        <family val="2"/>
      </rPr>
      <t>3</t>
    </r>
    <r>
      <rPr>
        <sz val="8"/>
        <color rgb="FF000000"/>
        <rFont val="Arial"/>
        <family val="2"/>
      </rPr>
      <t>,</t>
    </r>
    <r>
      <rPr>
        <sz val="8"/>
        <color rgb="FF000000"/>
        <rFont val="Arial"/>
        <family val="2"/>
      </rPr>
      <t>6</t>
    </r>
    <r>
      <rPr>
        <sz val="8"/>
        <color rgb="FF000000"/>
        <rFont val="Arial"/>
        <family val="2"/>
      </rPr>
      <t>6</t>
    </r>
    <r>
      <rPr>
        <sz val="8"/>
        <color rgb="FF000000"/>
        <rFont val="Arial"/>
        <family val="2"/>
      </rPr>
      <t>4</t>
    </r>
    <r>
      <rPr>
        <sz val="8"/>
        <color rgb="FF000000"/>
        <rFont val="Arial"/>
        <family val="2"/>
      </rPr>
      <t>,</t>
    </r>
    <r>
      <rPr>
        <sz val="8"/>
        <color rgb="FF000000"/>
        <rFont val="Arial"/>
        <family val="2"/>
      </rPr>
      <t>6</t>
    </r>
    <r>
      <rPr>
        <sz val="8"/>
        <color rgb="FF000000"/>
        <rFont val="Arial"/>
        <family val="2"/>
      </rPr>
      <t>2</t>
    </r>
    <r>
      <rPr>
        <sz val="8"/>
        <color rgb="FF000000"/>
        <rFont val="Arial"/>
        <family val="2"/>
      </rPr>
      <t xml:space="preserve">0
</t>
    </r>
    <r>
      <rPr>
        <sz val="8"/>
        <color rgb="FF000000"/>
        <rFont val="Arial"/>
        <family val="2"/>
      </rPr>
      <t>1</t>
    </r>
    <r>
      <rPr>
        <sz val="8"/>
        <color rgb="FF000000"/>
        <rFont val="Arial"/>
        <family val="2"/>
      </rPr>
      <t>2</t>
    </r>
    <r>
      <rPr>
        <sz val="8"/>
        <color rgb="FF000000"/>
        <rFont val="Arial"/>
        <family val="2"/>
      </rPr>
      <t>5</t>
    </r>
    <r>
      <rPr>
        <sz val="8"/>
        <color rgb="FF000000"/>
        <rFont val="Arial"/>
        <family val="2"/>
      </rPr>
      <t>,</t>
    </r>
    <r>
      <rPr>
        <sz val="8"/>
        <color rgb="FF000000"/>
        <rFont val="Arial"/>
        <family val="2"/>
      </rPr>
      <t>2</t>
    </r>
    <r>
      <rPr>
        <sz val="8"/>
        <color rgb="FF000000"/>
        <rFont val="Arial"/>
        <family val="2"/>
      </rPr>
      <t>8</t>
    </r>
    <r>
      <rPr>
        <sz val="8"/>
        <color rgb="FF000000"/>
        <rFont val="Arial"/>
        <family val="2"/>
      </rPr>
      <t>8</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6
</t>
    </r>
    <r>
      <rPr>
        <sz val="8"/>
        <color rgb="FF000000"/>
        <rFont val="Arial"/>
        <family val="2"/>
      </rPr>
      <t>5</t>
    </r>
    <r>
      <rPr>
        <sz val="8"/>
        <color rgb="FF000000"/>
        <rFont val="Arial"/>
        <family val="2"/>
      </rPr>
      <t>8</t>
    </r>
    <r>
      <rPr>
        <sz val="8"/>
        <color rgb="FF000000"/>
        <rFont val="Arial"/>
        <family val="2"/>
      </rPr>
      <t>9</t>
    </r>
    <r>
      <rPr>
        <sz val="8"/>
        <color rgb="FF000000"/>
        <rFont val="Arial"/>
        <family val="2"/>
      </rPr>
      <t>,</t>
    </r>
    <r>
      <rPr>
        <sz val="8"/>
        <color rgb="FF000000"/>
        <rFont val="Arial"/>
        <family val="2"/>
      </rPr>
      <t>5</t>
    </r>
    <r>
      <rPr>
        <sz val="8"/>
        <color rgb="FF000000"/>
        <rFont val="Arial"/>
        <family val="2"/>
      </rPr>
      <t>3</t>
    </r>
    <r>
      <rPr>
        <sz val="8"/>
        <color rgb="FF000000"/>
        <rFont val="Arial"/>
        <family val="2"/>
      </rPr>
      <t>4</t>
    </r>
    <r>
      <rPr>
        <sz val="8"/>
        <color rgb="FF000000"/>
        <rFont val="Arial"/>
        <family val="2"/>
      </rPr>
      <t>,</t>
    </r>
    <r>
      <rPr>
        <sz val="8"/>
        <color rgb="FF000000"/>
        <rFont val="Arial"/>
        <family val="2"/>
      </rPr>
      <t>7</t>
    </r>
    <r>
      <rPr>
        <sz val="8"/>
        <color rgb="FF000000"/>
        <rFont val="Arial"/>
        <family val="2"/>
      </rPr>
      <t>5</t>
    </r>
    <r>
      <rPr>
        <sz val="8"/>
        <color rgb="FF000000"/>
        <rFont val="Arial"/>
        <family val="2"/>
      </rPr>
      <t>3</t>
    </r>
  </si>
  <si>
    <r>
      <t>3</t>
    </r>
    <r>
      <rPr>
        <b/>
        <sz val="8"/>
        <color rgb="FF000000"/>
        <rFont val="Arial"/>
        <family val="2"/>
      </rPr>
      <t>0</t>
    </r>
    <r>
      <rPr>
        <b/>
        <sz val="8"/>
        <color rgb="FF000000"/>
        <rFont val="Arial"/>
        <family val="2"/>
      </rPr>
      <t>,</t>
    </r>
    <r>
      <rPr>
        <b/>
        <sz val="8"/>
        <color rgb="FF000000"/>
        <rFont val="Arial"/>
        <family val="2"/>
      </rPr>
      <t>2</t>
    </r>
    <r>
      <rPr>
        <b/>
        <sz val="8"/>
        <color rgb="FF000000"/>
        <rFont val="Arial"/>
        <family val="2"/>
      </rPr>
      <t>3</t>
    </r>
    <r>
      <rPr>
        <b/>
        <sz val="8"/>
        <color rgb="FF000000"/>
        <rFont val="Arial"/>
        <family val="2"/>
      </rPr>
      <t>7</t>
    </r>
    <r>
      <rPr>
        <b/>
        <sz val="8"/>
        <color rgb="FF000000"/>
        <rFont val="Arial"/>
        <family val="2"/>
      </rPr>
      <t>,</t>
    </r>
    <r>
      <rPr>
        <b/>
        <sz val="8"/>
        <color rgb="FF000000"/>
        <rFont val="Arial"/>
        <family val="2"/>
      </rPr>
      <t>7</t>
    </r>
    <r>
      <rPr>
        <b/>
        <sz val="8"/>
        <color rgb="FF000000"/>
        <rFont val="Arial"/>
        <family val="2"/>
      </rPr>
      <t>1</t>
    </r>
    <r>
      <rPr>
        <b/>
        <sz val="8"/>
        <color rgb="FF000000"/>
        <rFont val="Arial"/>
        <family val="2"/>
      </rPr>
      <t>9</t>
    </r>
    <r>
      <rPr>
        <b/>
        <sz val="8"/>
        <color rgb="FF000000"/>
        <rFont val="Arial"/>
        <family val="2"/>
      </rPr>
      <t>,</t>
    </r>
    <r>
      <rPr>
        <b/>
        <sz val="8"/>
        <color rgb="FF000000"/>
        <rFont val="Arial"/>
        <family val="2"/>
      </rPr>
      <t>7</t>
    </r>
    <r>
      <rPr>
        <b/>
        <sz val="8"/>
        <color rgb="FF000000"/>
        <rFont val="Arial"/>
        <family val="2"/>
      </rPr>
      <t>3</t>
    </r>
    <r>
      <rPr>
        <b/>
        <sz val="8"/>
        <color rgb="FF000000"/>
        <rFont val="Arial"/>
        <family val="2"/>
      </rPr>
      <t xml:space="preserve">6
</t>
    </r>
    <r>
      <rPr>
        <b/>
        <u/>
        <sz val="8"/>
        <color rgb="FF000000"/>
        <rFont val="Arial"/>
        <family val="2"/>
      </rPr>
      <t>30</t>
    </r>
    <r>
      <rPr>
        <b/>
        <sz val="8"/>
        <color rgb="FF000000"/>
        <rFont val="Arial"/>
        <family val="2"/>
      </rPr>
      <t>,</t>
    </r>
    <r>
      <rPr>
        <b/>
        <sz val="8"/>
        <color rgb="FF000000"/>
        <rFont val="Arial"/>
        <family val="2"/>
      </rPr>
      <t>2</t>
    </r>
    <r>
      <rPr>
        <b/>
        <sz val="8"/>
        <color rgb="FF000000"/>
        <rFont val="Arial"/>
        <family val="2"/>
      </rPr>
      <t>3</t>
    </r>
    <r>
      <rPr>
        <b/>
        <sz val="8"/>
        <color rgb="FF000000"/>
        <rFont val="Arial"/>
        <family val="2"/>
      </rPr>
      <t>7</t>
    </r>
    <r>
      <rPr>
        <b/>
        <sz val="8"/>
        <color rgb="FF000000"/>
        <rFont val="Arial"/>
        <family val="2"/>
      </rPr>
      <t>,</t>
    </r>
    <r>
      <rPr>
        <b/>
        <sz val="8"/>
        <color rgb="FF000000"/>
        <rFont val="Arial"/>
        <family val="2"/>
      </rPr>
      <t>7</t>
    </r>
    <r>
      <rPr>
        <b/>
        <sz val="8"/>
        <color rgb="FF000000"/>
        <rFont val="Arial"/>
        <family val="2"/>
      </rPr>
      <t>1</t>
    </r>
    <r>
      <rPr>
        <b/>
        <sz val="8"/>
        <color rgb="FF000000"/>
        <rFont val="Arial"/>
        <family val="2"/>
      </rPr>
      <t>9</t>
    </r>
    <r>
      <rPr>
        <b/>
        <sz val="8"/>
        <color rgb="FF000000"/>
        <rFont val="Arial"/>
        <family val="2"/>
      </rPr>
      <t>,</t>
    </r>
    <r>
      <rPr>
        <b/>
        <sz val="8"/>
        <color rgb="FF000000"/>
        <rFont val="Arial"/>
        <family val="2"/>
      </rPr>
      <t>7</t>
    </r>
    <r>
      <rPr>
        <b/>
        <sz val="8"/>
        <color rgb="FF000000"/>
        <rFont val="Arial"/>
        <family val="2"/>
      </rPr>
      <t>3</t>
    </r>
    <r>
      <rPr>
        <b/>
        <sz val="8"/>
        <color rgb="FF000000"/>
        <rFont val="Arial"/>
        <family val="2"/>
      </rPr>
      <t xml:space="preserve">6
</t>
    </r>
    <r>
      <rPr>
        <sz val="8"/>
        <color rgb="FF000000"/>
        <rFont val="Arial"/>
        <family val="2"/>
      </rPr>
      <t>2</t>
    </r>
    <r>
      <rPr>
        <sz val="8"/>
        <color rgb="FF000000"/>
        <rFont val="Arial"/>
        <family val="2"/>
      </rPr>
      <t>9</t>
    </r>
    <r>
      <rPr>
        <sz val="8"/>
        <color rgb="FF000000"/>
        <rFont val="Arial"/>
        <family val="2"/>
      </rPr>
      <t>,</t>
    </r>
    <r>
      <rPr>
        <sz val="8"/>
        <color rgb="FF000000"/>
        <rFont val="Arial"/>
        <family val="2"/>
      </rPr>
      <t>4</t>
    </r>
    <r>
      <rPr>
        <sz val="8"/>
        <color rgb="FF000000"/>
        <rFont val="Arial"/>
        <family val="2"/>
      </rPr>
      <t>7</t>
    </r>
    <r>
      <rPr>
        <sz val="8"/>
        <color rgb="FF000000"/>
        <rFont val="Arial"/>
        <family val="2"/>
      </rPr>
      <t>3</t>
    </r>
    <r>
      <rPr>
        <sz val="8"/>
        <color rgb="FF000000"/>
        <rFont val="Arial"/>
        <family val="2"/>
      </rPr>
      <t>,</t>
    </r>
    <r>
      <rPr>
        <sz val="8"/>
        <color rgb="FF000000"/>
        <rFont val="Arial"/>
        <family val="2"/>
      </rPr>
      <t>5</t>
    </r>
    <r>
      <rPr>
        <sz val="8"/>
        <color rgb="FF000000"/>
        <rFont val="Arial"/>
        <family val="2"/>
      </rPr>
      <t>9</t>
    </r>
    <r>
      <rPr>
        <sz val="8"/>
        <color rgb="FF000000"/>
        <rFont val="Arial"/>
        <family val="2"/>
      </rPr>
      <t>7</t>
    </r>
    <r>
      <rPr>
        <sz val="8"/>
        <color rgb="FF000000"/>
        <rFont val="Arial"/>
        <family val="2"/>
      </rPr>
      <t>,</t>
    </r>
    <r>
      <rPr>
        <sz val="8"/>
        <color rgb="FF000000"/>
        <rFont val="Arial"/>
        <family val="2"/>
      </rPr>
      <t>8</t>
    </r>
    <r>
      <rPr>
        <sz val="8"/>
        <color rgb="FF000000"/>
        <rFont val="Arial"/>
        <family val="2"/>
      </rPr>
      <t>4</t>
    </r>
    <r>
      <rPr>
        <sz val="8"/>
        <color rgb="FF000000"/>
        <rFont val="Arial"/>
        <family val="2"/>
      </rPr>
      <t xml:space="preserve">6
</t>
    </r>
    <r>
      <rPr>
        <sz val="8"/>
        <color rgb="FF000000"/>
        <rFont val="Arial"/>
        <family val="2"/>
      </rPr>
      <t>1</t>
    </r>
    <r>
      <rPr>
        <sz val="8"/>
        <color rgb="FF000000"/>
        <rFont val="Arial"/>
        <family val="2"/>
      </rPr>
      <t>6</t>
    </r>
    <r>
      <rPr>
        <sz val="8"/>
        <color rgb="FF000000"/>
        <rFont val="Arial"/>
        <family val="2"/>
      </rPr>
      <t>2</t>
    </r>
    <r>
      <rPr>
        <sz val="8"/>
        <color rgb="FF000000"/>
        <rFont val="Arial"/>
        <family val="2"/>
      </rPr>
      <t>,</t>
    </r>
    <r>
      <rPr>
        <sz val="8"/>
        <color rgb="FF000000"/>
        <rFont val="Arial"/>
        <family val="2"/>
      </rPr>
      <t>4</t>
    </r>
    <r>
      <rPr>
        <sz val="8"/>
        <color rgb="FF000000"/>
        <rFont val="Arial"/>
        <family val="2"/>
      </rPr>
      <t>7</t>
    </r>
    <r>
      <rPr>
        <sz val="8"/>
        <color rgb="FF000000"/>
        <rFont val="Arial"/>
        <family val="2"/>
      </rPr>
      <t>1</t>
    </r>
    <r>
      <rPr>
        <sz val="8"/>
        <color rgb="FF000000"/>
        <rFont val="Arial"/>
        <family val="2"/>
      </rPr>
      <t>,</t>
    </r>
    <r>
      <rPr>
        <sz val="8"/>
        <color rgb="FF000000"/>
        <rFont val="Arial"/>
        <family val="2"/>
      </rPr>
      <t>7</t>
    </r>
    <r>
      <rPr>
        <sz val="8"/>
        <color rgb="FF000000"/>
        <rFont val="Arial"/>
        <family val="2"/>
      </rPr>
      <t>2</t>
    </r>
    <r>
      <rPr>
        <sz val="8"/>
        <color rgb="FF000000"/>
        <rFont val="Arial"/>
        <family val="2"/>
      </rPr>
      <t xml:space="preserve">4
</t>
    </r>
    <r>
      <rPr>
        <sz val="8"/>
        <color rgb="FF000000"/>
        <rFont val="Arial"/>
        <family val="2"/>
      </rPr>
      <t>6</t>
    </r>
    <r>
      <rPr>
        <sz val="8"/>
        <color rgb="FF000000"/>
        <rFont val="Arial"/>
        <family val="2"/>
      </rPr>
      <t>0</t>
    </r>
    <r>
      <rPr>
        <sz val="8"/>
        <color rgb="FF000000"/>
        <rFont val="Arial"/>
        <family val="2"/>
      </rPr>
      <t>1</t>
    </r>
    <r>
      <rPr>
        <sz val="8"/>
        <color rgb="FF000000"/>
        <rFont val="Arial"/>
        <family val="2"/>
      </rPr>
      <t>,</t>
    </r>
    <r>
      <rPr>
        <sz val="8"/>
        <color rgb="FF000000"/>
        <rFont val="Arial"/>
        <family val="2"/>
      </rPr>
      <t>6</t>
    </r>
    <r>
      <rPr>
        <sz val="8"/>
        <color rgb="FF000000"/>
        <rFont val="Arial"/>
        <family val="2"/>
      </rPr>
      <t>5</t>
    </r>
    <r>
      <rPr>
        <sz val="8"/>
        <color rgb="FF000000"/>
        <rFont val="Arial"/>
        <family val="2"/>
      </rPr>
      <t>0</t>
    </r>
    <r>
      <rPr>
        <sz val="8"/>
        <color rgb="FF000000"/>
        <rFont val="Arial"/>
        <family val="2"/>
      </rPr>
      <t>,</t>
    </r>
    <r>
      <rPr>
        <sz val="8"/>
        <color rgb="FF000000"/>
        <rFont val="Arial"/>
        <family val="2"/>
      </rPr>
      <t>1</t>
    </r>
    <r>
      <rPr>
        <sz val="8"/>
        <color rgb="FF000000"/>
        <rFont val="Arial"/>
        <family val="2"/>
      </rPr>
      <t>6</t>
    </r>
    <r>
      <rPr>
        <sz val="8"/>
        <color rgb="FF000000"/>
        <rFont val="Arial"/>
        <family val="2"/>
      </rPr>
      <t>6</t>
    </r>
  </si>
  <si>
    <r>
      <t>2</t>
    </r>
    <r>
      <rPr>
        <b/>
        <sz val="8"/>
        <color rgb="FF000000"/>
        <rFont val="Arial"/>
        <family val="2"/>
      </rPr>
      <t>,</t>
    </r>
    <r>
      <rPr>
        <b/>
        <sz val="8"/>
        <color rgb="FF000000"/>
        <rFont val="Arial"/>
        <family val="2"/>
      </rPr>
      <t>8</t>
    </r>
    <r>
      <rPr>
        <b/>
        <sz val="8"/>
        <color rgb="FF000000"/>
        <rFont val="Arial"/>
        <family val="2"/>
      </rPr>
      <t>2</t>
    </r>
    <r>
      <rPr>
        <b/>
        <sz val="8"/>
        <color rgb="FF000000"/>
        <rFont val="Arial"/>
        <family val="2"/>
      </rPr>
      <t>9</t>
    </r>
    <r>
      <rPr>
        <b/>
        <sz val="8"/>
        <color rgb="FF000000"/>
        <rFont val="Arial"/>
        <family val="2"/>
      </rPr>
      <t>,</t>
    </r>
    <r>
      <rPr>
        <b/>
        <sz val="8"/>
        <color rgb="FF000000"/>
        <rFont val="Arial"/>
        <family val="2"/>
      </rPr>
      <t>2</t>
    </r>
    <r>
      <rPr>
        <b/>
        <sz val="8"/>
        <color rgb="FF000000"/>
        <rFont val="Arial"/>
        <family val="2"/>
      </rPr>
      <t>3</t>
    </r>
    <r>
      <rPr>
        <b/>
        <sz val="8"/>
        <color rgb="FF000000"/>
        <rFont val="Arial"/>
        <family val="2"/>
      </rPr>
      <t>2</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 xml:space="preserve">7
</t>
    </r>
    <r>
      <rPr>
        <b/>
        <u/>
        <sz val="8"/>
        <color rgb="FF000000"/>
        <rFont val="Arial"/>
        <family val="2"/>
      </rPr>
      <t>2</t>
    </r>
    <r>
      <rPr>
        <b/>
        <sz val="8"/>
        <color rgb="FF000000"/>
        <rFont val="Arial"/>
        <family val="2"/>
      </rPr>
      <t>,</t>
    </r>
    <r>
      <rPr>
        <b/>
        <sz val="8"/>
        <color rgb="FF000000"/>
        <rFont val="Arial"/>
        <family val="2"/>
      </rPr>
      <t>8</t>
    </r>
    <r>
      <rPr>
        <b/>
        <sz val="8"/>
        <color rgb="FF000000"/>
        <rFont val="Arial"/>
        <family val="2"/>
      </rPr>
      <t>2</t>
    </r>
    <r>
      <rPr>
        <b/>
        <sz val="8"/>
        <color rgb="FF000000"/>
        <rFont val="Arial"/>
        <family val="2"/>
      </rPr>
      <t>9</t>
    </r>
    <r>
      <rPr>
        <b/>
        <sz val="8"/>
        <color rgb="FF000000"/>
        <rFont val="Arial"/>
        <family val="2"/>
      </rPr>
      <t>,</t>
    </r>
    <r>
      <rPr>
        <b/>
        <sz val="8"/>
        <color rgb="FF000000"/>
        <rFont val="Arial"/>
        <family val="2"/>
      </rPr>
      <t>2</t>
    </r>
    <r>
      <rPr>
        <b/>
        <sz val="8"/>
        <color rgb="FF000000"/>
        <rFont val="Arial"/>
        <family val="2"/>
      </rPr>
      <t>3</t>
    </r>
    <r>
      <rPr>
        <b/>
        <sz val="8"/>
        <color rgb="FF000000"/>
        <rFont val="Arial"/>
        <family val="2"/>
      </rPr>
      <t>2</t>
    </r>
    <r>
      <rPr>
        <b/>
        <sz val="8"/>
        <color rgb="FF000000"/>
        <rFont val="Arial"/>
        <family val="2"/>
      </rPr>
      <t>,</t>
    </r>
    <r>
      <rPr>
        <b/>
        <sz val="8"/>
        <color rgb="FF000000"/>
        <rFont val="Arial"/>
        <family val="2"/>
      </rPr>
      <t>2</t>
    </r>
    <r>
      <rPr>
        <b/>
        <sz val="8"/>
        <color rgb="FF000000"/>
        <rFont val="Arial"/>
        <family val="2"/>
      </rPr>
      <t>2</t>
    </r>
    <r>
      <rPr>
        <b/>
        <sz val="8"/>
        <color rgb="FF000000"/>
        <rFont val="Arial"/>
        <family val="2"/>
      </rPr>
      <t xml:space="preserve">7
</t>
    </r>
    <r>
      <rPr>
        <sz val="8"/>
        <color rgb="FF000000"/>
        <rFont val="Arial"/>
        <family val="2"/>
      </rPr>
      <t>2</t>
    </r>
    <r>
      <rPr>
        <sz val="8"/>
        <color rgb="FF000000"/>
        <rFont val="Arial"/>
        <family val="2"/>
      </rPr>
      <t>,</t>
    </r>
    <r>
      <rPr>
        <sz val="8"/>
        <color rgb="FF000000"/>
        <rFont val="Arial"/>
        <family val="2"/>
      </rPr>
      <t>7</t>
    </r>
    <r>
      <rPr>
        <sz val="8"/>
        <color rgb="FF000000"/>
        <rFont val="Arial"/>
        <family val="2"/>
      </rPr>
      <t>7</t>
    </r>
    <r>
      <rPr>
        <sz val="8"/>
        <color rgb="FF000000"/>
        <rFont val="Arial"/>
        <family val="2"/>
      </rPr>
      <t>9</t>
    </r>
    <r>
      <rPr>
        <sz val="8"/>
        <color rgb="FF000000"/>
        <rFont val="Arial"/>
        <family val="2"/>
      </rPr>
      <t>,</t>
    </r>
    <r>
      <rPr>
        <sz val="8"/>
        <color rgb="FF000000"/>
        <rFont val="Arial"/>
        <family val="2"/>
      </rPr>
      <t>9</t>
    </r>
    <r>
      <rPr>
        <sz val="8"/>
        <color rgb="FF000000"/>
        <rFont val="Arial"/>
        <family val="2"/>
      </rPr>
      <t>3</t>
    </r>
    <r>
      <rPr>
        <sz val="8"/>
        <color rgb="FF000000"/>
        <rFont val="Arial"/>
        <family val="2"/>
      </rPr>
      <t>3</t>
    </r>
    <r>
      <rPr>
        <sz val="8"/>
        <color rgb="FF000000"/>
        <rFont val="Arial"/>
        <family val="2"/>
      </rPr>
      <t>,</t>
    </r>
    <r>
      <rPr>
        <sz val="8"/>
        <color rgb="FF000000"/>
        <rFont val="Arial"/>
        <family val="2"/>
      </rPr>
      <t>2</t>
    </r>
    <r>
      <rPr>
        <sz val="8"/>
        <color rgb="FF000000"/>
        <rFont val="Arial"/>
        <family val="2"/>
      </rPr>
      <t>2</t>
    </r>
    <r>
      <rPr>
        <sz val="8"/>
        <color rgb="FF000000"/>
        <rFont val="Arial"/>
        <family val="2"/>
      </rPr>
      <t xml:space="preserve">6
</t>
    </r>
    <r>
      <rPr>
        <sz val="8"/>
        <color rgb="FF000000"/>
        <rFont val="Arial"/>
        <family val="2"/>
      </rPr>
      <t>3</t>
    </r>
    <r>
      <rPr>
        <sz val="8"/>
        <color rgb="FF000000"/>
        <rFont val="Arial"/>
        <family val="2"/>
      </rPr>
      <t>7</t>
    </r>
    <r>
      <rPr>
        <sz val="8"/>
        <color rgb="FF000000"/>
        <rFont val="Arial"/>
        <family val="2"/>
      </rPr>
      <t>,</t>
    </r>
    <r>
      <rPr>
        <sz val="8"/>
        <color rgb="FF000000"/>
        <rFont val="Arial"/>
        <family val="2"/>
      </rPr>
      <t>1</t>
    </r>
    <r>
      <rPr>
        <sz val="8"/>
        <color rgb="FF000000"/>
        <rFont val="Arial"/>
        <family val="2"/>
      </rPr>
      <t>8</t>
    </r>
    <r>
      <rPr>
        <sz val="8"/>
        <color rgb="FF000000"/>
        <rFont val="Arial"/>
        <family val="2"/>
      </rPr>
      <t>3</t>
    </r>
    <r>
      <rPr>
        <sz val="8"/>
        <color rgb="FF000000"/>
        <rFont val="Arial"/>
        <family val="2"/>
      </rPr>
      <t>,</t>
    </r>
    <r>
      <rPr>
        <sz val="8"/>
        <color rgb="FF000000"/>
        <rFont val="Arial"/>
        <family val="2"/>
      </rPr>
      <t>5</t>
    </r>
    <r>
      <rPr>
        <sz val="8"/>
        <color rgb="FF000000"/>
        <rFont val="Arial"/>
        <family val="2"/>
      </rPr>
      <t>8</t>
    </r>
    <r>
      <rPr>
        <sz val="8"/>
        <color rgb="FF000000"/>
        <rFont val="Arial"/>
        <family val="2"/>
      </rPr>
      <t xml:space="preserve">8
</t>
    </r>
    <r>
      <rPr>
        <sz val="8"/>
        <color rgb="FF000000"/>
        <rFont val="Arial"/>
        <family val="2"/>
      </rPr>
      <t>1</t>
    </r>
    <r>
      <rPr>
        <sz val="8"/>
        <color rgb="FF000000"/>
        <rFont val="Arial"/>
        <family val="2"/>
      </rPr>
      <t>2</t>
    </r>
    <r>
      <rPr>
        <sz val="8"/>
        <color rgb="FF000000"/>
        <rFont val="Arial"/>
        <family val="2"/>
      </rPr>
      <t>,</t>
    </r>
    <r>
      <rPr>
        <sz val="8"/>
        <color rgb="FF000000"/>
        <rFont val="Arial"/>
        <family val="2"/>
      </rPr>
      <t>1</t>
    </r>
    <r>
      <rPr>
        <sz val="8"/>
        <color rgb="FF000000"/>
        <rFont val="Arial"/>
        <family val="2"/>
      </rPr>
      <t>1</t>
    </r>
    <r>
      <rPr>
        <sz val="8"/>
        <color rgb="FF000000"/>
        <rFont val="Arial"/>
        <family val="2"/>
      </rPr>
      <t>5</t>
    </r>
    <r>
      <rPr>
        <sz val="8"/>
        <color rgb="FF000000"/>
        <rFont val="Arial"/>
        <family val="2"/>
      </rPr>
      <t>,</t>
    </r>
    <r>
      <rPr>
        <sz val="8"/>
        <color rgb="FF000000"/>
        <rFont val="Arial"/>
        <family val="2"/>
      </rPr>
      <t>4</t>
    </r>
    <r>
      <rPr>
        <sz val="8"/>
        <color rgb="FF000000"/>
        <rFont val="Arial"/>
        <family val="2"/>
      </rPr>
      <t>1</t>
    </r>
    <r>
      <rPr>
        <sz val="8"/>
        <color rgb="FF000000"/>
        <rFont val="Arial"/>
        <family val="2"/>
      </rPr>
      <t>3</t>
    </r>
  </si>
  <si>
    <r>
      <t>T</t>
    </r>
    <r>
      <rPr>
        <b/>
        <sz val="8"/>
        <color rgb="FF000000"/>
        <rFont val="Arial"/>
        <family val="2"/>
      </rPr>
      <t xml:space="preserve">OTAL
</t>
    </r>
  </si>
  <si>
    <t>Infraestructura Social Municipal</t>
  </si>
  <si>
    <t>Infraestructura Social Estatal</t>
  </si>
  <si>
    <t>Inversión Pública</t>
  </si>
  <si>
    <t>VARIACIÓN</t>
  </si>
  <si>
    <t>Apotaciones del Estado al Fondo de Pensiones</t>
  </si>
  <si>
    <t>Deuda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</si>
</sst>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0.000"/>
    <numFmt numFmtId="165" formatCode="_-* #,##0.0000_-;\-* #,##0.0000_-;_-* &quot;-&quot;??_-;_-@_-"/>
    <numFmt numFmtId="166" formatCode="#,##0.000"/>
    <numFmt numFmtId="167" formatCode="#,##0.0"/>
    <numFmt numFmtId="168" formatCode="#,##0.0000"/>
    <numFmt numFmtId="169" formatCode="_-* #,##0_-;\-* #,##0_-;_-* &quot;-&quot;??_-;_-@_-"/>
    <numFmt numFmtId="170" formatCode="#,##0.00_ ;\-#,##0.00\ "/>
    <numFmt numFmtId="171" formatCode="#,##0_ ;\-#,##0\ "/>
    <numFmt numFmtId="172" formatCode="hh&quot;:&quot;mm&quot;:&quot;ss\ AM/PM"/>
    <numFmt numFmtId="173" formatCode="#,##0.00_);\-#,##0.00"/>
    <numFmt numFmtId="174" formatCode="#,##0.0_ ;\-#,##0.0\ "/>
    <numFmt numFmtId="175" formatCode="&quot;$&quot;#,##0.00"/>
    <numFmt numFmtId="176" formatCode="General_)"/>
    <numFmt numFmtId="177" formatCode="d\-mmm\-yy"/>
    <numFmt numFmtId="178" formatCode="0.000000%"/>
    <numFmt numFmtId="179" formatCode="#,##0;[Red]#,##0"/>
    <numFmt numFmtId="180" formatCode="0.0"/>
    <numFmt numFmtId="181" formatCode="0.0%"/>
    <numFmt numFmtId="182" formatCode="dd\/mm\/yyyy"/>
    <numFmt numFmtId="183" formatCode="_-* #,##0.00_-;\-* #,##0.00_-;_-* &quot;-&quot;??_-;_-@"/>
    <numFmt numFmtId="184" formatCode="#,##0_ ;[Red]\(#,##0\)"/>
    <numFmt numFmtId="185" formatCode="#,##0.00_ ;[Red]\(#,##0.00\)"/>
    <numFmt numFmtId="186" formatCode="#,##0.00%;[Red]\-#,##0.00%;&quot; - &quot;??"/>
    <numFmt numFmtId="187" formatCode="#,##0.0000%;[Red]\-#,##0.0000%;&quot; - &quot;??"/>
  </numFmts>
  <fonts count="190">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sz val="5"/>
      <name val="Arial"/>
      <family val="2"/>
    </font>
    <font>
      <sz val="9"/>
      <name val="Arial"/>
      <family val="2"/>
    </font>
    <font>
      <sz val="10"/>
      <name val="Times New Roman"/>
      <family val="1"/>
    </font>
    <font>
      <sz val="7"/>
      <name val="Times New Roman"/>
      <family val="1"/>
    </font>
    <font>
      <b/>
      <sz val="8"/>
      <name val="Arial"/>
      <family val="2"/>
    </font>
    <font>
      <sz val="8"/>
      <color theme="0"/>
      <name val="Arial"/>
      <family val="2"/>
    </font>
    <font>
      <b/>
      <u/>
      <sz val="8"/>
      <name val="Arial"/>
      <family val="2"/>
    </font>
    <font>
      <b/>
      <sz val="5"/>
      <name val="Arial"/>
      <family val="2"/>
    </font>
    <font>
      <b/>
      <sz val="8"/>
      <color theme="0"/>
      <name val="Arial"/>
      <family val="2"/>
    </font>
    <font>
      <u/>
      <sz val="8"/>
      <name val="Arial"/>
      <family val="2"/>
    </font>
    <font>
      <i/>
      <sz val="5"/>
      <name val="Times New Roman"/>
      <family val="1"/>
    </font>
    <font>
      <sz val="5"/>
      <name val="Times New Roman"/>
      <family val="1"/>
    </font>
    <font>
      <sz val="7"/>
      <name val="Arial"/>
      <family val="2"/>
    </font>
    <font>
      <b/>
      <sz val="7"/>
      <name val="Arial"/>
      <family val="2"/>
    </font>
    <font>
      <u/>
      <sz val="10"/>
      <name val="Arial"/>
      <family val="2"/>
    </font>
    <font>
      <sz val="8"/>
      <color theme="1"/>
      <name val="Calibri"/>
      <family val="2"/>
      <scheme val="minor"/>
    </font>
    <font>
      <sz val="6"/>
      <name val="Arial"/>
      <family val="2"/>
    </font>
    <font>
      <b/>
      <sz val="12"/>
      <name val="Arial"/>
      <family val="2"/>
    </font>
    <font>
      <b/>
      <sz val="10"/>
      <name val="Arial"/>
      <family val="2"/>
    </font>
    <font>
      <sz val="11"/>
      <name val="Arial"/>
      <family val="2"/>
    </font>
    <font>
      <u/>
      <sz val="7"/>
      <name val="Arial"/>
      <family val="2"/>
    </font>
    <font>
      <sz val="9"/>
      <color theme="1"/>
      <name val="Calibri"/>
      <family val="2"/>
      <scheme val="minor"/>
    </font>
    <font>
      <b/>
      <sz val="9"/>
      <color theme="1"/>
      <name val="Arial"/>
      <family val="2"/>
    </font>
    <font>
      <sz val="9"/>
      <color theme="1"/>
      <name val="Arial"/>
      <family val="2"/>
    </font>
    <font>
      <sz val="10"/>
      <color theme="1"/>
      <name val="Cambria"/>
      <family val="1"/>
    </font>
    <font>
      <sz val="10"/>
      <color theme="1"/>
      <name val="Times New Roman"/>
      <family val="1"/>
    </font>
    <font>
      <b/>
      <u/>
      <sz val="8"/>
      <color theme="1"/>
      <name val="Arial"/>
      <family val="2"/>
    </font>
    <font>
      <b/>
      <sz val="8"/>
      <color theme="1"/>
      <name val="Arial"/>
      <family val="2"/>
    </font>
    <font>
      <sz val="8"/>
      <color theme="1"/>
      <name val="Arial"/>
      <family val="2"/>
    </font>
    <font>
      <sz val="6"/>
      <color theme="1"/>
      <name val="Arial"/>
      <family val="2"/>
    </font>
    <font>
      <sz val="10"/>
      <name val="Calibri"/>
      <family val="2"/>
      <scheme val="minor"/>
    </font>
    <font>
      <b/>
      <sz val="8"/>
      <name val="Calibri"/>
      <family val="2"/>
      <scheme val="minor"/>
    </font>
    <font>
      <sz val="8"/>
      <name val="Calibri"/>
      <family val="2"/>
      <scheme val="minor"/>
    </font>
    <font>
      <sz val="10"/>
      <color indexed="8"/>
      <name val="MS Sans Serif"/>
    </font>
    <font>
      <sz val="10"/>
      <color indexed="8"/>
      <name val="MS Sans Serif"/>
      <family val="2"/>
    </font>
    <font>
      <sz val="7"/>
      <color indexed="8"/>
      <name val="Calibri"/>
      <family val="2"/>
      <scheme val="minor"/>
    </font>
    <font>
      <sz val="8"/>
      <color indexed="8"/>
      <name val="Calibri"/>
      <family val="2"/>
      <scheme val="minor"/>
    </font>
    <font>
      <b/>
      <u/>
      <sz val="7"/>
      <color indexed="8"/>
      <name val="Calibri"/>
      <family val="2"/>
      <scheme val="minor"/>
    </font>
    <font>
      <b/>
      <u val="singleAccounting"/>
      <sz val="7"/>
      <color indexed="8"/>
      <name val="Calibri"/>
      <family val="2"/>
      <scheme val="minor"/>
    </font>
    <font>
      <b/>
      <sz val="7"/>
      <color indexed="8"/>
      <name val="Calibri"/>
      <family val="2"/>
      <scheme val="minor"/>
    </font>
    <font>
      <sz val="7.5"/>
      <color indexed="8"/>
      <name val="Calibri"/>
      <family val="2"/>
      <scheme val="minor"/>
    </font>
    <font>
      <b/>
      <sz val="7.5"/>
      <color indexed="8"/>
      <name val="Calibri"/>
      <family val="2"/>
      <scheme val="minor"/>
    </font>
    <font>
      <b/>
      <u/>
      <sz val="7.5"/>
      <color indexed="8"/>
      <name val="Calibri"/>
      <family val="2"/>
      <scheme val="minor"/>
    </font>
    <font>
      <b/>
      <sz val="8"/>
      <color indexed="8"/>
      <name val="Calibri"/>
      <family val="2"/>
      <scheme val="minor"/>
    </font>
    <font>
      <sz val="10"/>
      <color indexed="8"/>
      <name val="Calibri"/>
      <family val="2"/>
      <scheme val="minor"/>
    </font>
    <font>
      <b/>
      <sz val="10"/>
      <color indexed="8"/>
      <name val="Calibri"/>
      <family val="2"/>
      <scheme val="minor"/>
    </font>
    <font>
      <b/>
      <u/>
      <sz val="8"/>
      <color indexed="8"/>
      <name val="Calibri"/>
      <family val="2"/>
      <scheme val="minor"/>
    </font>
    <font>
      <sz val="8"/>
      <color indexed="22"/>
      <name val="Calibri"/>
      <family val="2"/>
      <scheme val="minor"/>
    </font>
    <font>
      <sz val="11"/>
      <color rgb="FF000000"/>
      <name val="Calibri"/>
      <family val="2"/>
      <charset val="204"/>
    </font>
    <font>
      <b/>
      <sz val="8"/>
      <color rgb="FF000000"/>
      <name val="Arial"/>
      <family val="2"/>
    </font>
    <font>
      <b/>
      <u/>
      <sz val="8"/>
      <color rgb="FF000000"/>
      <name val="Arial"/>
      <family val="2"/>
    </font>
    <font>
      <sz val="8"/>
      <color rgb="FF000000"/>
      <name val="Arial"/>
      <family val="2"/>
    </font>
    <font>
      <sz val="11"/>
      <color rgb="FFFF0000"/>
      <name val="Calibri"/>
      <family val="2"/>
      <scheme val="minor"/>
    </font>
    <font>
      <b/>
      <sz val="11"/>
      <color theme="1"/>
      <name val="Calibri"/>
      <family val="2"/>
      <scheme val="minor"/>
    </font>
    <font>
      <sz val="10"/>
      <color theme="1"/>
      <name val="Arial"/>
      <family val="2"/>
    </font>
    <font>
      <b/>
      <sz val="10"/>
      <color theme="1"/>
      <name val="Calibri"/>
      <family val="2"/>
      <scheme val="minor"/>
    </font>
    <font>
      <b/>
      <sz val="10"/>
      <color rgb="FF000000"/>
      <name val="Calibri"/>
      <family val="2"/>
      <scheme val="minor"/>
    </font>
    <font>
      <sz val="10"/>
      <color theme="1"/>
      <name val="Calibri"/>
      <family val="2"/>
      <scheme val="minor"/>
    </font>
    <font>
      <b/>
      <sz val="14"/>
      <color theme="1"/>
      <name val="Calibri"/>
      <family val="2"/>
      <scheme val="minor"/>
    </font>
    <font>
      <sz val="11"/>
      <color rgb="FF000000"/>
      <name val="Calibri"/>
      <family val="2"/>
    </font>
    <font>
      <sz val="12"/>
      <color theme="1"/>
      <name val="Calibri"/>
      <family val="2"/>
      <scheme val="minor"/>
    </font>
    <font>
      <sz val="12"/>
      <color theme="1"/>
      <name val="Montserrat"/>
    </font>
    <font>
      <b/>
      <sz val="14"/>
      <color theme="1"/>
      <name val="Montserrat"/>
    </font>
    <font>
      <b/>
      <sz val="11"/>
      <name val="Montserrat"/>
    </font>
    <font>
      <b/>
      <sz val="10"/>
      <name val="Montserrat"/>
    </font>
    <font>
      <sz val="10"/>
      <name val="Montserrat"/>
    </font>
    <font>
      <sz val="9"/>
      <color theme="1"/>
      <name val="Montserrat"/>
    </font>
    <font>
      <b/>
      <sz val="10"/>
      <color theme="0"/>
      <name val="Montserrat"/>
    </font>
    <font>
      <b/>
      <sz val="9"/>
      <color theme="0"/>
      <name val="Montserrat"/>
    </font>
    <font>
      <b/>
      <sz val="10"/>
      <color theme="1"/>
      <name val="Montserrat"/>
    </font>
    <font>
      <b/>
      <sz val="11"/>
      <color theme="1"/>
      <name val="Montserrat"/>
    </font>
    <font>
      <sz val="11"/>
      <color theme="1"/>
      <name val="Montserrat"/>
    </font>
    <font>
      <sz val="12"/>
      <color theme="1"/>
      <name val="Arial"/>
      <family val="2"/>
    </font>
    <font>
      <b/>
      <sz val="9"/>
      <name val="Montserrat"/>
    </font>
    <font>
      <sz val="11"/>
      <name val="Montserrat"/>
    </font>
    <font>
      <sz val="9"/>
      <name val="Montserrat"/>
    </font>
    <font>
      <vertAlign val="subscript"/>
      <sz val="10"/>
      <name val="Montserrat"/>
    </font>
    <font>
      <b/>
      <sz val="12"/>
      <color theme="1"/>
      <name val="Montserrat"/>
    </font>
    <font>
      <sz val="10"/>
      <color theme="1"/>
      <name val="Montserrat"/>
    </font>
    <font>
      <sz val="10"/>
      <name val="Courier"/>
      <family val="3"/>
    </font>
    <font>
      <sz val="12"/>
      <name val="Arial"/>
      <family val="2"/>
    </font>
    <font>
      <b/>
      <sz val="12"/>
      <name val="Montserrat"/>
    </font>
    <font>
      <b/>
      <sz val="8"/>
      <name val="Montserrat"/>
    </font>
    <font>
      <b/>
      <sz val="11"/>
      <name val="Arial"/>
      <family val="2"/>
    </font>
    <font>
      <b/>
      <sz val="9"/>
      <color theme="1"/>
      <name val="Montserrat"/>
    </font>
    <font>
      <b/>
      <u val="singleAccounting"/>
      <sz val="10"/>
      <color theme="1"/>
      <name val="Montserrat"/>
    </font>
    <font>
      <b/>
      <u val="singleAccounting"/>
      <sz val="9"/>
      <color theme="1"/>
      <name val="Montserrat"/>
    </font>
    <font>
      <vertAlign val="subscript"/>
      <sz val="10"/>
      <color theme="1"/>
      <name val="Montserrat"/>
    </font>
    <font>
      <sz val="11"/>
      <color theme="1"/>
      <name val="Arial"/>
      <family val="2"/>
    </font>
    <font>
      <sz val="9"/>
      <color rgb="FF2F2F2F"/>
      <name val="Arial"/>
      <family val="2"/>
    </font>
    <font>
      <sz val="7"/>
      <color theme="1"/>
      <name val="Montserrat"/>
    </font>
    <font>
      <b/>
      <u/>
      <sz val="9"/>
      <color theme="1"/>
      <name val="Montserrat"/>
    </font>
    <font>
      <sz val="8"/>
      <name val="Montserrat"/>
    </font>
    <font>
      <sz val="8"/>
      <color theme="1"/>
      <name val="Montserrat"/>
    </font>
    <font>
      <vertAlign val="subscript"/>
      <sz val="8"/>
      <color theme="1"/>
      <name val="Montserrat"/>
    </font>
    <font>
      <b/>
      <sz val="8"/>
      <color theme="1"/>
      <name val="Montserrat"/>
    </font>
    <font>
      <sz val="7"/>
      <color theme="1"/>
      <name val="Arial"/>
      <family val="2"/>
    </font>
    <font>
      <sz val="11"/>
      <color rgb="FF222222"/>
      <name val="Arial"/>
      <family val="2"/>
    </font>
    <font>
      <b/>
      <u/>
      <sz val="9"/>
      <name val="Montserrat"/>
    </font>
    <font>
      <b/>
      <sz val="11"/>
      <color theme="1"/>
      <name val="Arial"/>
      <family val="2"/>
    </font>
    <font>
      <sz val="10"/>
      <color theme="1"/>
      <name val="MonSERRAT"/>
    </font>
    <font>
      <b/>
      <sz val="10"/>
      <color theme="1"/>
      <name val="MonSERRAT"/>
    </font>
    <font>
      <b/>
      <sz val="9"/>
      <color theme="1"/>
      <name val="MonSERRAT"/>
    </font>
    <font>
      <sz val="10"/>
      <name val="MonSERRAT"/>
    </font>
    <font>
      <sz val="11"/>
      <color rgb="FFFF0000"/>
      <name val="Montserrat"/>
    </font>
    <font>
      <i/>
      <sz val="8"/>
      <color theme="1"/>
      <name val="Montserrat"/>
    </font>
    <font>
      <b/>
      <i/>
      <sz val="8"/>
      <color theme="1"/>
      <name val="Montserrat"/>
    </font>
    <font>
      <b/>
      <sz val="15"/>
      <color theme="1"/>
      <name val="Montserrat"/>
    </font>
    <font>
      <sz val="9"/>
      <color rgb="FFFF0000"/>
      <name val="Calibri"/>
      <family val="2"/>
      <scheme val="minor"/>
    </font>
    <font>
      <sz val="11"/>
      <name val="Calibri"/>
      <family val="2"/>
      <scheme val="minor"/>
    </font>
    <font>
      <b/>
      <sz val="11"/>
      <color indexed="8"/>
      <name val="Calibri"/>
    </font>
    <font>
      <sz val="11"/>
      <color indexed="8"/>
      <name val="Calibri"/>
    </font>
    <font>
      <b/>
      <sz val="6.7"/>
      <color indexed="8"/>
      <name val="Arial Narrow"/>
    </font>
    <font>
      <b/>
      <sz val="6"/>
      <color indexed="8"/>
      <name val="Arial Narrow"/>
    </font>
    <font>
      <sz val="6.7"/>
      <color indexed="8"/>
      <name val="Arial Narrow"/>
    </font>
    <font>
      <sz val="6"/>
      <color indexed="8"/>
      <name val="Arial Narrow"/>
    </font>
    <font>
      <b/>
      <sz val="7.9"/>
      <color indexed="8"/>
      <name val="Arial Narrow"/>
    </font>
    <font>
      <sz val="9.1"/>
      <color indexed="8"/>
      <name val="Arial Narrow"/>
    </font>
    <font>
      <b/>
      <sz val="18"/>
      <color indexed="22"/>
      <name val="IJQTXB+GMX-Regular"/>
    </font>
    <font>
      <b/>
      <sz val="9.9499999999999993"/>
      <color indexed="8"/>
      <name val="Montserrat"/>
    </font>
    <font>
      <sz val="9.9499999999999993"/>
      <color indexed="8"/>
      <name val="Montserrat"/>
    </font>
    <font>
      <sz val="8.9499999999999993"/>
      <color indexed="8"/>
      <name val="Montserrat"/>
    </font>
    <font>
      <b/>
      <sz val="8"/>
      <color indexed="8"/>
      <name val="Montserrat"/>
    </font>
    <font>
      <b/>
      <sz val="6.85"/>
      <color indexed="8"/>
      <name val="Arial Narrow"/>
    </font>
    <font>
      <sz val="8.0500000000000007"/>
      <color indexed="8"/>
      <name val="Arial Narrow"/>
    </font>
    <font>
      <b/>
      <sz val="6.95"/>
      <color indexed="8"/>
      <name val="Montserrat"/>
    </font>
    <font>
      <b/>
      <sz val="9"/>
      <color theme="1"/>
      <name val="Monserat medium"/>
    </font>
    <font>
      <sz val="9"/>
      <color rgb="FF000000"/>
      <name val="Monserat medium"/>
    </font>
    <font>
      <sz val="9"/>
      <name val="Monserat medium"/>
    </font>
    <font>
      <sz val="9"/>
      <color theme="1"/>
      <name val="Monserat medium"/>
    </font>
    <font>
      <b/>
      <sz val="9.5"/>
      <color theme="1"/>
      <name val="Monserat medium"/>
    </font>
    <font>
      <sz val="9.5"/>
      <color rgb="FF000000"/>
      <name val="Monserat medium"/>
    </font>
    <font>
      <b/>
      <sz val="9.5"/>
      <color rgb="FF000000"/>
      <name val="Monserat medium"/>
    </font>
    <font>
      <sz val="9.5"/>
      <color theme="1"/>
      <name val="Monserat medium"/>
    </font>
    <font>
      <b/>
      <sz val="10"/>
      <color indexed="8"/>
      <name val="Monserat medium"/>
    </font>
    <font>
      <sz val="8"/>
      <color rgb="FF000000"/>
      <name val="Monserat medium"/>
    </font>
    <font>
      <b/>
      <i/>
      <sz val="9"/>
      <color rgb="FF000000"/>
      <name val="Monserat medium"/>
    </font>
    <font>
      <b/>
      <sz val="8"/>
      <color theme="1"/>
      <name val="Calibri"/>
      <family val="2"/>
      <scheme val="minor"/>
    </font>
    <font>
      <b/>
      <sz val="10"/>
      <color rgb="FFFF0000"/>
      <name val="Calibri"/>
      <family val="2"/>
      <scheme val="minor"/>
    </font>
    <font>
      <b/>
      <sz val="10"/>
      <color theme="1"/>
      <name val="Arial"/>
      <family val="2"/>
    </font>
    <font>
      <sz val="11"/>
      <color theme="1"/>
      <name val="Monserat medium"/>
    </font>
    <font>
      <b/>
      <sz val="11"/>
      <color theme="1"/>
      <name val="Monserat medium"/>
    </font>
    <font>
      <sz val="11"/>
      <color theme="1"/>
      <name val="Univia Pro Book"/>
      <family val="3"/>
    </font>
    <font>
      <sz val="11"/>
      <color rgb="FF000000"/>
      <name val="Univia Pro Book"/>
      <family val="3"/>
    </font>
    <font>
      <b/>
      <sz val="14"/>
      <color rgb="FF000000"/>
      <name val="Univia Pro Book"/>
      <family val="3"/>
    </font>
    <font>
      <sz val="14"/>
      <color theme="1"/>
      <name val="Univia Pro Book"/>
      <family val="3"/>
    </font>
    <font>
      <sz val="14"/>
      <color rgb="FF000000"/>
      <name val="Univia Pro Book"/>
      <family val="3"/>
    </font>
    <font>
      <b/>
      <sz val="14"/>
      <color rgb="FF000000"/>
      <name val="Univia Pro Book"/>
    </font>
    <font>
      <sz val="14"/>
      <color rgb="FF000000"/>
      <name val="Univia Pro Book"/>
    </font>
    <font>
      <b/>
      <sz val="14"/>
      <color theme="1"/>
      <name val="Univia Pro Book"/>
      <family val="3"/>
    </font>
    <font>
      <b/>
      <sz val="14"/>
      <name val="Univia Pro Book"/>
      <family val="3"/>
    </font>
    <font>
      <sz val="14"/>
      <color theme="1"/>
      <name val="Calibri"/>
      <family val="2"/>
      <scheme val="minor"/>
    </font>
    <font>
      <b/>
      <sz val="10"/>
      <color rgb="FFFF0000"/>
      <name val="Arial"/>
      <family val="2"/>
    </font>
    <font>
      <sz val="8"/>
      <color theme="1"/>
      <name val="Times New Roman"/>
      <family val="1"/>
    </font>
    <font>
      <b/>
      <sz val="8"/>
      <color theme="1"/>
      <name val="Times New Roman"/>
      <family val="1"/>
    </font>
    <font>
      <b/>
      <sz val="9.0500000000000007"/>
      <color indexed="8"/>
      <name val="Calibri"/>
    </font>
    <font>
      <sz val="9.0500000000000007"/>
      <color indexed="8"/>
      <name val="Calibri"/>
    </font>
    <font>
      <b/>
      <sz val="6"/>
      <color indexed="8"/>
      <name val="Times New Roman"/>
    </font>
    <font>
      <b/>
      <sz val="11"/>
      <color theme="0" tint="-0.34998626667073579"/>
      <name val="Montserrat"/>
    </font>
    <font>
      <b/>
      <sz val="6"/>
      <color theme="1"/>
      <name val="Montserrat"/>
    </font>
    <font>
      <b/>
      <sz val="7"/>
      <color theme="1"/>
      <name val="Montserrat"/>
    </font>
    <font>
      <sz val="6"/>
      <color theme="1"/>
      <name val="Montserrat"/>
    </font>
    <font>
      <b/>
      <sz val="6"/>
      <color indexed="8"/>
      <name val="Montserrat"/>
    </font>
    <font>
      <b/>
      <sz val="4.9000000000000004"/>
      <color indexed="8"/>
      <name val="Montserrat"/>
    </font>
    <font>
      <sz val="6"/>
      <color indexed="8"/>
      <name val="Montserrat"/>
    </font>
    <font>
      <b/>
      <sz val="6.7"/>
      <color indexed="8"/>
      <name val="Montserrat"/>
    </font>
    <font>
      <sz val="7.9"/>
      <color indexed="8"/>
      <name val="Montserrat"/>
    </font>
    <font>
      <b/>
      <sz val="6.85"/>
      <color indexed="8"/>
      <name val="Montserrat"/>
    </font>
    <font>
      <b/>
      <vertAlign val="superscript"/>
      <sz val="8"/>
      <color theme="1"/>
      <name val="Arial"/>
      <family val="2"/>
    </font>
    <font>
      <b/>
      <sz val="8"/>
      <name val="Times New Roman"/>
      <family val="1"/>
    </font>
    <font>
      <b/>
      <sz val="6"/>
      <color theme="1"/>
      <name val="Arial"/>
      <family val="2"/>
    </font>
    <font>
      <b/>
      <vertAlign val="superscript"/>
      <sz val="6"/>
      <color theme="1"/>
      <name val="Montserrat"/>
    </font>
    <font>
      <b/>
      <sz val="6"/>
      <color indexed="8"/>
      <name val="Arial Narrow"/>
      <family val="2"/>
    </font>
    <font>
      <sz val="6"/>
      <color indexed="8"/>
      <name val="Arial Narrow"/>
      <family val="2"/>
    </font>
    <font>
      <sz val="11"/>
      <color theme="1"/>
      <name val="Montserrat Medium"/>
    </font>
    <font>
      <b/>
      <sz val="18"/>
      <color rgb="FFC00000"/>
      <name val="Montserrat Medium"/>
    </font>
    <font>
      <b/>
      <sz val="14"/>
      <color theme="1"/>
      <name val="Montserrat Medium"/>
    </font>
    <font>
      <b/>
      <sz val="16"/>
      <color theme="1"/>
      <name val="Montserrat Medium"/>
    </font>
    <font>
      <sz val="16"/>
      <color theme="1"/>
      <name val="Montserrat Medium"/>
    </font>
    <font>
      <b/>
      <sz val="11"/>
      <name val="Montserrat Medium"/>
      <family val="3"/>
    </font>
    <font>
      <b/>
      <sz val="11"/>
      <color theme="1"/>
      <name val="Montserrat Medium"/>
    </font>
    <font>
      <b/>
      <sz val="11"/>
      <color rgb="FFFF0000"/>
      <name val="Montserrat Medium"/>
    </font>
    <font>
      <sz val="10"/>
      <color theme="1"/>
      <name val="Montserrat Medium"/>
    </font>
    <font>
      <sz val="10"/>
      <color indexed="8"/>
      <name val="Montserrat Medium"/>
    </font>
    <font>
      <b/>
      <sz val="10"/>
      <color indexed="8"/>
      <name val="Montserrat Medium"/>
    </font>
  </fonts>
  <fills count="1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rgb="FFBFBFBF"/>
      </patternFill>
    </fill>
    <fill>
      <patternFill patternType="solid">
        <fgColor theme="0" tint="-0.14999847407452621"/>
        <bgColor indexed="64"/>
      </patternFill>
    </fill>
    <fill>
      <patternFill patternType="solid">
        <fgColor theme="1" tint="0.499984740745262"/>
        <bgColor indexed="64"/>
      </patternFill>
    </fill>
    <fill>
      <patternFill patternType="solid">
        <fgColor rgb="FFD9D9D9"/>
        <bgColor indexed="64"/>
      </patternFill>
    </fill>
    <fill>
      <patternFill patternType="solid">
        <fgColor theme="2" tint="-9.9978637043366805E-2"/>
        <bgColor indexed="64"/>
      </patternFill>
    </fill>
  </fills>
  <borders count="152">
    <border>
      <left/>
      <right/>
      <top/>
      <bottom/>
      <diagonal/>
    </border>
    <border>
      <left/>
      <right/>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indexed="8"/>
      </bottom>
      <diagonal/>
    </border>
    <border>
      <left style="medium">
        <color indexed="64"/>
      </left>
      <right style="medium">
        <color indexed="64"/>
      </right>
      <top/>
      <bottom/>
      <diagonal/>
    </border>
    <border>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double">
        <color indexed="64"/>
      </bottom>
      <diagonal/>
    </border>
    <border>
      <left style="medium">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auto="1"/>
      </left>
      <right/>
      <top style="hair">
        <color auto="1"/>
      </top>
      <bottom/>
      <diagonal/>
    </border>
    <border>
      <left/>
      <right/>
      <top style="hair">
        <color indexed="64"/>
      </top>
      <bottom/>
      <diagonal/>
    </border>
    <border>
      <left/>
      <right style="medium">
        <color auto="1"/>
      </right>
      <top style="hair">
        <color indexed="64"/>
      </top>
      <bottom/>
      <diagonal/>
    </border>
    <border>
      <left style="medium">
        <color auto="1"/>
      </left>
      <right/>
      <top style="hair">
        <color theme="1"/>
      </top>
      <bottom/>
      <diagonal/>
    </border>
    <border>
      <left/>
      <right/>
      <top style="hair">
        <color theme="1"/>
      </top>
      <bottom/>
      <diagonal/>
    </border>
    <border>
      <left/>
      <right style="medium">
        <color auto="1"/>
      </right>
      <top style="hair">
        <color theme="1"/>
      </top>
      <bottom/>
      <diagonal/>
    </border>
    <border>
      <left style="medium">
        <color auto="1"/>
      </left>
      <right/>
      <top/>
      <bottom style="hair">
        <color theme="1"/>
      </bottom>
      <diagonal/>
    </border>
    <border>
      <left/>
      <right/>
      <top/>
      <bottom style="hair">
        <color theme="1"/>
      </bottom>
      <diagonal/>
    </border>
    <border>
      <left/>
      <right/>
      <top/>
      <bottom style="hair">
        <color indexed="64"/>
      </bottom>
      <diagonal/>
    </border>
    <border>
      <left/>
      <right style="medium">
        <color auto="1"/>
      </right>
      <top/>
      <bottom style="hair">
        <color indexed="64"/>
      </bottom>
      <diagonal/>
    </border>
    <border>
      <left/>
      <right style="thin">
        <color theme="1"/>
      </right>
      <top style="thin">
        <color indexed="64"/>
      </top>
      <bottom/>
      <diagonal/>
    </border>
    <border>
      <left style="thin">
        <color theme="1"/>
      </left>
      <right/>
      <top style="thin">
        <color indexed="64"/>
      </top>
      <bottom/>
      <diagonal/>
    </border>
    <border>
      <left style="thin">
        <color indexed="64"/>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diagonal/>
    </border>
    <border>
      <left style="thin">
        <color theme="1"/>
      </left>
      <right style="thin">
        <color indexed="64"/>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indexed="64"/>
      </right>
      <top style="thin">
        <color theme="1"/>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indexed="64"/>
      </right>
      <top/>
      <bottom style="thin">
        <color indexed="64"/>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top style="thin">
        <color theme="1"/>
      </top>
      <bottom/>
      <diagonal/>
    </border>
    <border>
      <left/>
      <right/>
      <top style="thin">
        <color theme="1"/>
      </top>
      <bottom/>
      <diagonal/>
    </border>
    <border>
      <left style="thin">
        <color theme="1"/>
      </left>
      <right/>
      <top/>
      <bottom/>
      <diagonal/>
    </border>
    <border>
      <left/>
      <right style="thin">
        <color indexed="64"/>
      </right>
      <top style="thin">
        <color theme="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
        <color auto="1"/>
      </bottom>
      <diagonal/>
    </border>
    <border>
      <left/>
      <right/>
      <top style="medium">
        <color auto="1"/>
      </top>
      <bottom style="thin">
        <color auto="1"/>
      </bottom>
      <diagonal/>
    </border>
    <border>
      <left/>
      <right/>
      <top/>
      <bottom style="medium">
        <color rgb="FF7030A0"/>
      </bottom>
      <diagonal/>
    </border>
    <border>
      <left/>
      <right/>
      <top style="medium">
        <color auto="1"/>
      </top>
      <bottom style="medium">
        <color auto="1"/>
      </bottom>
      <diagonal/>
    </border>
    <border>
      <left/>
      <right/>
      <top/>
      <bottom style="hair">
        <color theme="0"/>
      </bottom>
      <diagonal/>
    </border>
    <border>
      <left/>
      <right/>
      <top/>
      <bottom style="thick">
        <color theme="9" tint="-0.499984740745262"/>
      </bottom>
      <diagonal/>
    </border>
    <border>
      <left/>
      <right/>
      <top/>
      <bottom style="thick">
        <color theme="5"/>
      </bottom>
      <diagonal/>
    </border>
    <border>
      <left/>
      <right style="dotted">
        <color theme="5"/>
      </right>
      <top style="thick">
        <color theme="5"/>
      </top>
      <bottom style="dotted">
        <color theme="5"/>
      </bottom>
      <diagonal/>
    </border>
    <border>
      <left/>
      <right/>
      <top style="thick">
        <color theme="5"/>
      </top>
      <bottom style="dotted">
        <color theme="5"/>
      </bottom>
      <diagonal/>
    </border>
    <border>
      <left/>
      <right style="dotted">
        <color theme="5"/>
      </right>
      <top/>
      <bottom/>
      <diagonal/>
    </border>
    <border>
      <left/>
      <right/>
      <top style="thin">
        <color indexed="23"/>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auto="1"/>
      </right>
      <top/>
      <bottom/>
      <diagonal/>
    </border>
    <border>
      <left style="thin">
        <color rgb="FF000000"/>
      </left>
      <right style="thin">
        <color rgb="FF000000"/>
      </right>
      <top/>
      <bottom style="thin">
        <color auto="1"/>
      </bottom>
      <diagonal/>
    </border>
    <border>
      <left style="thin">
        <color rgb="FF000000"/>
      </left>
      <right/>
      <top/>
      <bottom style="thin">
        <color auto="1"/>
      </bottom>
      <diagonal/>
    </border>
    <border>
      <left style="thin">
        <color rgb="FF000000"/>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55"/>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medium">
        <color indexed="64"/>
      </left>
      <right style="thin">
        <color indexed="64"/>
      </right>
      <top style="thin">
        <color rgb="FF000000"/>
      </top>
      <bottom/>
      <diagonal/>
    </border>
    <border>
      <left style="medium">
        <color indexed="64"/>
      </left>
      <right style="thin">
        <color indexed="64"/>
      </right>
      <top style="thin">
        <color auto="1"/>
      </top>
      <bottom/>
      <diagonal/>
    </border>
    <border>
      <left style="thin">
        <color indexed="64"/>
      </left>
      <right style="medium">
        <color indexed="64"/>
      </right>
      <top style="thin">
        <color auto="1"/>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bottom/>
      <diagonal/>
    </border>
  </borders>
  <cellStyleXfs count="2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38" fillId="0" borderId="0"/>
    <xf numFmtId="0" fontId="39" fillId="0" borderId="0"/>
    <xf numFmtId="43" fontId="38" fillId="0" borderId="0" applyFont="0" applyFill="0" applyBorder="0" applyAlignment="0" applyProtection="0"/>
    <xf numFmtId="0" fontId="38" fillId="0" borderId="0"/>
    <xf numFmtId="0" fontId="53" fillId="0" borderId="0"/>
    <xf numFmtId="9" fontId="1" fillId="0" borderId="0" applyFont="0" applyFill="0" applyBorder="0" applyAlignment="0" applyProtection="0"/>
    <xf numFmtId="0" fontId="1" fillId="0" borderId="0"/>
    <xf numFmtId="176" fontId="2" fillId="0" borderId="0"/>
    <xf numFmtId="0" fontId="65" fillId="0" borderId="0"/>
    <xf numFmtId="0" fontId="2" fillId="0" borderId="0"/>
    <xf numFmtId="39" fontId="84" fillId="0" borderId="0"/>
    <xf numFmtId="0" fontId="1" fillId="0" borderId="0"/>
    <xf numFmtId="43" fontId="1" fillId="0" borderId="0" applyFont="0" applyFill="0" applyBorder="0" applyAlignment="0" applyProtection="0"/>
    <xf numFmtId="0" fontId="1" fillId="0" borderId="0"/>
    <xf numFmtId="0" fontId="65" fillId="0" borderId="0"/>
    <xf numFmtId="9" fontId="2" fillId="0" borderId="0" applyFont="0" applyFill="0" applyBorder="0" applyAlignment="0" applyProtection="0"/>
  </cellStyleXfs>
  <cellXfs count="1817">
    <xf numFmtId="0" fontId="0" fillId="0" borderId="0" xfId="0"/>
    <xf numFmtId="0" fontId="2" fillId="0" borderId="0" xfId="2"/>
    <xf numFmtId="3" fontId="2" fillId="0" borderId="0" xfId="2" applyNumberFormat="1"/>
    <xf numFmtId="0" fontId="3" fillId="0" borderId="0" xfId="2" applyFont="1"/>
    <xf numFmtId="0" fontId="5" fillId="0" borderId="0" xfId="2" applyFont="1"/>
    <xf numFmtId="3" fontId="7" fillId="0" borderId="0" xfId="2" applyNumberFormat="1" applyFont="1"/>
    <xf numFmtId="0" fontId="7" fillId="0" borderId="1" xfId="2" applyFont="1" applyBorder="1"/>
    <xf numFmtId="43" fontId="7" fillId="0" borderId="1" xfId="2" applyNumberFormat="1" applyFont="1" applyBorder="1"/>
    <xf numFmtId="43" fontId="8" fillId="0" borderId="1" xfId="2" applyNumberFormat="1" applyFont="1" applyBorder="1"/>
    <xf numFmtId="0" fontId="9" fillId="0" borderId="9" xfId="2" applyFont="1" applyBorder="1" applyAlignment="1">
      <alignment horizontal="center"/>
    </xf>
    <xf numFmtId="0" fontId="10" fillId="0" borderId="0" xfId="2" applyFont="1"/>
    <xf numFmtId="0" fontId="9" fillId="0" borderId="3" xfId="2" applyFont="1" applyBorder="1" applyAlignment="1">
      <alignment horizontal="center" vertical="center"/>
    </xf>
    <xf numFmtId="0" fontId="9" fillId="0" borderId="11" xfId="2" applyFont="1" applyBorder="1" applyAlignment="1">
      <alignment horizontal="center" vertical="center"/>
    </xf>
    <xf numFmtId="0" fontId="9" fillId="0" borderId="10" xfId="2" applyFont="1" applyBorder="1" applyAlignment="1">
      <alignment horizontal="center" vertical="center"/>
    </xf>
    <xf numFmtId="43" fontId="3" fillId="0" borderId="0" xfId="2" applyNumberFormat="1" applyFont="1"/>
    <xf numFmtId="0" fontId="11" fillId="0" borderId="12" xfId="2" applyFont="1" applyBorder="1"/>
    <xf numFmtId="3" fontId="11" fillId="0" borderId="13" xfId="2" applyNumberFormat="1" applyFont="1" applyBorder="1" applyAlignment="1">
      <alignment horizontal="right"/>
    </xf>
    <xf numFmtId="2" fontId="9" fillId="0" borderId="13" xfId="2" applyNumberFormat="1" applyFont="1" applyBorder="1" applyAlignment="1">
      <alignment horizontal="right"/>
    </xf>
    <xf numFmtId="2" fontId="9" fillId="0" borderId="8" xfId="2" applyNumberFormat="1" applyFont="1" applyBorder="1" applyAlignment="1">
      <alignment horizontal="right"/>
    </xf>
    <xf numFmtId="43" fontId="3" fillId="0" borderId="0" xfId="3" applyFont="1" applyFill="1" applyAlignment="1"/>
    <xf numFmtId="43" fontId="0" fillId="0" borderId="0" xfId="3" applyFont="1"/>
    <xf numFmtId="0" fontId="5" fillId="0" borderId="8" xfId="2" applyFont="1" applyBorder="1"/>
    <xf numFmtId="3" fontId="5" fillId="0" borderId="14" xfId="2" applyNumberFormat="1" applyFont="1" applyBorder="1" applyAlignment="1">
      <alignment horizontal="right"/>
    </xf>
    <xf numFmtId="3" fontId="12" fillId="0" borderId="14" xfId="2" applyNumberFormat="1" applyFont="1" applyBorder="1" applyAlignment="1">
      <alignment horizontal="right"/>
    </xf>
    <xf numFmtId="2" fontId="12" fillId="0" borderId="14" xfId="2" applyNumberFormat="1" applyFont="1" applyBorder="1" applyAlignment="1">
      <alignment horizontal="right"/>
    </xf>
    <xf numFmtId="43" fontId="2" fillId="0" borderId="0" xfId="3" applyFont="1" applyAlignment="1"/>
    <xf numFmtId="0" fontId="11" fillId="0" borderId="8" xfId="2" applyFont="1" applyBorder="1"/>
    <xf numFmtId="3" fontId="11" fillId="0" borderId="14" xfId="2" applyNumberFormat="1" applyFont="1" applyBorder="1" applyAlignment="1">
      <alignment horizontal="right"/>
    </xf>
    <xf numFmtId="2" fontId="9" fillId="0" borderId="14" xfId="2" applyNumberFormat="1" applyFont="1" applyBorder="1" applyAlignment="1">
      <alignment horizontal="right"/>
    </xf>
    <xf numFmtId="0" fontId="13" fillId="0" borderId="0" xfId="2" applyFont="1"/>
    <xf numFmtId="0" fontId="3" fillId="0" borderId="8" xfId="2" applyFont="1" applyBorder="1"/>
    <xf numFmtId="3" fontId="3" fillId="0" borderId="14" xfId="2" applyNumberFormat="1" applyFont="1" applyBorder="1" applyAlignment="1">
      <alignment horizontal="right"/>
    </xf>
    <xf numFmtId="3" fontId="3" fillId="0" borderId="14" xfId="3" applyNumberFormat="1" applyFont="1" applyFill="1" applyBorder="1" applyAlignment="1">
      <alignment horizontal="right"/>
    </xf>
    <xf numFmtId="2" fontId="3" fillId="0" borderId="14" xfId="2" applyNumberFormat="1" applyFont="1" applyBorder="1" applyAlignment="1">
      <alignment horizontal="right"/>
    </xf>
    <xf numFmtId="2" fontId="3" fillId="0" borderId="8" xfId="2" applyNumberFormat="1" applyFont="1" applyBorder="1" applyAlignment="1">
      <alignment horizontal="right"/>
    </xf>
    <xf numFmtId="0" fontId="0" fillId="0" borderId="0" xfId="0" applyAlignment="1">
      <alignment vertical="center" wrapText="1"/>
    </xf>
    <xf numFmtId="164" fontId="3" fillId="0" borderId="0" xfId="2" applyNumberFormat="1" applyFont="1"/>
    <xf numFmtId="0" fontId="3" fillId="0" borderId="8" xfId="2" applyFont="1" applyBorder="1" applyAlignment="1">
      <alignment horizontal="right"/>
    </xf>
    <xf numFmtId="4" fontId="3" fillId="0" borderId="14" xfId="2" applyNumberFormat="1" applyFont="1" applyBorder="1" applyAlignment="1">
      <alignment horizontal="right"/>
    </xf>
    <xf numFmtId="0" fontId="11" fillId="0" borderId="8" xfId="2" applyFont="1" applyBorder="1" applyAlignment="1">
      <alignment horizontal="left" vertical="top" wrapText="1"/>
    </xf>
    <xf numFmtId="165" fontId="9" fillId="0" borderId="0" xfId="3" applyNumberFormat="1" applyFont="1" applyFill="1" applyAlignment="1"/>
    <xf numFmtId="0" fontId="14" fillId="0" borderId="8" xfId="2" applyFont="1" applyBorder="1" applyAlignment="1">
      <alignment wrapText="1"/>
    </xf>
    <xf numFmtId="3" fontId="14" fillId="0" borderId="14" xfId="2" applyNumberFormat="1" applyFont="1" applyBorder="1" applyAlignment="1">
      <alignment horizontal="right"/>
    </xf>
    <xf numFmtId="0" fontId="12" fillId="0" borderId="14" xfId="2" applyFont="1" applyBorder="1" applyAlignment="1">
      <alignment horizontal="right"/>
    </xf>
    <xf numFmtId="3" fontId="3" fillId="0" borderId="0" xfId="2" applyNumberFormat="1" applyFont="1"/>
    <xf numFmtId="3" fontId="5" fillId="0" borderId="14" xfId="3" applyNumberFormat="1" applyFont="1" applyFill="1" applyBorder="1" applyAlignment="1">
      <alignment horizontal="right"/>
    </xf>
    <xf numFmtId="2" fontId="5" fillId="0" borderId="14" xfId="2" applyNumberFormat="1" applyFont="1" applyBorder="1" applyAlignment="1">
      <alignment horizontal="right"/>
    </xf>
    <xf numFmtId="0" fontId="3" fillId="0" borderId="8" xfId="2" applyFont="1" applyBorder="1" applyAlignment="1">
      <alignment wrapText="1"/>
    </xf>
    <xf numFmtId="43" fontId="2" fillId="0" borderId="0" xfId="2" applyNumberFormat="1"/>
    <xf numFmtId="0" fontId="2" fillId="0" borderId="0" xfId="2" applyAlignment="1">
      <alignment horizontal="center"/>
    </xf>
    <xf numFmtId="0" fontId="15" fillId="0" borderId="8" xfId="2" applyFont="1" applyBorder="1"/>
    <xf numFmtId="3" fontId="16" fillId="0" borderId="14" xfId="2" applyNumberFormat="1" applyFont="1" applyBorder="1" applyAlignment="1">
      <alignment horizontal="right"/>
    </xf>
    <xf numFmtId="3" fontId="16" fillId="0" borderId="14" xfId="3" applyNumberFormat="1" applyFont="1" applyFill="1" applyBorder="1" applyAlignment="1">
      <alignment horizontal="right"/>
    </xf>
    <xf numFmtId="3" fontId="3" fillId="0" borderId="14" xfId="2" applyNumberFormat="1" applyFont="1" applyBorder="1" applyAlignment="1">
      <alignment wrapText="1"/>
    </xf>
    <xf numFmtId="0" fontId="14" fillId="0" borderId="8" xfId="2" applyFont="1" applyBorder="1" applyAlignment="1">
      <alignment horizontal="left" vertical="top" wrapText="1"/>
    </xf>
    <xf numFmtId="0" fontId="11" fillId="0" borderId="8" xfId="2" applyFont="1" applyBorder="1" applyAlignment="1">
      <alignment wrapText="1"/>
    </xf>
    <xf numFmtId="3" fontId="11" fillId="0" borderId="14" xfId="3" applyNumberFormat="1" applyFont="1" applyFill="1" applyBorder="1" applyAlignment="1">
      <alignment horizontal="right"/>
    </xf>
    <xf numFmtId="43" fontId="2" fillId="0" borderId="0" xfId="3" applyFont="1" applyFill="1" applyAlignment="1"/>
    <xf numFmtId="3" fontId="11" fillId="0" borderId="14" xfId="2" applyNumberFormat="1" applyFont="1" applyFill="1" applyBorder="1" applyAlignment="1">
      <alignment horizontal="right"/>
    </xf>
    <xf numFmtId="43" fontId="9" fillId="0" borderId="14" xfId="3" applyFont="1" applyBorder="1" applyAlignment="1">
      <alignment horizontal="right"/>
    </xf>
    <xf numFmtId="0" fontId="11" fillId="0" borderId="10" xfId="2" applyFont="1" applyBorder="1" applyAlignment="1">
      <alignment wrapText="1"/>
    </xf>
    <xf numFmtId="3" fontId="11" fillId="0" borderId="15" xfId="2" applyNumberFormat="1" applyFont="1" applyBorder="1" applyAlignment="1">
      <alignment horizontal="right"/>
    </xf>
    <xf numFmtId="3" fontId="11" fillId="0" borderId="10" xfId="2" applyNumberFormat="1" applyFont="1" applyBorder="1" applyAlignment="1">
      <alignment horizontal="right"/>
    </xf>
    <xf numFmtId="4" fontId="11" fillId="0" borderId="15" xfId="2" applyNumberFormat="1" applyFont="1" applyBorder="1" applyAlignment="1">
      <alignment horizontal="right"/>
    </xf>
    <xf numFmtId="2" fontId="3" fillId="0" borderId="15" xfId="2" applyNumberFormat="1" applyFont="1" applyBorder="1" applyAlignment="1">
      <alignment horizontal="right"/>
    </xf>
    <xf numFmtId="2" fontId="3" fillId="0" borderId="10" xfId="2" applyNumberFormat="1" applyFont="1" applyBorder="1" applyAlignment="1">
      <alignment horizontal="right"/>
    </xf>
    <xf numFmtId="43" fontId="17" fillId="0" borderId="0" xfId="3" applyFont="1"/>
    <xf numFmtId="0" fontId="17" fillId="0" borderId="0" xfId="2" applyFont="1"/>
    <xf numFmtId="0" fontId="8" fillId="0" borderId="0" xfId="2" applyFont="1"/>
    <xf numFmtId="166" fontId="3" fillId="0" borderId="0" xfId="2" applyNumberFormat="1" applyFont="1"/>
    <xf numFmtId="0" fontId="4" fillId="0" borderId="0" xfId="2" applyFont="1" applyAlignment="1">
      <alignment horizontal="center"/>
    </xf>
    <xf numFmtId="0" fontId="6" fillId="0" borderId="0" xfId="2" applyFont="1" applyAlignment="1">
      <alignment horizontal="center"/>
    </xf>
    <xf numFmtId="0" fontId="7" fillId="0" borderId="16" xfId="2" applyFont="1" applyBorder="1"/>
    <xf numFmtId="0" fontId="9" fillId="0" borderId="18" xfId="2" applyFont="1" applyBorder="1" applyAlignment="1">
      <alignment horizontal="center"/>
    </xf>
    <xf numFmtId="17" fontId="9" fillId="0" borderId="18" xfId="2" applyNumberFormat="1" applyFont="1" applyBorder="1" applyAlignment="1">
      <alignment horizontal="center"/>
    </xf>
    <xf numFmtId="0" fontId="11" fillId="0" borderId="21" xfId="2" applyFont="1" applyBorder="1"/>
    <xf numFmtId="3" fontId="11" fillId="0" borderId="22" xfId="2" applyNumberFormat="1" applyFont="1" applyBorder="1" applyAlignment="1">
      <alignment horizontal="right"/>
    </xf>
    <xf numFmtId="0" fontId="11" fillId="0" borderId="22" xfId="2" applyFont="1" applyBorder="1" applyAlignment="1">
      <alignment horizontal="right"/>
    </xf>
    <xf numFmtId="0" fontId="7" fillId="0" borderId="21" xfId="2" applyFont="1" applyBorder="1"/>
    <xf numFmtId="0" fontId="7" fillId="0" borderId="22" xfId="2" applyFont="1" applyBorder="1" applyAlignment="1">
      <alignment horizontal="right"/>
    </xf>
    <xf numFmtId="3" fontId="3" fillId="0" borderId="22" xfId="2" applyNumberFormat="1" applyFont="1" applyBorder="1" applyAlignment="1">
      <alignment horizontal="right"/>
    </xf>
    <xf numFmtId="0" fontId="3" fillId="0" borderId="22" xfId="2" applyFont="1" applyBorder="1" applyAlignment="1">
      <alignment horizontal="right"/>
    </xf>
    <xf numFmtId="0" fontId="3" fillId="0" borderId="21" xfId="2" applyFont="1" applyBorder="1"/>
    <xf numFmtId="0" fontId="3" fillId="0" borderId="19" xfId="2" applyFont="1" applyBorder="1"/>
    <xf numFmtId="0" fontId="7" fillId="0" borderId="18" xfId="2" applyFont="1" applyBorder="1" applyAlignment="1">
      <alignment horizontal="right"/>
    </xf>
    <xf numFmtId="0" fontId="7" fillId="0" borderId="19" xfId="2" applyFont="1" applyBorder="1"/>
    <xf numFmtId="3" fontId="3" fillId="0" borderId="18" xfId="2" applyNumberFormat="1" applyFont="1" applyBorder="1" applyAlignment="1">
      <alignment horizontal="right"/>
    </xf>
    <xf numFmtId="0" fontId="3" fillId="0" borderId="18" xfId="2" applyFont="1" applyBorder="1" applyAlignment="1">
      <alignment horizontal="right"/>
    </xf>
    <xf numFmtId="3" fontId="3" fillId="0" borderId="0" xfId="2" applyNumberFormat="1" applyFont="1" applyAlignment="1">
      <alignment horizontal="right"/>
    </xf>
    <xf numFmtId="0" fontId="3" fillId="0" borderId="0" xfId="2" applyFont="1" applyAlignment="1">
      <alignment horizontal="right"/>
    </xf>
    <xf numFmtId="167" fontId="3" fillId="0" borderId="22" xfId="2" applyNumberFormat="1" applyFont="1" applyBorder="1" applyAlignment="1">
      <alignment horizontal="right"/>
    </xf>
    <xf numFmtId="3" fontId="3" fillId="0" borderId="21" xfId="2" applyNumberFormat="1" applyFont="1" applyBorder="1"/>
    <xf numFmtId="3" fontId="3" fillId="0" borderId="19" xfId="2" applyNumberFormat="1" applyFont="1" applyBorder="1"/>
    <xf numFmtId="167" fontId="3" fillId="0" borderId="19" xfId="2" applyNumberFormat="1" applyFont="1" applyBorder="1" applyAlignment="1">
      <alignment horizontal="right"/>
    </xf>
    <xf numFmtId="0" fontId="7" fillId="0" borderId="0" xfId="2" applyFont="1"/>
    <xf numFmtId="0" fontId="9" fillId="0" borderId="23" xfId="2" applyFont="1" applyBorder="1" applyAlignment="1">
      <alignment horizontal="center"/>
    </xf>
    <xf numFmtId="0" fontId="9" fillId="0" borderId="24" xfId="2" applyFont="1" applyBorder="1" applyAlignment="1">
      <alignment horizontal="center" wrapText="1"/>
    </xf>
    <xf numFmtId="3" fontId="11" fillId="0" borderId="25" xfId="2" applyNumberFormat="1" applyFont="1" applyBorder="1" applyAlignment="1">
      <alignment horizontal="right"/>
    </xf>
    <xf numFmtId="4" fontId="9" fillId="0" borderId="25" xfId="2" applyNumberFormat="1" applyFont="1" applyBorder="1" applyAlignment="1">
      <alignment horizontal="right"/>
    </xf>
    <xf numFmtId="0" fontId="7" fillId="0" borderId="8" xfId="2" applyFont="1" applyBorder="1"/>
    <xf numFmtId="0" fontId="7" fillId="0" borderId="25" xfId="2" applyFont="1" applyBorder="1" applyAlignment="1">
      <alignment horizontal="right"/>
    </xf>
    <xf numFmtId="168" fontId="7" fillId="0" borderId="25" xfId="2" applyNumberFormat="1" applyFont="1" applyBorder="1" applyAlignment="1">
      <alignment horizontal="right"/>
    </xf>
    <xf numFmtId="3" fontId="3" fillId="0" borderId="8" xfId="2" applyNumberFormat="1" applyFont="1" applyBorder="1" applyAlignment="1">
      <alignment wrapText="1"/>
    </xf>
    <xf numFmtId="3" fontId="3" fillId="0" borderId="25" xfId="2" applyNumberFormat="1" applyFont="1" applyBorder="1" applyAlignment="1">
      <alignment horizontal="right" wrapText="1"/>
    </xf>
    <xf numFmtId="4" fontId="3" fillId="0" borderId="25" xfId="2" applyNumberFormat="1" applyFont="1" applyBorder="1" applyAlignment="1">
      <alignment horizontal="right"/>
    </xf>
    <xf numFmtId="43" fontId="3" fillId="0" borderId="0" xfId="3" applyFont="1"/>
    <xf numFmtId="43" fontId="3" fillId="0" borderId="0" xfId="3" applyFont="1" applyFill="1"/>
    <xf numFmtId="3" fontId="3" fillId="0" borderId="10" xfId="2" applyNumberFormat="1" applyFont="1" applyBorder="1" applyAlignment="1">
      <alignment wrapText="1"/>
    </xf>
    <xf numFmtId="3" fontId="3" fillId="0" borderId="24" xfId="2" applyNumberFormat="1" applyFont="1" applyBorder="1" applyAlignment="1">
      <alignment horizontal="right" wrapText="1"/>
    </xf>
    <xf numFmtId="4" fontId="3" fillId="0" borderId="24" xfId="2" applyNumberFormat="1" applyFont="1" applyBorder="1" applyAlignment="1">
      <alignment horizontal="right"/>
    </xf>
    <xf numFmtId="2" fontId="3" fillId="0" borderId="0" xfId="2" applyNumberFormat="1" applyFont="1"/>
    <xf numFmtId="4" fontId="3" fillId="0" borderId="0" xfId="2" applyNumberFormat="1" applyFont="1"/>
    <xf numFmtId="0" fontId="19" fillId="0" borderId="0" xfId="2" applyFont="1"/>
    <xf numFmtId="0" fontId="2" fillId="0" borderId="0" xfId="2" applyAlignment="1">
      <alignment vertical="center"/>
    </xf>
    <xf numFmtId="43" fontId="2" fillId="0" borderId="0" xfId="2" applyNumberFormat="1" applyAlignment="1">
      <alignment vertical="center" wrapText="1"/>
    </xf>
    <xf numFmtId="0" fontId="2" fillId="0" borderId="0" xfId="2" applyAlignment="1">
      <alignment vertical="center" wrapText="1"/>
    </xf>
    <xf numFmtId="3" fontId="2" fillId="0" borderId="0" xfId="2" applyNumberFormat="1" applyAlignment="1">
      <alignment vertical="center"/>
    </xf>
    <xf numFmtId="0" fontId="11" fillId="0" borderId="13" xfId="2" applyFont="1" applyBorder="1"/>
    <xf numFmtId="3" fontId="11" fillId="0" borderId="12" xfId="2" applyNumberFormat="1" applyFont="1" applyBorder="1" applyAlignment="1">
      <alignment horizontal="right"/>
    </xf>
    <xf numFmtId="2" fontId="9" fillId="0" borderId="12" xfId="2" applyNumberFormat="1" applyFont="1" applyBorder="1" applyAlignment="1">
      <alignment horizontal="right"/>
    </xf>
    <xf numFmtId="43" fontId="20" fillId="0" borderId="0" xfId="3" applyFont="1"/>
    <xf numFmtId="43" fontId="2" fillId="0" borderId="0" xfId="3" applyAlignment="1">
      <alignment vertical="center"/>
    </xf>
    <xf numFmtId="0" fontId="2" fillId="0" borderId="8" xfId="2" applyBorder="1"/>
    <xf numFmtId="43" fontId="2" fillId="0" borderId="0" xfId="3" applyAlignment="1"/>
    <xf numFmtId="0" fontId="9" fillId="0" borderId="14" xfId="2" applyFont="1" applyBorder="1"/>
    <xf numFmtId="3" fontId="11" fillId="0" borderId="8" xfId="2" applyNumberFormat="1" applyFont="1" applyBorder="1"/>
    <xf numFmtId="3" fontId="11" fillId="0" borderId="25" xfId="2" applyNumberFormat="1" applyFont="1" applyBorder="1"/>
    <xf numFmtId="3" fontId="11" fillId="0" borderId="14" xfId="2" applyNumberFormat="1" applyFont="1" applyBorder="1"/>
    <xf numFmtId="0" fontId="3" fillId="0" borderId="14" xfId="2" applyFont="1" applyBorder="1"/>
    <xf numFmtId="0" fontId="3" fillId="0" borderId="14" xfId="2" applyFont="1" applyBorder="1" applyAlignment="1">
      <alignment wrapText="1"/>
    </xf>
    <xf numFmtId="3" fontId="3" fillId="0" borderId="8" xfId="2" applyNumberFormat="1" applyFont="1" applyBorder="1" applyAlignment="1">
      <alignment horizontal="right"/>
    </xf>
    <xf numFmtId="0" fontId="9" fillId="0" borderId="14" xfId="2" applyFont="1" applyBorder="1" applyAlignment="1">
      <alignment wrapText="1"/>
    </xf>
    <xf numFmtId="3" fontId="11" fillId="0" borderId="8" xfId="2" applyNumberFormat="1" applyFont="1" applyBorder="1" applyAlignment="1">
      <alignment horizontal="right"/>
    </xf>
    <xf numFmtId="43" fontId="2" fillId="0" borderId="0" xfId="3" applyFill="1" applyAlignment="1"/>
    <xf numFmtId="3" fontId="9" fillId="0" borderId="14" xfId="2" applyNumberFormat="1" applyFont="1" applyBorder="1" applyAlignment="1">
      <alignment horizontal="right"/>
    </xf>
    <xf numFmtId="0" fontId="9" fillId="0" borderId="14" xfId="2" applyFont="1" applyBorder="1" applyAlignment="1">
      <alignment vertical="justify" wrapText="1"/>
    </xf>
    <xf numFmtId="0" fontId="2" fillId="0" borderId="15" xfId="2" applyBorder="1"/>
    <xf numFmtId="0" fontId="3" fillId="0" borderId="10" xfId="2" applyFont="1" applyBorder="1"/>
    <xf numFmtId="0" fontId="3" fillId="0" borderId="24" xfId="2" applyFont="1" applyBorder="1"/>
    <xf numFmtId="0" fontId="3" fillId="0" borderId="15" xfId="2" applyFont="1" applyBorder="1"/>
    <xf numFmtId="0" fontId="3" fillId="0" borderId="15" xfId="2" applyFont="1" applyBorder="1" applyAlignment="1">
      <alignment horizontal="right"/>
    </xf>
    <xf numFmtId="0" fontId="3" fillId="0" borderId="10" xfId="2" applyFont="1" applyBorder="1" applyAlignment="1">
      <alignment horizontal="right"/>
    </xf>
    <xf numFmtId="0" fontId="7" fillId="0" borderId="26" xfId="2" applyFont="1" applyBorder="1"/>
    <xf numFmtId="0" fontId="7" fillId="0" borderId="8" xfId="2" applyFont="1" applyBorder="1" applyAlignment="1">
      <alignment horizontal="right"/>
    </xf>
    <xf numFmtId="0" fontId="7" fillId="0" borderId="14" xfId="2" applyFont="1" applyBorder="1" applyAlignment="1">
      <alignment horizontal="right"/>
    </xf>
    <xf numFmtId="2" fontId="7" fillId="0" borderId="14" xfId="2" applyNumberFormat="1" applyFont="1" applyBorder="1" applyAlignment="1">
      <alignment horizontal="right"/>
    </xf>
    <xf numFmtId="2" fontId="7" fillId="0" borderId="8" xfId="2" applyNumberFormat="1" applyFont="1" applyBorder="1" applyAlignment="1">
      <alignment horizontal="right"/>
    </xf>
    <xf numFmtId="3" fontId="3" fillId="0" borderId="25" xfId="2" applyNumberFormat="1" applyFont="1" applyBorder="1"/>
    <xf numFmtId="3" fontId="3" fillId="0" borderId="8" xfId="2" applyNumberFormat="1" applyFont="1" applyBorder="1"/>
    <xf numFmtId="0" fontId="3" fillId="0" borderId="8" xfId="2" applyFont="1" applyBorder="1" applyAlignment="1">
      <alignment horizontal="left"/>
    </xf>
    <xf numFmtId="0" fontId="7" fillId="0" borderId="10" xfId="2" applyFont="1" applyBorder="1"/>
    <xf numFmtId="0" fontId="7" fillId="0" borderId="10" xfId="2" applyFont="1" applyBorder="1" applyAlignment="1">
      <alignment horizontal="right"/>
    </xf>
    <xf numFmtId="0" fontId="7" fillId="0" borderId="15" xfId="2" applyFont="1" applyBorder="1" applyAlignment="1">
      <alignment horizontal="right"/>
    </xf>
    <xf numFmtId="0" fontId="7" fillId="0" borderId="15" xfId="2" applyFont="1" applyBorder="1" applyAlignment="1">
      <alignment horizontal="center"/>
    </xf>
    <xf numFmtId="0" fontId="7" fillId="0" borderId="10" xfId="2" applyFont="1" applyBorder="1" applyAlignment="1">
      <alignment horizontal="center"/>
    </xf>
    <xf numFmtId="0" fontId="21" fillId="0" borderId="26" xfId="2" applyFont="1" applyBorder="1"/>
    <xf numFmtId="0" fontId="21" fillId="0" borderId="0" xfId="2" applyFont="1"/>
    <xf numFmtId="43" fontId="21" fillId="0" borderId="0" xfId="3" applyFont="1" applyAlignment="1"/>
    <xf numFmtId="43" fontId="3" fillId="0" borderId="0" xfId="3" applyFont="1" applyAlignment="1"/>
    <xf numFmtId="0" fontId="2" fillId="0" borderId="0" xfId="2" applyAlignment="1">
      <alignment vertical="top"/>
    </xf>
    <xf numFmtId="0" fontId="2" fillId="0" borderId="29" xfId="2" applyBorder="1" applyAlignment="1">
      <alignment vertical="top"/>
    </xf>
    <xf numFmtId="0" fontId="2" fillId="0" borderId="30" xfId="2" applyBorder="1" applyAlignment="1">
      <alignment vertical="top"/>
    </xf>
    <xf numFmtId="0" fontId="23" fillId="0" borderId="0" xfId="2" applyFont="1" applyAlignment="1">
      <alignment horizontal="left" vertical="top"/>
    </xf>
    <xf numFmtId="0" fontId="23" fillId="0" borderId="0" xfId="2" applyFont="1" applyAlignment="1">
      <alignment horizontal="center" vertical="top"/>
    </xf>
    <xf numFmtId="3" fontId="23" fillId="0" borderId="0" xfId="2" applyNumberFormat="1" applyFont="1" applyAlignment="1">
      <alignment horizontal="right" vertical="top"/>
    </xf>
    <xf numFmtId="0" fontId="2" fillId="0" borderId="22" xfId="2" applyBorder="1" applyAlignment="1">
      <alignment vertical="top"/>
    </xf>
    <xf numFmtId="169" fontId="2" fillId="0" borderId="0" xfId="3" applyNumberFormat="1" applyFont="1" applyBorder="1" applyAlignment="1">
      <alignment horizontal="right" vertical="top"/>
    </xf>
    <xf numFmtId="169" fontId="2" fillId="0" borderId="0" xfId="3" applyNumberFormat="1" applyFont="1" applyFill="1" applyBorder="1" applyAlignment="1">
      <alignment horizontal="right" vertical="top"/>
    </xf>
    <xf numFmtId="0" fontId="23" fillId="0" borderId="30" xfId="2" applyFont="1" applyBorder="1" applyAlignment="1">
      <alignment vertical="top"/>
    </xf>
    <xf numFmtId="3" fontId="2" fillId="0" borderId="0" xfId="2" applyNumberFormat="1" applyAlignment="1">
      <alignment horizontal="right"/>
    </xf>
    <xf numFmtId="0" fontId="2" fillId="0" borderId="0" xfId="2" applyAlignment="1">
      <alignment vertical="top" wrapText="1"/>
    </xf>
    <xf numFmtId="0" fontId="23" fillId="0" borderId="31" xfId="2" applyFont="1" applyBorder="1" applyAlignment="1">
      <alignment vertical="top"/>
    </xf>
    <xf numFmtId="0" fontId="2" fillId="0" borderId="16" xfId="2" applyBorder="1" applyAlignment="1">
      <alignment vertical="top"/>
    </xf>
    <xf numFmtId="0" fontId="23" fillId="0" borderId="16" xfId="2" applyFont="1" applyBorder="1" applyAlignment="1">
      <alignment horizontal="center" vertical="top"/>
    </xf>
    <xf numFmtId="169" fontId="2" fillId="0" borderId="16" xfId="3" applyNumberFormat="1" applyFont="1" applyBorder="1" applyAlignment="1">
      <alignment horizontal="right" vertical="top"/>
    </xf>
    <xf numFmtId="0" fontId="2" fillId="0" borderId="18" xfId="2" applyBorder="1" applyAlignment="1">
      <alignment vertical="top"/>
    </xf>
    <xf numFmtId="169" fontId="2" fillId="0" borderId="0" xfId="3" applyNumberFormat="1" applyBorder="1" applyAlignment="1">
      <alignment vertical="top"/>
    </xf>
    <xf numFmtId="0" fontId="2" fillId="0" borderId="0" xfId="2" applyAlignment="1">
      <alignment horizontal="left" vertical="top"/>
    </xf>
    <xf numFmtId="0" fontId="2" fillId="0" borderId="30" xfId="2" applyBorder="1" applyAlignment="1">
      <alignment horizontal="right" vertical="top"/>
    </xf>
    <xf numFmtId="0" fontId="23" fillId="0" borderId="0" xfId="2" applyFont="1" applyAlignment="1">
      <alignment horizontal="right" vertical="top" wrapText="1"/>
    </xf>
    <xf numFmtId="0" fontId="23" fillId="0" borderId="0" xfId="2" applyFont="1" applyAlignment="1">
      <alignment horizontal="right" vertical="top"/>
    </xf>
    <xf numFmtId="169" fontId="23" fillId="0" borderId="26" xfId="3" applyNumberFormat="1" applyFont="1" applyBorder="1" applyAlignment="1">
      <alignment horizontal="right" vertical="top"/>
    </xf>
    <xf numFmtId="0" fontId="2" fillId="0" borderId="22" xfId="2" applyBorder="1" applyAlignment="1">
      <alignment horizontal="right" vertical="top"/>
    </xf>
    <xf numFmtId="170" fontId="23" fillId="0" borderId="30" xfId="3" applyNumberFormat="1" applyFont="1" applyBorder="1" applyAlignment="1">
      <alignment horizontal="right" vertical="top"/>
    </xf>
    <xf numFmtId="0" fontId="2" fillId="0" borderId="0" xfId="2" applyAlignment="1">
      <alignment horizontal="right" vertical="top"/>
    </xf>
    <xf numFmtId="0" fontId="23" fillId="0" borderId="0" xfId="2" applyFont="1" applyAlignment="1">
      <alignment vertical="top"/>
    </xf>
    <xf numFmtId="169" fontId="23" fillId="0" borderId="32" xfId="3" applyNumberFormat="1" applyFont="1" applyBorder="1" applyAlignment="1">
      <alignment vertical="top"/>
    </xf>
    <xf numFmtId="3" fontId="2" fillId="0" borderId="0" xfId="2" applyNumberFormat="1" applyAlignment="1">
      <alignment vertical="top"/>
    </xf>
    <xf numFmtId="0" fontId="2" fillId="0" borderId="31" xfId="2" applyBorder="1" applyAlignment="1">
      <alignment vertical="top"/>
    </xf>
    <xf numFmtId="0" fontId="2" fillId="0" borderId="16" xfId="2" applyBorder="1" applyAlignment="1">
      <alignment horizontal="left" vertical="top"/>
    </xf>
    <xf numFmtId="43" fontId="2" fillId="0" borderId="0" xfId="3" applyAlignment="1">
      <alignment vertical="top"/>
    </xf>
    <xf numFmtId="43" fontId="0" fillId="0" borderId="0" xfId="3" applyFont="1" applyAlignment="1">
      <alignment vertical="top"/>
    </xf>
    <xf numFmtId="43" fontId="2" fillId="0" borderId="0" xfId="2" applyNumberFormat="1" applyAlignment="1">
      <alignment vertical="top"/>
    </xf>
    <xf numFmtId="0" fontId="2" fillId="0" borderId="25" xfId="2" applyBorder="1"/>
    <xf numFmtId="0" fontId="23" fillId="0" borderId="14" xfId="2" applyFont="1" applyBorder="1" applyAlignment="1">
      <alignment horizontal="center"/>
    </xf>
    <xf numFmtId="0" fontId="23" fillId="0" borderId="0" xfId="2" applyFont="1" applyBorder="1" applyAlignment="1">
      <alignment horizontal="left"/>
    </xf>
    <xf numFmtId="0" fontId="23" fillId="0" borderId="0" xfId="2" applyFont="1" applyBorder="1" applyAlignment="1">
      <alignment horizontal="center"/>
    </xf>
    <xf numFmtId="0" fontId="2" fillId="0" borderId="14" xfId="2" applyBorder="1"/>
    <xf numFmtId="0" fontId="2" fillId="0" borderId="0" xfId="2" applyBorder="1" applyAlignment="1">
      <alignment horizontal="left"/>
    </xf>
    <xf numFmtId="0" fontId="2" fillId="0" borderId="0" xfId="2" applyBorder="1"/>
    <xf numFmtId="3" fontId="23" fillId="0" borderId="0" xfId="2" applyNumberFormat="1" applyFont="1" applyBorder="1" applyAlignment="1">
      <alignment horizontal="right"/>
    </xf>
    <xf numFmtId="3" fontId="2" fillId="0" borderId="0" xfId="2" applyNumberFormat="1" applyBorder="1" applyAlignment="1">
      <alignment horizontal="right"/>
    </xf>
    <xf numFmtId="0" fontId="23" fillId="0" borderId="0" xfId="2" applyFont="1" applyBorder="1"/>
    <xf numFmtId="0" fontId="2" fillId="0" borderId="0" xfId="2" applyBorder="1" applyAlignment="1">
      <alignment horizontal="left" wrapText="1"/>
    </xf>
    <xf numFmtId="3" fontId="2" fillId="0" borderId="0" xfId="2" applyNumberFormat="1" applyBorder="1"/>
    <xf numFmtId="3" fontId="2" fillId="0" borderId="0" xfId="2" applyNumberFormat="1" applyBorder="1" applyAlignment="1">
      <alignment horizontal="left" wrapText="1"/>
    </xf>
    <xf numFmtId="3" fontId="2" fillId="0" borderId="1" xfId="2" applyNumberFormat="1" applyBorder="1"/>
    <xf numFmtId="0" fontId="23" fillId="0" borderId="0" xfId="2" applyFont="1" applyBorder="1" applyAlignment="1">
      <alignment horizontal="right" wrapText="1"/>
    </xf>
    <xf numFmtId="3" fontId="23" fillId="0" borderId="32" xfId="2" applyNumberFormat="1" applyFont="1" applyBorder="1"/>
    <xf numFmtId="0" fontId="2" fillId="0" borderId="1" xfId="2" applyBorder="1" applyAlignment="1">
      <alignment horizontal="left"/>
    </xf>
    <xf numFmtId="0" fontId="2" fillId="0" borderId="24" xfId="2" applyBorder="1"/>
    <xf numFmtId="0" fontId="2" fillId="0" borderId="0" xfId="2" applyAlignment="1">
      <alignment horizontal="left"/>
    </xf>
    <xf numFmtId="3" fontId="23" fillId="0" borderId="0" xfId="2" applyNumberFormat="1" applyFont="1"/>
    <xf numFmtId="0" fontId="17" fillId="0" borderId="0" xfId="2" applyFont="1" applyAlignment="1">
      <alignment horizontal="left" wrapText="1"/>
    </xf>
    <xf numFmtId="3" fontId="17" fillId="0" borderId="0" xfId="2" applyNumberFormat="1" applyFont="1" applyAlignment="1">
      <alignment horizontal="right"/>
    </xf>
    <xf numFmtId="0" fontId="2" fillId="0" borderId="36" xfId="2" applyBorder="1"/>
    <xf numFmtId="0" fontId="23" fillId="0" borderId="14" xfId="2" applyFont="1" applyBorder="1"/>
    <xf numFmtId="0" fontId="23" fillId="0" borderId="14" xfId="2" applyFont="1" applyBorder="1" applyAlignment="1">
      <alignment horizontal="left" indent="1"/>
    </xf>
    <xf numFmtId="0" fontId="2" fillId="0" borderId="14" xfId="2" applyBorder="1" applyAlignment="1">
      <alignment horizontal="left" indent="1"/>
    </xf>
    <xf numFmtId="0" fontId="23" fillId="0" borderId="0" xfId="2" applyFont="1" applyBorder="1" applyAlignment="1">
      <alignment horizontal="left" wrapText="1"/>
    </xf>
    <xf numFmtId="43" fontId="2" fillId="0" borderId="0" xfId="3" applyFont="1"/>
    <xf numFmtId="43" fontId="24" fillId="0" borderId="0" xfId="3" applyFont="1"/>
    <xf numFmtId="43" fontId="2" fillId="0" borderId="0" xfId="3"/>
    <xf numFmtId="3" fontId="23" fillId="0" borderId="37" xfId="2" applyNumberFormat="1" applyFont="1" applyBorder="1"/>
    <xf numFmtId="4" fontId="2" fillId="0" borderId="0" xfId="2" applyNumberFormat="1"/>
    <xf numFmtId="0" fontId="2" fillId="0" borderId="1" xfId="2" applyBorder="1"/>
    <xf numFmtId="0" fontId="7" fillId="0" borderId="0" xfId="2" applyFont="1" applyAlignment="1">
      <alignment wrapText="1"/>
    </xf>
    <xf numFmtId="0" fontId="11" fillId="0" borderId="12" xfId="2" applyFont="1" applyBorder="1" applyAlignment="1">
      <alignment wrapText="1"/>
    </xf>
    <xf numFmtId="3" fontId="3" fillId="0" borderId="14" xfId="2" applyNumberFormat="1" applyFont="1" applyBorder="1"/>
    <xf numFmtId="3" fontId="11" fillId="0" borderId="14" xfId="2" applyNumberFormat="1" applyFont="1" applyBorder="1" applyAlignment="1">
      <alignment wrapText="1"/>
    </xf>
    <xf numFmtId="2" fontId="9" fillId="0" borderId="14" xfId="2" applyNumberFormat="1" applyFont="1" applyBorder="1" applyAlignment="1">
      <alignment horizontal="right" wrapText="1"/>
    </xf>
    <xf numFmtId="0" fontId="2" fillId="0" borderId="0" xfId="2" applyAlignment="1">
      <alignment wrapText="1"/>
    </xf>
    <xf numFmtId="2" fontId="3" fillId="0" borderId="14" xfId="2" applyNumberFormat="1" applyFont="1" applyBorder="1" applyAlignment="1">
      <alignment horizontal="right" wrapText="1"/>
    </xf>
    <xf numFmtId="3" fontId="3" fillId="0" borderId="14" xfId="2" applyNumberFormat="1" applyFont="1" applyBorder="1" applyAlignment="1">
      <alignment horizontal="right" wrapText="1"/>
    </xf>
    <xf numFmtId="3" fontId="14" fillId="0" borderId="14" xfId="2" applyNumberFormat="1" applyFont="1" applyBorder="1" applyAlignment="1">
      <alignment wrapText="1"/>
    </xf>
    <xf numFmtId="0" fontId="3" fillId="0" borderId="8" xfId="2" applyFont="1" applyBorder="1" applyAlignment="1">
      <alignment horizontal="left" wrapText="1"/>
    </xf>
    <xf numFmtId="0" fontId="23" fillId="0" borderId="0" xfId="2" applyFont="1" applyAlignment="1">
      <alignment wrapText="1"/>
    </xf>
    <xf numFmtId="0" fontId="23" fillId="0" borderId="8" xfId="2" applyFont="1" applyBorder="1" applyAlignment="1">
      <alignment horizontal="left" wrapText="1"/>
    </xf>
    <xf numFmtId="3" fontId="3" fillId="0" borderId="14" xfId="2" applyNumberFormat="1" applyFont="1" applyFill="1" applyBorder="1" applyAlignment="1">
      <alignment wrapText="1"/>
    </xf>
    <xf numFmtId="0" fontId="17" fillId="0" borderId="8" xfId="2" applyFont="1" applyBorder="1" applyAlignment="1">
      <alignment horizontal="left" wrapText="1" indent="2"/>
    </xf>
    <xf numFmtId="3" fontId="17" fillId="0" borderId="14" xfId="2" applyNumberFormat="1" applyFont="1" applyBorder="1" applyAlignment="1">
      <alignment wrapText="1"/>
    </xf>
    <xf numFmtId="2" fontId="17" fillId="0" borderId="14" xfId="2" applyNumberFormat="1" applyFont="1" applyBorder="1" applyAlignment="1">
      <alignment horizontal="right" wrapText="1"/>
    </xf>
    <xf numFmtId="2" fontId="17" fillId="0" borderId="8" xfId="2" applyNumberFormat="1" applyFont="1" applyBorder="1" applyAlignment="1">
      <alignment horizontal="right"/>
    </xf>
    <xf numFmtId="0" fontId="3" fillId="0" borderId="14" xfId="2" applyFont="1" applyBorder="1" applyAlignment="1">
      <alignment horizontal="left" wrapText="1"/>
    </xf>
    <xf numFmtId="1" fontId="3" fillId="0" borderId="14" xfId="2" applyNumberFormat="1" applyFont="1" applyBorder="1" applyAlignment="1">
      <alignment horizontal="right" wrapText="1"/>
    </xf>
    <xf numFmtId="1" fontId="3" fillId="0" borderId="8" xfId="2" applyNumberFormat="1" applyFont="1" applyBorder="1" applyAlignment="1">
      <alignment horizontal="right"/>
    </xf>
    <xf numFmtId="0" fontId="3" fillId="0" borderId="10" xfId="2" applyFont="1" applyBorder="1" applyAlignment="1">
      <alignment wrapText="1"/>
    </xf>
    <xf numFmtId="2" fontId="3" fillId="0" borderId="15" xfId="2" applyNumberFormat="1" applyFont="1" applyBorder="1" applyAlignment="1">
      <alignment horizontal="right" wrapText="1"/>
    </xf>
    <xf numFmtId="2" fontId="3" fillId="0" borderId="10" xfId="2" applyNumberFormat="1" applyFont="1" applyBorder="1" applyAlignment="1">
      <alignment horizontal="right" wrapText="1"/>
    </xf>
    <xf numFmtId="0" fontId="21" fillId="0" borderId="26" xfId="2" applyFont="1" applyBorder="1" applyAlignment="1">
      <alignment wrapText="1"/>
    </xf>
    <xf numFmtId="43" fontId="17" fillId="0" borderId="0" xfId="3" applyFont="1" applyAlignment="1"/>
    <xf numFmtId="43" fontId="25" fillId="0" borderId="0" xfId="3" applyFont="1" applyAlignment="1"/>
    <xf numFmtId="2" fontId="3" fillId="0" borderId="8" xfId="2" applyNumberFormat="1" applyFont="1" applyBorder="1" applyAlignment="1">
      <alignment horizontal="right" wrapText="1"/>
    </xf>
    <xf numFmtId="43" fontId="26" fillId="0" borderId="0" xfId="0" applyNumberFormat="1" applyFont="1"/>
    <xf numFmtId="3" fontId="0" fillId="0" borderId="0" xfId="0" applyNumberFormat="1"/>
    <xf numFmtId="0" fontId="29" fillId="0" borderId="0" xfId="0" applyFont="1"/>
    <xf numFmtId="0" fontId="30" fillId="0" borderId="0" xfId="0" applyFont="1" applyAlignment="1">
      <alignment vertical="center"/>
    </xf>
    <xf numFmtId="0" fontId="31" fillId="0" borderId="8" xfId="0" applyFont="1" applyBorder="1" applyAlignment="1">
      <alignment vertical="center" wrapText="1"/>
    </xf>
    <xf numFmtId="3" fontId="31" fillId="0" borderId="2" xfId="0" applyNumberFormat="1" applyFont="1" applyBorder="1" applyAlignment="1">
      <alignment horizontal="right" vertical="center" wrapText="1"/>
    </xf>
    <xf numFmtId="2" fontId="32" fillId="0" borderId="2" xfId="0" applyNumberFormat="1" applyFont="1" applyBorder="1" applyAlignment="1">
      <alignment horizontal="right" vertical="center" wrapText="1"/>
    </xf>
    <xf numFmtId="2" fontId="32" fillId="0" borderId="23" xfId="0" applyNumberFormat="1" applyFont="1" applyBorder="1" applyAlignment="1">
      <alignment horizontal="right" vertical="center"/>
    </xf>
    <xf numFmtId="3" fontId="3" fillId="0" borderId="8" xfId="2" applyNumberFormat="1" applyFont="1" applyBorder="1" applyAlignment="1">
      <alignment vertical="center" wrapText="1"/>
    </xf>
    <xf numFmtId="3" fontId="3" fillId="0" borderId="14" xfId="2" applyNumberFormat="1" applyFont="1" applyBorder="1" applyAlignment="1">
      <alignment vertical="center" wrapText="1"/>
    </xf>
    <xf numFmtId="3" fontId="33" fillId="0" borderId="8" xfId="0" applyNumberFormat="1" applyFont="1" applyBorder="1" applyAlignment="1">
      <alignment horizontal="right" vertical="center" wrapText="1"/>
    </xf>
    <xf numFmtId="2" fontId="33" fillId="0" borderId="8" xfId="0" applyNumberFormat="1" applyFont="1" applyBorder="1" applyAlignment="1">
      <alignment horizontal="right" vertical="center" wrapText="1"/>
    </xf>
    <xf numFmtId="2" fontId="33" fillId="0" borderId="25" xfId="0" applyNumberFormat="1" applyFont="1" applyBorder="1" applyAlignment="1">
      <alignment horizontal="right" vertical="center"/>
    </xf>
    <xf numFmtId="0" fontId="33" fillId="0" borderId="8" xfId="0" applyFont="1" applyBorder="1" applyAlignment="1">
      <alignment vertical="center" wrapText="1"/>
    </xf>
    <xf numFmtId="3" fontId="14" fillId="0" borderId="14" xfId="2" applyNumberFormat="1" applyFont="1" applyBorder="1" applyAlignment="1">
      <alignment horizontal="right" vertical="center" wrapText="1"/>
    </xf>
    <xf numFmtId="3" fontId="14" fillId="0" borderId="8" xfId="2" applyNumberFormat="1" applyFont="1" applyBorder="1" applyAlignment="1">
      <alignment vertical="center" wrapText="1"/>
    </xf>
    <xf numFmtId="171" fontId="3" fillId="0" borderId="8" xfId="3" applyNumberFormat="1" applyFont="1" applyFill="1" applyBorder="1" applyAlignment="1">
      <alignment wrapText="1"/>
    </xf>
    <xf numFmtId="3" fontId="3" fillId="0" borderId="8" xfId="2" applyNumberFormat="1" applyFont="1" applyBorder="1" applyAlignment="1">
      <alignment horizontal="right" vertical="center" wrapText="1"/>
    </xf>
    <xf numFmtId="0" fontId="33" fillId="0" borderId="10" xfId="0" applyFont="1" applyBorder="1" applyAlignment="1">
      <alignment vertical="center" wrapText="1"/>
    </xf>
    <xf numFmtId="3" fontId="3" fillId="0" borderId="15" xfId="2" applyNumberFormat="1" applyFont="1" applyBorder="1" applyAlignment="1">
      <alignment vertical="center" wrapText="1"/>
    </xf>
    <xf numFmtId="3" fontId="3" fillId="0" borderId="10" xfId="2" applyNumberFormat="1" applyFont="1" applyBorder="1" applyAlignment="1">
      <alignment vertical="center" wrapText="1"/>
    </xf>
    <xf numFmtId="2" fontId="33" fillId="0" borderId="10" xfId="0" applyNumberFormat="1" applyFont="1" applyBorder="1" applyAlignment="1">
      <alignment horizontal="right" vertical="center" wrapText="1"/>
    </xf>
    <xf numFmtId="2" fontId="33" fillId="0" borderId="10" xfId="0" applyNumberFormat="1" applyFont="1" applyBorder="1" applyAlignment="1">
      <alignment horizontal="right" vertical="center"/>
    </xf>
    <xf numFmtId="0" fontId="33" fillId="0" borderId="0" xfId="0" applyFont="1" applyAlignment="1">
      <alignment vertical="center" wrapText="1"/>
    </xf>
    <xf numFmtId="0" fontId="33" fillId="0" borderId="0" xfId="0" applyFont="1" applyAlignment="1">
      <alignment horizontal="right" vertical="center" wrapText="1"/>
    </xf>
    <xf numFmtId="0" fontId="34" fillId="0" borderId="0" xfId="0" applyFont="1" applyAlignment="1">
      <alignment vertical="center"/>
    </xf>
    <xf numFmtId="0" fontId="2" fillId="0" borderId="0" xfId="4" applyFill="1"/>
    <xf numFmtId="0" fontId="2" fillId="0" borderId="0" xfId="4" applyFill="1" applyBorder="1"/>
    <xf numFmtId="0" fontId="7" fillId="0" borderId="0" xfId="4" applyFont="1" applyFill="1" applyBorder="1" applyAlignment="1">
      <alignment horizontal="center" wrapText="1"/>
    </xf>
    <xf numFmtId="0" fontId="7" fillId="0" borderId="0" xfId="4" applyFont="1" applyFill="1" applyBorder="1" applyAlignment="1">
      <alignment horizontal="center"/>
    </xf>
    <xf numFmtId="0" fontId="35" fillId="0" borderId="0" xfId="4" applyFont="1" applyFill="1" applyBorder="1" applyAlignment="1">
      <alignment horizontal="center"/>
    </xf>
    <xf numFmtId="0" fontId="9" fillId="0" borderId="3" xfId="4" applyFont="1" applyFill="1" applyBorder="1" applyAlignment="1">
      <alignment horizontal="center" wrapText="1"/>
    </xf>
    <xf numFmtId="0" fontId="9" fillId="0" borderId="11" xfId="4" applyFont="1" applyFill="1" applyBorder="1" applyAlignment="1">
      <alignment horizontal="center"/>
    </xf>
    <xf numFmtId="0" fontId="36" fillId="0" borderId="7" xfId="4" applyFont="1" applyFill="1" applyBorder="1" applyAlignment="1">
      <alignment horizontal="center"/>
    </xf>
    <xf numFmtId="0" fontId="11" fillId="0" borderId="2" xfId="4" applyFont="1" applyFill="1" applyBorder="1" applyAlignment="1">
      <alignment wrapText="1"/>
    </xf>
    <xf numFmtId="169" fontId="11" fillId="0" borderId="2" xfId="1" applyNumberFormat="1" applyFont="1" applyFill="1" applyBorder="1" applyAlignment="1">
      <alignment horizontal="right"/>
    </xf>
    <xf numFmtId="43" fontId="11" fillId="0" borderId="2" xfId="1" applyFont="1" applyFill="1" applyBorder="1" applyAlignment="1">
      <alignment horizontal="right"/>
    </xf>
    <xf numFmtId="43" fontId="2" fillId="0" borderId="0" xfId="1" applyFont="1" applyFill="1" applyBorder="1"/>
    <xf numFmtId="0" fontId="37" fillId="0" borderId="8" xfId="0" applyNumberFormat="1" applyFont="1" applyFill="1" applyBorder="1" applyAlignment="1" applyProtection="1">
      <alignment horizontal="left" wrapText="1"/>
    </xf>
    <xf numFmtId="169" fontId="20" fillId="0" borderId="8" xfId="1" applyNumberFormat="1" applyFont="1" applyFill="1" applyBorder="1"/>
    <xf numFmtId="2" fontId="20" fillId="0" borderId="8" xfId="4" applyNumberFormat="1" applyFont="1" applyFill="1" applyBorder="1" applyAlignment="1"/>
    <xf numFmtId="43" fontId="2" fillId="0" borderId="0" xfId="4" applyNumberFormat="1" applyFill="1" applyBorder="1"/>
    <xf numFmtId="0" fontId="37" fillId="0" borderId="10" xfId="0" applyNumberFormat="1" applyFont="1" applyFill="1" applyBorder="1" applyAlignment="1" applyProtection="1">
      <alignment horizontal="left" wrapText="1"/>
    </xf>
    <xf numFmtId="169" fontId="20" fillId="0" borderId="10" xfId="1" applyNumberFormat="1" applyFont="1" applyFill="1" applyBorder="1"/>
    <xf numFmtId="2" fontId="20" fillId="0" borderId="10" xfId="4" applyNumberFormat="1" applyFont="1" applyFill="1" applyBorder="1" applyAlignment="1"/>
    <xf numFmtId="0" fontId="2" fillId="0" borderId="10" xfId="4" applyFill="1" applyBorder="1" applyAlignment="1">
      <alignment wrapText="1"/>
    </xf>
    <xf numFmtId="169" fontId="2" fillId="0" borderId="10" xfId="4" applyNumberFormat="1" applyFill="1" applyBorder="1"/>
    <xf numFmtId="0" fontId="2" fillId="0" borderId="0" xfId="4" applyFill="1" applyAlignment="1">
      <alignment wrapText="1"/>
    </xf>
    <xf numFmtId="0" fontId="35" fillId="0" borderId="0" xfId="4" applyFont="1" applyFill="1" applyAlignment="1"/>
    <xf numFmtId="43" fontId="2" fillId="0" borderId="0" xfId="3" applyAlignment="1">
      <alignment wrapText="1"/>
    </xf>
    <xf numFmtId="0" fontId="23" fillId="0" borderId="14" xfId="2" applyFont="1" applyBorder="1" applyAlignment="1">
      <alignment horizontal="left" wrapText="1"/>
    </xf>
    <xf numFmtId="0" fontId="17" fillId="0" borderId="14" xfId="2" applyFont="1" applyBorder="1" applyAlignment="1">
      <alignment horizontal="left" wrapText="1" indent="2"/>
    </xf>
    <xf numFmtId="3" fontId="17" fillId="0" borderId="14" xfId="2" applyNumberFormat="1" applyFont="1" applyFill="1" applyBorder="1" applyAlignment="1">
      <alignment wrapText="1"/>
    </xf>
    <xf numFmtId="43" fontId="2" fillId="0" borderId="0" xfId="3" applyFill="1" applyAlignment="1">
      <alignment wrapText="1"/>
    </xf>
    <xf numFmtId="0" fontId="17" fillId="0" borderId="14" xfId="2" applyFont="1" applyBorder="1" applyAlignment="1">
      <alignment horizontal="left" vertical="center" wrapText="1" indent="2"/>
    </xf>
    <xf numFmtId="3" fontId="17" fillId="0" borderId="14" xfId="2" applyNumberFormat="1" applyFont="1" applyFill="1" applyBorder="1" applyAlignment="1">
      <alignment vertical="center" wrapText="1"/>
    </xf>
    <xf numFmtId="3" fontId="17" fillId="0" borderId="14" xfId="2" applyNumberFormat="1" applyFont="1" applyBorder="1" applyAlignment="1">
      <alignment vertical="center" wrapText="1"/>
    </xf>
    <xf numFmtId="2" fontId="17" fillId="0" borderId="14" xfId="2" applyNumberFormat="1" applyFont="1" applyBorder="1" applyAlignment="1">
      <alignment horizontal="right" vertical="center" wrapText="1"/>
    </xf>
    <xf numFmtId="2" fontId="17" fillId="0" borderId="8" xfId="2" applyNumberFormat="1" applyFont="1" applyBorder="1" applyAlignment="1">
      <alignment horizontal="right" vertical="center"/>
    </xf>
    <xf numFmtId="43" fontId="2" fillId="0" borderId="0" xfId="3" applyFill="1" applyAlignment="1">
      <alignment vertical="center" wrapText="1"/>
    </xf>
    <xf numFmtId="2" fontId="3" fillId="0" borderId="14" xfId="2" applyNumberFormat="1" applyFont="1" applyBorder="1" applyAlignment="1">
      <alignment horizontal="right" vertical="center" wrapText="1"/>
    </xf>
    <xf numFmtId="0" fontId="7" fillId="0" borderId="0" xfId="4" applyFont="1" applyFill="1" applyAlignment="1">
      <alignment horizontal="center" wrapText="1"/>
    </xf>
    <xf numFmtId="0" fontId="7" fillId="0" borderId="0" xfId="4" applyFont="1" applyFill="1" applyAlignment="1">
      <alignment horizontal="center"/>
    </xf>
    <xf numFmtId="0" fontId="33" fillId="0" borderId="3" xfId="4" applyFont="1" applyFill="1" applyBorder="1" applyAlignment="1">
      <alignment horizontal="center" wrapText="1"/>
    </xf>
    <xf numFmtId="0" fontId="32" fillId="0" borderId="11" xfId="4" applyFont="1" applyFill="1" applyBorder="1" applyAlignment="1">
      <alignment horizontal="center"/>
    </xf>
    <xf numFmtId="0" fontId="32" fillId="0" borderId="7" xfId="4" applyFont="1" applyFill="1" applyBorder="1" applyAlignment="1">
      <alignment horizontal="center"/>
    </xf>
    <xf numFmtId="0" fontId="31" fillId="0" borderId="12" xfId="4" applyFont="1" applyFill="1" applyBorder="1" applyAlignment="1">
      <alignment wrapText="1"/>
    </xf>
    <xf numFmtId="169" fontId="31" fillId="0" borderId="12" xfId="1" applyNumberFormat="1" applyFont="1" applyFill="1" applyBorder="1" applyAlignment="1">
      <alignment horizontal="right"/>
    </xf>
    <xf numFmtId="4" fontId="31" fillId="0" borderId="12" xfId="4" applyNumberFormat="1" applyFont="1" applyFill="1" applyBorder="1" applyAlignment="1">
      <alignment horizontal="right"/>
    </xf>
    <xf numFmtId="0" fontId="37" fillId="0" borderId="8" xfId="0" applyNumberFormat="1" applyFont="1" applyFill="1" applyBorder="1" applyAlignment="1" applyProtection="1">
      <alignment horizontal="left" vertical="center" wrapText="1"/>
    </xf>
    <xf numFmtId="169" fontId="20" fillId="0" borderId="8" xfId="1" applyNumberFormat="1" applyFont="1" applyFill="1" applyBorder="1" applyAlignment="1">
      <alignment vertical="center"/>
    </xf>
    <xf numFmtId="2" fontId="20" fillId="0" borderId="8" xfId="4" applyNumberFormat="1" applyFont="1" applyFill="1" applyBorder="1" applyAlignment="1">
      <alignment vertical="center"/>
    </xf>
    <xf numFmtId="0" fontId="2" fillId="0" borderId="0" xfId="4" applyFill="1" applyAlignment="1">
      <alignment vertical="center"/>
    </xf>
    <xf numFmtId="0" fontId="2" fillId="0" borderId="0" xfId="4" applyFill="1" applyBorder="1" applyAlignment="1">
      <alignment vertical="center"/>
    </xf>
    <xf numFmtId="0" fontId="20" fillId="0" borderId="10" xfId="0" applyFont="1" applyBorder="1" applyAlignment="1">
      <alignment wrapText="1"/>
    </xf>
    <xf numFmtId="43" fontId="20" fillId="0" borderId="10" xfId="1" applyFont="1" applyFill="1" applyBorder="1"/>
    <xf numFmtId="2" fontId="33" fillId="0" borderId="10" xfId="4" applyNumberFormat="1" applyFont="1" applyFill="1" applyBorder="1" applyAlignment="1">
      <alignment vertical="top"/>
    </xf>
    <xf numFmtId="0" fontId="2" fillId="0" borderId="0" xfId="4" applyFill="1" applyAlignment="1">
      <alignment vertical="top"/>
    </xf>
    <xf numFmtId="0" fontId="2" fillId="0" borderId="0" xfId="4" applyFill="1" applyBorder="1" applyAlignment="1">
      <alignment vertical="top"/>
    </xf>
    <xf numFmtId="0" fontId="3" fillId="0" borderId="0" xfId="4" applyFont="1" applyFill="1" applyAlignment="1">
      <alignment wrapText="1"/>
    </xf>
    <xf numFmtId="0" fontId="3" fillId="0" borderId="0" xfId="4" applyFont="1" applyFill="1"/>
    <xf numFmtId="2" fontId="9" fillId="0" borderId="13" xfId="2" applyNumberFormat="1" applyFont="1" applyBorder="1" applyAlignment="1">
      <alignment horizontal="center"/>
    </xf>
    <xf numFmtId="43" fontId="9" fillId="0" borderId="12" xfId="3" applyFont="1" applyBorder="1" applyAlignment="1">
      <alignment horizontal="right"/>
    </xf>
    <xf numFmtId="43" fontId="26" fillId="0" borderId="0" xfId="3" applyFont="1"/>
    <xf numFmtId="0" fontId="11" fillId="0" borderId="8" xfId="2" applyFont="1" applyBorder="1" applyAlignment="1">
      <alignment vertical="center"/>
    </xf>
    <xf numFmtId="0" fontId="3" fillId="0" borderId="14" xfId="2" applyFont="1" applyBorder="1" applyAlignment="1">
      <alignment vertical="center"/>
    </xf>
    <xf numFmtId="3" fontId="3" fillId="0" borderId="14" xfId="2" applyNumberFormat="1" applyFont="1" applyBorder="1" applyAlignment="1">
      <alignment vertical="center"/>
    </xf>
    <xf numFmtId="2" fontId="9" fillId="0" borderId="14" xfId="2" applyNumberFormat="1" applyFont="1" applyBorder="1" applyAlignment="1">
      <alignment horizontal="center" vertical="center"/>
    </xf>
    <xf numFmtId="2" fontId="9" fillId="0" borderId="8" xfId="2" applyNumberFormat="1" applyFont="1" applyBorder="1" applyAlignment="1">
      <alignment horizontal="right" vertical="center"/>
    </xf>
    <xf numFmtId="0" fontId="3" fillId="0" borderId="8" xfId="2" applyFont="1" applyBorder="1" applyAlignment="1">
      <alignment vertical="center" wrapText="1"/>
    </xf>
    <xf numFmtId="3" fontId="3" fillId="0" borderId="14" xfId="2" applyNumberFormat="1" applyFont="1" applyBorder="1" applyAlignment="1">
      <alignment horizontal="right" vertical="center" wrapText="1"/>
    </xf>
    <xf numFmtId="2" fontId="3" fillId="0" borderId="14" xfId="2" applyNumberFormat="1" applyFont="1" applyBorder="1" applyAlignment="1">
      <alignment horizontal="center" vertical="center" wrapText="1"/>
    </xf>
    <xf numFmtId="2" fontId="3" fillId="0" borderId="8" xfId="2" applyNumberFormat="1" applyFont="1" applyBorder="1" applyAlignment="1">
      <alignment horizontal="right" vertical="center"/>
    </xf>
    <xf numFmtId="2" fontId="3" fillId="0" borderId="10" xfId="2" applyNumberFormat="1" applyFont="1" applyBorder="1" applyAlignment="1">
      <alignment horizontal="right" vertical="center"/>
    </xf>
    <xf numFmtId="0" fontId="37" fillId="0" borderId="0" xfId="5" applyFont="1" applyFill="1" applyAlignment="1">
      <alignment horizontal="left" vertical="center"/>
    </xf>
    <xf numFmtId="0" fontId="37" fillId="0" borderId="0" xfId="5" applyFont="1" applyFill="1"/>
    <xf numFmtId="0" fontId="37" fillId="0" borderId="0" xfId="5" applyFont="1" applyFill="1" applyAlignment="1">
      <alignment horizontal="right" vertical="center"/>
    </xf>
    <xf numFmtId="172" fontId="37" fillId="0" borderId="0" xfId="5" applyNumberFormat="1" applyFont="1" applyFill="1" applyAlignment="1">
      <alignment vertical="center"/>
    </xf>
    <xf numFmtId="0" fontId="37" fillId="0" borderId="11" xfId="6" applyFont="1" applyFill="1" applyBorder="1" applyAlignment="1">
      <alignment horizontal="centerContinuous" vertical="center"/>
    </xf>
    <xf numFmtId="0" fontId="37" fillId="0" borderId="11" xfId="5" applyFont="1" applyFill="1" applyBorder="1" applyAlignment="1">
      <alignment horizontal="center" vertical="center"/>
    </xf>
    <xf numFmtId="0" fontId="37" fillId="0" borderId="11" xfId="5" applyFont="1" applyFill="1" applyBorder="1" applyAlignment="1">
      <alignment horizontal="center"/>
    </xf>
    <xf numFmtId="0" fontId="37" fillId="0" borderId="13" xfId="6" applyFont="1" applyFill="1" applyBorder="1" applyAlignment="1">
      <alignment horizontal="center" vertical="center" wrapText="1"/>
    </xf>
    <xf numFmtId="0" fontId="37" fillId="0" borderId="26" xfId="6" applyFont="1" applyFill="1" applyBorder="1" applyAlignment="1">
      <alignment horizontal="center" vertical="center" wrapText="1"/>
    </xf>
    <xf numFmtId="0" fontId="37" fillId="0" borderId="26" xfId="5" applyFont="1" applyFill="1" applyBorder="1" applyAlignment="1">
      <alignment horizontal="center" vertical="center"/>
    </xf>
    <xf numFmtId="0" fontId="37" fillId="0" borderId="0" xfId="5" applyFont="1" applyFill="1" applyBorder="1" applyAlignment="1">
      <alignment horizontal="center" vertical="center"/>
    </xf>
    <xf numFmtId="0" fontId="37" fillId="0" borderId="23" xfId="5" applyFont="1" applyFill="1" applyBorder="1"/>
    <xf numFmtId="173" fontId="36" fillId="2" borderId="0" xfId="5" applyNumberFormat="1" applyFont="1" applyFill="1" applyBorder="1" applyAlignment="1">
      <alignment horizontal="right" vertical="center"/>
    </xf>
    <xf numFmtId="170" fontId="36" fillId="2" borderId="25" xfId="5" applyNumberFormat="1" applyFont="1" applyFill="1" applyBorder="1"/>
    <xf numFmtId="170" fontId="37" fillId="0" borderId="0" xfId="5" applyNumberFormat="1" applyFont="1" applyFill="1"/>
    <xf numFmtId="0" fontId="37" fillId="0" borderId="14" xfId="6" applyFont="1" applyFill="1" applyBorder="1" applyAlignment="1">
      <alignment horizontal="right" vertical="center" wrapText="1"/>
    </xf>
    <xf numFmtId="0" fontId="37" fillId="0" borderId="0" xfId="6" applyFont="1" applyFill="1" applyBorder="1" applyAlignment="1">
      <alignment horizontal="right" vertical="center" wrapText="1"/>
    </xf>
    <xf numFmtId="173" fontId="37" fillId="0" borderId="0" xfId="5" applyNumberFormat="1" applyFont="1" applyFill="1" applyBorder="1" applyAlignment="1">
      <alignment horizontal="right" vertical="center"/>
    </xf>
    <xf numFmtId="0" fontId="37" fillId="0" borderId="25" xfId="5" applyFont="1" applyFill="1" applyBorder="1"/>
    <xf numFmtId="173" fontId="36" fillId="0" borderId="0" xfId="5" applyNumberFormat="1" applyFont="1" applyFill="1" applyBorder="1" applyAlignment="1">
      <alignment horizontal="right" vertical="center"/>
    </xf>
    <xf numFmtId="170" fontId="36" fillId="0" borderId="25" xfId="5" applyNumberFormat="1" applyFont="1" applyFill="1" applyBorder="1"/>
    <xf numFmtId="0" fontId="37" fillId="0" borderId="14" xfId="5" applyFont="1" applyFill="1" applyBorder="1"/>
    <xf numFmtId="0" fontId="37" fillId="0" borderId="0" xfId="5" applyFont="1" applyFill="1" applyBorder="1" applyAlignment="1">
      <alignment vertical="center"/>
    </xf>
    <xf numFmtId="0" fontId="37" fillId="0" borderId="0" xfId="5" applyFont="1" applyFill="1" applyBorder="1"/>
    <xf numFmtId="170" fontId="37" fillId="0" borderId="25" xfId="5" applyNumberFormat="1" applyFont="1" applyFill="1" applyBorder="1"/>
    <xf numFmtId="0" fontId="37" fillId="0" borderId="15" xfId="5" applyFont="1" applyFill="1" applyBorder="1"/>
    <xf numFmtId="0" fontId="37" fillId="0" borderId="1" xfId="5" applyFont="1" applyFill="1" applyBorder="1"/>
    <xf numFmtId="0" fontId="37" fillId="0" borderId="24" xfId="5" applyFont="1" applyFill="1" applyBorder="1"/>
    <xf numFmtId="173" fontId="37" fillId="0" borderId="0" xfId="5" applyNumberFormat="1" applyFont="1" applyFill="1"/>
    <xf numFmtId="0" fontId="37" fillId="0" borderId="0" xfId="5" applyFont="1" applyFill="1" applyAlignment="1">
      <alignment horizontal="left" vertical="center" wrapText="1"/>
    </xf>
    <xf numFmtId="0" fontId="37" fillId="0" borderId="10" xfId="5" applyFont="1" applyFill="1" applyBorder="1" applyAlignment="1">
      <alignment horizontal="center" vertical="center"/>
    </xf>
    <xf numFmtId="0" fontId="36" fillId="0" borderId="14" xfId="5" applyFont="1" applyFill="1" applyBorder="1" applyAlignment="1">
      <alignment vertical="top"/>
    </xf>
    <xf numFmtId="0" fontId="36" fillId="0" borderId="0" xfId="5" applyFont="1" applyFill="1" applyBorder="1" applyAlignment="1">
      <alignment vertical="top"/>
    </xf>
    <xf numFmtId="173" fontId="36" fillId="0" borderId="0" xfId="5" applyNumberFormat="1" applyFont="1" applyFill="1" applyBorder="1" applyAlignment="1">
      <alignment horizontal="right" vertical="top"/>
    </xf>
    <xf numFmtId="170" fontId="36" fillId="0" borderId="25" xfId="5" applyNumberFormat="1" applyFont="1" applyFill="1" applyBorder="1" applyAlignment="1">
      <alignment vertical="top"/>
    </xf>
    <xf numFmtId="170" fontId="37" fillId="0" borderId="0" xfId="5" applyNumberFormat="1" applyFont="1" applyFill="1" applyAlignment="1">
      <alignment vertical="top"/>
    </xf>
    <xf numFmtId="0" fontId="37" fillId="0" borderId="0" xfId="5" applyFont="1" applyFill="1" applyAlignment="1">
      <alignment vertical="top"/>
    </xf>
    <xf numFmtId="0" fontId="37" fillId="0" borderId="14" xfId="5" applyFont="1" applyFill="1" applyBorder="1" applyAlignment="1">
      <alignment vertical="top"/>
    </xf>
    <xf numFmtId="0" fontId="37" fillId="0" borderId="0" xfId="5" applyFont="1" applyFill="1" applyBorder="1" applyAlignment="1">
      <alignment vertical="top"/>
    </xf>
    <xf numFmtId="173" fontId="37" fillId="0" borderId="0" xfId="5" applyNumberFormat="1" applyFont="1" applyFill="1" applyBorder="1" applyAlignment="1">
      <alignment horizontal="right" vertical="top"/>
    </xf>
    <xf numFmtId="170" fontId="37" fillId="0" borderId="25" xfId="5" applyNumberFormat="1" applyFont="1" applyFill="1" applyBorder="1" applyAlignment="1">
      <alignment vertical="top"/>
    </xf>
    <xf numFmtId="0" fontId="37" fillId="0" borderId="14" xfId="5" applyFont="1" applyFill="1" applyBorder="1" applyAlignment="1">
      <alignment vertical="top" wrapText="1"/>
    </xf>
    <xf numFmtId="0" fontId="37" fillId="0" borderId="0" xfId="5" applyFont="1" applyFill="1" applyBorder="1" applyAlignment="1">
      <alignment vertical="top" wrapText="1"/>
    </xf>
    <xf numFmtId="173" fontId="37" fillId="0" borderId="0" xfId="5" applyNumberFormat="1" applyFont="1" applyFill="1" applyBorder="1" applyAlignment="1">
      <alignment horizontal="right" vertical="top" wrapText="1"/>
    </xf>
    <xf numFmtId="0" fontId="37" fillId="0" borderId="0" xfId="5" applyFont="1" applyFill="1" applyAlignment="1">
      <alignment vertical="top" wrapText="1"/>
    </xf>
    <xf numFmtId="0" fontId="37" fillId="0" borderId="0" xfId="5" applyFont="1" applyFill="1" applyAlignment="1">
      <alignment horizontal="center" vertical="center"/>
    </xf>
    <xf numFmtId="0" fontId="37" fillId="0" borderId="0" xfId="5" applyFont="1" applyFill="1" applyAlignment="1">
      <alignment horizontal="center"/>
    </xf>
    <xf numFmtId="0" fontId="37" fillId="0" borderId="11" xfId="6" applyFont="1" applyFill="1" applyBorder="1" applyAlignment="1">
      <alignment horizontal="center" vertical="center"/>
    </xf>
    <xf numFmtId="0" fontId="37" fillId="0" borderId="3" xfId="6" applyFont="1" applyFill="1" applyBorder="1" applyAlignment="1">
      <alignment horizontal="center" vertical="center"/>
    </xf>
    <xf numFmtId="0" fontId="37" fillId="0" borderId="7" xfId="6" applyFont="1" applyFill="1" applyBorder="1" applyAlignment="1">
      <alignment horizontal="center" vertical="center"/>
    </xf>
    <xf numFmtId="0" fontId="37" fillId="0" borderId="26" xfId="6" applyFont="1" applyFill="1" applyBorder="1" applyAlignment="1">
      <alignment horizontal="center" vertical="center"/>
    </xf>
    <xf numFmtId="0" fontId="37" fillId="0" borderId="23" xfId="6" applyFont="1" applyFill="1" applyBorder="1" applyAlignment="1">
      <alignment horizontal="center" vertical="center"/>
    </xf>
    <xf numFmtId="0" fontId="36" fillId="2" borderId="14" xfId="6" applyFont="1" applyFill="1" applyBorder="1" applyAlignment="1">
      <alignment horizontal="right" vertical="center" wrapText="1"/>
    </xf>
    <xf numFmtId="173" fontId="36" fillId="2" borderId="25" xfId="6" applyNumberFormat="1" applyFont="1" applyFill="1" applyBorder="1" applyAlignment="1">
      <alignment horizontal="center" vertical="center"/>
    </xf>
    <xf numFmtId="173" fontId="37" fillId="0" borderId="25" xfId="6" applyNumberFormat="1" applyFont="1" applyFill="1" applyBorder="1" applyAlignment="1">
      <alignment horizontal="center" vertical="center"/>
    </xf>
    <xf numFmtId="0" fontId="37" fillId="0" borderId="14" xfId="5" applyFont="1" applyFill="1" applyBorder="1" applyAlignment="1">
      <alignment vertical="center"/>
    </xf>
    <xf numFmtId="43" fontId="37" fillId="0" borderId="25" xfId="7" applyFont="1" applyFill="1" applyBorder="1" applyAlignment="1">
      <alignment horizontal="center" vertical="center"/>
    </xf>
    <xf numFmtId="0" fontId="37" fillId="0" borderId="15" xfId="5" applyFont="1" applyFill="1" applyBorder="1" applyAlignment="1">
      <alignment horizontal="right" vertical="center"/>
    </xf>
    <xf numFmtId="173" fontId="37" fillId="0" borderId="1" xfId="5" applyNumberFormat="1" applyFont="1" applyFill="1" applyBorder="1" applyAlignment="1">
      <alignment horizontal="right" vertical="center"/>
    </xf>
    <xf numFmtId="173" fontId="36" fillId="2" borderId="25" xfId="6" applyNumberFormat="1" applyFont="1" applyFill="1" applyBorder="1" applyAlignment="1">
      <alignment horizontal="center" vertical="top" wrapText="1"/>
    </xf>
    <xf numFmtId="43" fontId="37" fillId="0" borderId="25" xfId="7" applyFont="1" applyFill="1" applyBorder="1" applyAlignment="1">
      <alignment horizontal="center" vertical="top" wrapText="1"/>
    </xf>
    <xf numFmtId="2" fontId="37" fillId="0" borderId="0" xfId="5" applyNumberFormat="1" applyFont="1" applyFill="1"/>
    <xf numFmtId="43" fontId="37" fillId="0" borderId="24" xfId="7" applyFont="1" applyFill="1" applyBorder="1" applyAlignment="1">
      <alignment horizontal="center" vertical="center"/>
    </xf>
    <xf numFmtId="173" fontId="37" fillId="0" borderId="25" xfId="6" applyNumberFormat="1" applyFont="1" applyFill="1" applyBorder="1" applyAlignment="1">
      <alignment horizontal="center" vertical="top" wrapText="1"/>
    </xf>
    <xf numFmtId="173" fontId="37" fillId="0" borderId="25" xfId="5" applyNumberFormat="1" applyFont="1" applyFill="1" applyBorder="1" applyAlignment="1">
      <alignment horizontal="right" vertical="top" wrapText="1"/>
    </xf>
    <xf numFmtId="0" fontId="37" fillId="0" borderId="0" xfId="5" applyFont="1" applyFill="1" applyAlignment="1">
      <alignment wrapText="1"/>
    </xf>
    <xf numFmtId="173" fontId="36" fillId="0" borderId="25" xfId="6" applyNumberFormat="1" applyFont="1" applyFill="1" applyBorder="1" applyAlignment="1">
      <alignment horizontal="center" vertical="top" wrapText="1"/>
    </xf>
    <xf numFmtId="0" fontId="37" fillId="0" borderId="15" xfId="5" applyFont="1" applyFill="1" applyBorder="1" applyAlignment="1">
      <alignment vertical="top" wrapText="1"/>
    </xf>
    <xf numFmtId="0" fontId="37" fillId="0" borderId="1" xfId="5" applyFont="1" applyFill="1" applyBorder="1" applyAlignment="1">
      <alignment vertical="top" wrapText="1"/>
    </xf>
    <xf numFmtId="43" fontId="37" fillId="0" borderId="0" xfId="7" applyFont="1" applyFill="1" applyAlignment="1">
      <alignment horizontal="center" vertical="center"/>
    </xf>
    <xf numFmtId="0" fontId="37" fillId="0" borderId="23" xfId="5" applyFont="1" applyFill="1" applyBorder="1" applyAlignment="1">
      <alignment horizontal="center" vertical="center"/>
    </xf>
    <xf numFmtId="173" fontId="36" fillId="2" borderId="25" xfId="6" applyNumberFormat="1" applyFont="1" applyFill="1" applyBorder="1" applyAlignment="1">
      <alignment horizontal="right" vertical="center" wrapText="1"/>
    </xf>
    <xf numFmtId="173" fontId="37" fillId="0" borderId="25" xfId="6" applyNumberFormat="1" applyFont="1" applyFill="1" applyBorder="1" applyAlignment="1">
      <alignment horizontal="right" vertical="center" wrapText="1"/>
    </xf>
    <xf numFmtId="173" fontId="37" fillId="0" borderId="0" xfId="5" applyNumberFormat="1" applyFont="1" applyFill="1" applyBorder="1" applyAlignment="1">
      <alignment vertical="top" wrapText="1"/>
    </xf>
    <xf numFmtId="43" fontId="37" fillId="0" borderId="25" xfId="7" applyFont="1" applyFill="1" applyBorder="1" applyAlignment="1">
      <alignment vertical="top"/>
    </xf>
    <xf numFmtId="0" fontId="37" fillId="0" borderId="15" xfId="5" applyFont="1" applyFill="1" applyBorder="1" applyAlignment="1">
      <alignment vertical="top"/>
    </xf>
    <xf numFmtId="0" fontId="37" fillId="0" borderId="1" xfId="5" applyFont="1" applyFill="1" applyBorder="1" applyAlignment="1">
      <alignment vertical="top"/>
    </xf>
    <xf numFmtId="0" fontId="37" fillId="0" borderId="24" xfId="5" applyFont="1" applyFill="1" applyBorder="1" applyAlignment="1">
      <alignment vertical="top"/>
    </xf>
    <xf numFmtId="0" fontId="37" fillId="0" borderId="24" xfId="5" applyFont="1" applyFill="1" applyBorder="1" applyAlignment="1">
      <alignment vertical="top" wrapText="1"/>
    </xf>
    <xf numFmtId="43" fontId="37" fillId="0" borderId="24" xfId="7" applyFont="1" applyFill="1" applyBorder="1" applyAlignment="1">
      <alignment horizontal="center" vertical="top" wrapText="1"/>
    </xf>
    <xf numFmtId="164" fontId="37" fillId="0" borderId="0" xfId="5" applyNumberFormat="1" applyFont="1" applyFill="1"/>
    <xf numFmtId="173" fontId="37" fillId="0" borderId="25" xfId="5" applyNumberFormat="1" applyFont="1" applyFill="1" applyBorder="1" applyAlignment="1">
      <alignment horizontal="center" vertical="top"/>
    </xf>
    <xf numFmtId="0" fontId="37" fillId="0" borderId="15" xfId="5" applyFont="1" applyFill="1" applyBorder="1" applyAlignment="1">
      <alignment horizontal="left" vertical="center"/>
    </xf>
    <xf numFmtId="0" fontId="37" fillId="0" borderId="1" xfId="5" applyFont="1" applyFill="1" applyBorder="1" applyAlignment="1">
      <alignment horizontal="right" vertical="center"/>
    </xf>
    <xf numFmtId="0" fontId="37" fillId="0" borderId="14" xfId="5" applyFont="1" applyFill="1" applyBorder="1" applyAlignment="1">
      <alignment horizontal="justify" vertical="top"/>
    </xf>
    <xf numFmtId="0" fontId="37" fillId="0" borderId="0" xfId="5" applyFont="1" applyFill="1" applyAlignment="1">
      <alignment vertical="center" wrapText="1"/>
    </xf>
    <xf numFmtId="173" fontId="37" fillId="0" borderId="24" xfId="5" applyNumberFormat="1" applyFont="1" applyFill="1" applyBorder="1" applyAlignment="1">
      <alignment horizontal="center"/>
    </xf>
    <xf numFmtId="173" fontId="37" fillId="0" borderId="0" xfId="5" applyNumberFormat="1" applyFont="1" applyFill="1" applyAlignment="1">
      <alignment horizontal="center"/>
    </xf>
    <xf numFmtId="0" fontId="41" fillId="0" borderId="0" xfId="5" applyNumberFormat="1" applyFont="1" applyFill="1" applyBorder="1" applyAlignment="1" applyProtection="1"/>
    <xf numFmtId="0" fontId="40" fillId="0" borderId="0" xfId="5" applyNumberFormat="1" applyFont="1" applyFill="1" applyBorder="1" applyAlignment="1" applyProtection="1"/>
    <xf numFmtId="0" fontId="40" fillId="0" borderId="11" xfId="5" applyNumberFormat="1" applyFont="1" applyFill="1" applyBorder="1" applyAlignment="1" applyProtection="1">
      <alignment horizontal="center" vertical="center"/>
    </xf>
    <xf numFmtId="0" fontId="40" fillId="0" borderId="13" xfId="5" applyNumberFormat="1" applyFont="1" applyFill="1" applyBorder="1" applyAlignment="1" applyProtection="1"/>
    <xf numFmtId="0" fontId="40" fillId="0" borderId="26" xfId="5" applyNumberFormat="1" applyFont="1" applyFill="1" applyBorder="1" applyAlignment="1" applyProtection="1"/>
    <xf numFmtId="0" fontId="40" fillId="0" borderId="23" xfId="5" applyNumberFormat="1" applyFont="1" applyFill="1" applyBorder="1" applyAlignment="1" applyProtection="1"/>
    <xf numFmtId="0" fontId="42" fillId="0" borderId="14" xfId="5" applyNumberFormat="1" applyFont="1" applyFill="1" applyBorder="1" applyAlignment="1" applyProtection="1">
      <alignment vertical="top"/>
    </xf>
    <xf numFmtId="0" fontId="42" fillId="0" borderId="0" xfId="5" applyNumberFormat="1" applyFont="1" applyFill="1" applyBorder="1" applyAlignment="1" applyProtection="1">
      <alignment vertical="top" wrapText="1"/>
    </xf>
    <xf numFmtId="171" fontId="42" fillId="0" borderId="0" xfId="5" applyNumberFormat="1" applyFont="1" applyFill="1" applyBorder="1" applyAlignment="1" applyProtection="1">
      <alignment vertical="top" wrapText="1"/>
    </xf>
    <xf numFmtId="171" fontId="42" fillId="0" borderId="25" xfId="5" applyNumberFormat="1" applyFont="1" applyFill="1" applyBorder="1" applyAlignment="1" applyProtection="1">
      <alignment vertical="top" wrapText="1"/>
    </xf>
    <xf numFmtId="0" fontId="40" fillId="0" borderId="14" xfId="5" applyNumberFormat="1" applyFont="1" applyFill="1" applyBorder="1" applyAlignment="1" applyProtection="1">
      <alignment vertical="top"/>
    </xf>
    <xf numFmtId="0" fontId="40" fillId="0" borderId="0" xfId="5" applyNumberFormat="1" applyFont="1" applyFill="1" applyBorder="1" applyAlignment="1" applyProtection="1">
      <alignment vertical="top" wrapText="1"/>
    </xf>
    <xf numFmtId="171" fontId="40" fillId="0" borderId="0" xfId="5" applyNumberFormat="1" applyFont="1" applyFill="1" applyBorder="1" applyAlignment="1" applyProtection="1">
      <alignment vertical="top" wrapText="1"/>
    </xf>
    <xf numFmtId="171" fontId="40" fillId="0" borderId="25" xfId="5" applyNumberFormat="1" applyFont="1" applyFill="1" applyBorder="1" applyAlignment="1" applyProtection="1">
      <alignment vertical="top" wrapText="1"/>
    </xf>
    <xf numFmtId="171" fontId="43" fillId="0" borderId="0" xfId="5" applyNumberFormat="1" applyFont="1" applyFill="1" applyBorder="1" applyAlignment="1" applyProtection="1">
      <alignment vertical="top" wrapText="1"/>
    </xf>
    <xf numFmtId="171" fontId="43" fillId="0" borderId="25" xfId="5" applyNumberFormat="1" applyFont="1" applyFill="1" applyBorder="1" applyAlignment="1" applyProtection="1">
      <alignment vertical="top" wrapText="1"/>
    </xf>
    <xf numFmtId="171" fontId="40" fillId="0" borderId="0" xfId="7" applyNumberFormat="1" applyFont="1" applyFill="1" applyBorder="1" applyAlignment="1" applyProtection="1">
      <alignment vertical="top" wrapText="1"/>
    </xf>
    <xf numFmtId="171" fontId="40" fillId="0" borderId="25" xfId="7" applyNumberFormat="1" applyFont="1" applyFill="1" applyBorder="1" applyAlignment="1" applyProtection="1">
      <alignment vertical="top" wrapText="1"/>
    </xf>
    <xf numFmtId="0" fontId="44" fillId="0" borderId="0" xfId="5" applyNumberFormat="1" applyFont="1" applyFill="1" applyBorder="1" applyAlignment="1" applyProtection="1">
      <alignment vertical="top" wrapText="1"/>
    </xf>
    <xf numFmtId="171" fontId="44" fillId="0" borderId="0" xfId="7" applyNumberFormat="1" applyFont="1" applyFill="1" applyBorder="1" applyAlignment="1" applyProtection="1">
      <alignment vertical="top" wrapText="1"/>
    </xf>
    <xf numFmtId="171" fontId="43" fillId="0" borderId="0" xfId="7" applyNumberFormat="1" applyFont="1" applyFill="1" applyBorder="1" applyAlignment="1" applyProtection="1">
      <alignment vertical="top" wrapText="1"/>
    </xf>
    <xf numFmtId="171" fontId="43" fillId="0" borderId="25" xfId="7" applyNumberFormat="1" applyFont="1" applyFill="1" applyBorder="1" applyAlignment="1" applyProtection="1">
      <alignment vertical="top" wrapText="1"/>
    </xf>
    <xf numFmtId="0" fontId="40" fillId="0" borderId="15" xfId="5" applyNumberFormat="1" applyFont="1" applyFill="1" applyBorder="1" applyAlignment="1" applyProtection="1"/>
    <xf numFmtId="0" fontId="40" fillId="0" borderId="1" xfId="5" applyNumberFormat="1" applyFont="1" applyFill="1" applyBorder="1" applyAlignment="1" applyProtection="1"/>
    <xf numFmtId="169" fontId="40" fillId="0" borderId="1" xfId="7" applyNumberFormat="1" applyFont="1" applyFill="1" applyBorder="1" applyAlignment="1" applyProtection="1"/>
    <xf numFmtId="169" fontId="40" fillId="0" borderId="24" xfId="7" applyNumberFormat="1" applyFont="1" applyFill="1" applyBorder="1" applyAlignment="1" applyProtection="1"/>
    <xf numFmtId="169" fontId="41" fillId="0" borderId="0" xfId="7" applyNumberFormat="1" applyFont="1" applyFill="1" applyBorder="1" applyAlignment="1" applyProtection="1"/>
    <xf numFmtId="0" fontId="45" fillId="0" borderId="0" xfId="5" applyNumberFormat="1" applyFont="1" applyFill="1" applyBorder="1" applyAlignment="1" applyProtection="1"/>
    <xf numFmtId="0" fontId="46" fillId="0" borderId="11" xfId="5" applyFont="1" applyBorder="1" applyAlignment="1">
      <alignment horizontal="center" vertical="center"/>
    </xf>
    <xf numFmtId="0" fontId="45" fillId="0" borderId="13" xfId="5" applyNumberFormat="1" applyFont="1" applyFill="1" applyBorder="1" applyAlignment="1" applyProtection="1"/>
    <xf numFmtId="0" fontId="45" fillId="0" borderId="26" xfId="5" applyNumberFormat="1" applyFont="1" applyFill="1" applyBorder="1" applyAlignment="1" applyProtection="1"/>
    <xf numFmtId="0" fontId="45" fillId="0" borderId="23" xfId="5" applyNumberFormat="1" applyFont="1" applyFill="1" applyBorder="1" applyAlignment="1" applyProtection="1"/>
    <xf numFmtId="0" fontId="47" fillId="0" borderId="14" xfId="5" applyNumberFormat="1" applyFont="1" applyFill="1" applyBorder="1" applyAlignment="1" applyProtection="1">
      <alignment vertical="top" wrapText="1"/>
    </xf>
    <xf numFmtId="174" fontId="47" fillId="0" borderId="0" xfId="5" applyNumberFormat="1" applyFont="1" applyFill="1" applyBorder="1" applyAlignment="1" applyProtection="1">
      <alignment vertical="top" wrapText="1"/>
    </xf>
    <xf numFmtId="174" fontId="47" fillId="0" borderId="25" xfId="5" applyNumberFormat="1" applyFont="1" applyFill="1" applyBorder="1" applyAlignment="1" applyProtection="1">
      <alignment vertical="top" wrapText="1"/>
    </xf>
    <xf numFmtId="0" fontId="45" fillId="0" borderId="0" xfId="5" applyNumberFormat="1" applyFont="1" applyFill="1" applyBorder="1" applyAlignment="1" applyProtection="1">
      <alignment vertical="top" wrapText="1"/>
    </xf>
    <xf numFmtId="0" fontId="45" fillId="0" borderId="14" xfId="5" applyNumberFormat="1" applyFont="1" applyFill="1" applyBorder="1" applyAlignment="1" applyProtection="1">
      <alignment vertical="top" wrapText="1"/>
    </xf>
    <xf numFmtId="0" fontId="45" fillId="0" borderId="25" xfId="5" applyNumberFormat="1" applyFont="1" applyFill="1" applyBorder="1" applyAlignment="1" applyProtection="1">
      <alignment vertical="top" wrapText="1"/>
    </xf>
    <xf numFmtId="0" fontId="47" fillId="0" borderId="14" xfId="5" applyFont="1" applyBorder="1" applyAlignment="1">
      <alignment vertical="top" wrapText="1"/>
    </xf>
    <xf numFmtId="173" fontId="47" fillId="0" borderId="0" xfId="5" applyNumberFormat="1" applyFont="1" applyBorder="1" applyAlignment="1">
      <alignment horizontal="right" vertical="top" wrapText="1"/>
    </xf>
    <xf numFmtId="173" fontId="47" fillId="0" borderId="25" xfId="5" applyNumberFormat="1" applyFont="1" applyBorder="1" applyAlignment="1">
      <alignment horizontal="right" vertical="top" wrapText="1"/>
    </xf>
    <xf numFmtId="0" fontId="45" fillId="0" borderId="14" xfId="5" applyFont="1" applyBorder="1" applyAlignment="1">
      <alignment vertical="top" wrapText="1"/>
    </xf>
    <xf numFmtId="173" fontId="45" fillId="0" borderId="0" xfId="5" applyNumberFormat="1" applyFont="1" applyBorder="1" applyAlignment="1">
      <alignment horizontal="right" vertical="top" wrapText="1"/>
    </xf>
    <xf numFmtId="173" fontId="45" fillId="0" borderId="25" xfId="5" applyNumberFormat="1" applyFont="1" applyBorder="1" applyAlignment="1">
      <alignment horizontal="right" vertical="top" wrapText="1"/>
    </xf>
    <xf numFmtId="0" fontId="45" fillId="0" borderId="15" xfId="5" applyNumberFormat="1" applyFont="1" applyFill="1" applyBorder="1" applyAlignment="1" applyProtection="1"/>
    <xf numFmtId="0" fontId="45" fillId="0" borderId="1" xfId="5" applyNumberFormat="1" applyFont="1" applyFill="1" applyBorder="1" applyAlignment="1" applyProtection="1"/>
    <xf numFmtId="0" fontId="45" fillId="0" borderId="24" xfId="5" applyNumberFormat="1" applyFont="1" applyFill="1" applyBorder="1" applyAlignment="1" applyProtection="1"/>
    <xf numFmtId="0" fontId="49" fillId="0" borderId="0" xfId="8" applyNumberFormat="1" applyFont="1" applyFill="1" applyBorder="1" applyAlignment="1" applyProtection="1"/>
    <xf numFmtId="0" fontId="48" fillId="0" borderId="1" xfId="8" applyFont="1" applyBorder="1" applyAlignment="1">
      <alignment horizontal="center" vertical="center"/>
    </xf>
    <xf numFmtId="0" fontId="50" fillId="0" borderId="11" xfId="8" applyNumberFormat="1" applyFont="1" applyFill="1" applyBorder="1" applyAlignment="1" applyProtection="1">
      <alignment horizontal="left" vertical="center" wrapText="1" indent="2"/>
    </xf>
    <xf numFmtId="3" fontId="50" fillId="0" borderId="11" xfId="8" applyNumberFormat="1" applyFont="1" applyFill="1" applyBorder="1" applyAlignment="1">
      <alignment horizontal="center" vertical="center"/>
    </xf>
    <xf numFmtId="0" fontId="49" fillId="0" borderId="8" xfId="8" applyNumberFormat="1" applyFont="1" applyFill="1" applyBorder="1" applyAlignment="1" applyProtection="1">
      <alignment wrapText="1"/>
    </xf>
    <xf numFmtId="3" fontId="49" fillId="0" borderId="8" xfId="8" applyNumberFormat="1" applyFont="1" applyFill="1" applyBorder="1" applyAlignment="1" applyProtection="1"/>
    <xf numFmtId="0" fontId="51" fillId="0" borderId="8" xfId="8" applyNumberFormat="1" applyFont="1" applyFill="1" applyBorder="1" applyAlignment="1" applyProtection="1">
      <alignment wrapText="1"/>
    </xf>
    <xf numFmtId="3" fontId="51" fillId="0" borderId="8" xfId="8" applyNumberFormat="1" applyFont="1" applyFill="1" applyBorder="1" applyAlignment="1" applyProtection="1"/>
    <xf numFmtId="0" fontId="41" fillId="0" borderId="8" xfId="8" applyNumberFormat="1" applyFont="1" applyFill="1" applyBorder="1" applyAlignment="1" applyProtection="1">
      <alignment wrapText="1"/>
    </xf>
    <xf numFmtId="3" fontId="48" fillId="0" borderId="8" xfId="8" applyNumberFormat="1" applyFont="1" applyFill="1" applyBorder="1" applyAlignment="1" applyProtection="1"/>
    <xf numFmtId="0" fontId="51" fillId="0" borderId="8" xfId="8" applyFont="1" applyFill="1" applyBorder="1" applyAlignment="1">
      <alignment vertical="center" wrapText="1"/>
    </xf>
    <xf numFmtId="3" fontId="51" fillId="0" borderId="8" xfId="8" applyNumberFormat="1" applyFont="1" applyFill="1" applyBorder="1" applyAlignment="1">
      <alignment horizontal="right" vertical="center"/>
    </xf>
    <xf numFmtId="0" fontId="41" fillId="0" borderId="8" xfId="8" applyFont="1" applyFill="1" applyBorder="1" applyAlignment="1">
      <alignment horizontal="left" vertical="center" wrapText="1" indent="2"/>
    </xf>
    <xf numFmtId="3" fontId="41" fillId="0" borderId="8" xfId="8" applyNumberFormat="1" applyFont="1" applyFill="1" applyBorder="1" applyAlignment="1">
      <alignment horizontal="right" vertical="center"/>
    </xf>
    <xf numFmtId="3" fontId="41" fillId="0" borderId="8" xfId="8" applyNumberFormat="1" applyFont="1" applyFill="1" applyBorder="1" applyAlignment="1" applyProtection="1"/>
    <xf numFmtId="173" fontId="49" fillId="0" borderId="0" xfId="8" applyNumberFormat="1" applyFont="1" applyFill="1" applyAlignment="1">
      <alignment horizontal="right" vertical="center"/>
    </xf>
    <xf numFmtId="173" fontId="49" fillId="0" borderId="0" xfId="8" applyNumberFormat="1" applyFont="1" applyFill="1" applyBorder="1" applyAlignment="1" applyProtection="1"/>
    <xf numFmtId="0" fontId="41" fillId="0" borderId="10" xfId="8" applyNumberFormat="1" applyFont="1" applyFill="1" applyBorder="1" applyAlignment="1" applyProtection="1">
      <alignment wrapText="1"/>
    </xf>
    <xf numFmtId="3" fontId="41" fillId="0" borderId="10" xfId="8" applyNumberFormat="1" applyFont="1" applyFill="1" applyBorder="1" applyAlignment="1" applyProtection="1"/>
    <xf numFmtId="0" fontId="49" fillId="0" borderId="0" xfId="8" applyNumberFormat="1" applyFont="1" applyFill="1" applyBorder="1" applyAlignment="1" applyProtection="1">
      <alignment wrapText="1"/>
    </xf>
    <xf numFmtId="3" fontId="49" fillId="0" borderId="0" xfId="8" applyNumberFormat="1" applyFont="1" applyFill="1" applyBorder="1" applyAlignment="1" applyProtection="1"/>
    <xf numFmtId="0" fontId="52" fillId="0" borderId="0" xfId="5" applyFont="1" applyAlignment="1">
      <alignment horizontal="center" vertical="center"/>
    </xf>
    <xf numFmtId="0" fontId="41" fillId="0" borderId="0" xfId="5" applyFont="1"/>
    <xf numFmtId="0" fontId="48" fillId="0" borderId="11" xfId="5" applyFont="1" applyBorder="1" applyAlignment="1">
      <alignment horizontal="center" vertical="center"/>
    </xf>
    <xf numFmtId="0" fontId="41" fillId="0" borderId="13" xfId="5" applyFont="1" applyBorder="1"/>
    <xf numFmtId="0" fontId="41" fillId="0" borderId="26" xfId="5" applyFont="1" applyBorder="1"/>
    <xf numFmtId="0" fontId="41" fillId="0" borderId="26" xfId="5" applyFont="1" applyBorder="1" applyAlignment="1">
      <alignment horizontal="right" vertical="center"/>
    </xf>
    <xf numFmtId="0" fontId="41" fillId="0" borderId="23" xfId="5" applyFont="1" applyBorder="1" applyAlignment="1">
      <alignment horizontal="right" vertical="center"/>
    </xf>
    <xf numFmtId="0" fontId="41" fillId="0" borderId="14" xfId="5" applyFont="1" applyBorder="1" applyAlignment="1">
      <alignment vertical="top" wrapText="1"/>
    </xf>
    <xf numFmtId="0" fontId="41" fillId="0" borderId="0" xfId="5" applyFont="1" applyBorder="1" applyAlignment="1">
      <alignment vertical="top" wrapText="1"/>
    </xf>
    <xf numFmtId="173" fontId="41" fillId="0" borderId="0" xfId="5" applyNumberFormat="1" applyFont="1" applyBorder="1" applyAlignment="1">
      <alignment horizontal="right" vertical="top" wrapText="1"/>
    </xf>
    <xf numFmtId="173" fontId="41" fillId="0" borderId="25" xfId="5" applyNumberFormat="1" applyFont="1" applyBorder="1" applyAlignment="1">
      <alignment horizontal="right" vertical="top" wrapText="1"/>
    </xf>
    <xf numFmtId="0" fontId="41" fillId="0" borderId="0" xfId="5" applyFont="1" applyAlignment="1">
      <alignment vertical="top" wrapText="1"/>
    </xf>
    <xf numFmtId="0" fontId="41" fillId="0" borderId="25" xfId="5" applyFont="1" applyBorder="1" applyAlignment="1">
      <alignment vertical="top" wrapText="1"/>
    </xf>
    <xf numFmtId="0" fontId="48" fillId="2" borderId="14" xfId="5" applyFont="1" applyFill="1" applyBorder="1" applyAlignment="1">
      <alignment vertical="center" wrapText="1"/>
    </xf>
    <xf numFmtId="0" fontId="48" fillId="2" borderId="0" xfId="5" applyFont="1" applyFill="1" applyBorder="1" applyAlignment="1">
      <alignment horizontal="right" vertical="center" wrapText="1"/>
    </xf>
    <xf numFmtId="173" fontId="48" fillId="2" borderId="0" xfId="5" applyNumberFormat="1" applyFont="1" applyFill="1" applyBorder="1" applyAlignment="1">
      <alignment horizontal="right" vertical="center" wrapText="1"/>
    </xf>
    <xf numFmtId="173" fontId="48" fillId="2" borderId="25" xfId="5" applyNumberFormat="1" applyFont="1" applyFill="1" applyBorder="1" applyAlignment="1">
      <alignment horizontal="right" vertical="center" wrapText="1"/>
    </xf>
    <xf numFmtId="0" fontId="48" fillId="0" borderId="0" xfId="5" applyFont="1" applyAlignment="1">
      <alignment vertical="center" wrapText="1"/>
    </xf>
    <xf numFmtId="0" fontId="41" fillId="0" borderId="15" xfId="5" applyFont="1" applyBorder="1" applyAlignment="1">
      <alignment vertical="top" wrapText="1"/>
    </xf>
    <xf numFmtId="0" fontId="41" fillId="0" borderId="1" xfId="5" applyFont="1" applyBorder="1" applyAlignment="1">
      <alignment vertical="top" wrapText="1"/>
    </xf>
    <xf numFmtId="0" fontId="41" fillId="0" borderId="24" xfId="5" applyFont="1" applyBorder="1" applyAlignment="1">
      <alignment vertical="top" wrapText="1"/>
    </xf>
    <xf numFmtId="173" fontId="41" fillId="0" borderId="0" xfId="5" applyNumberFormat="1" applyFont="1"/>
    <xf numFmtId="170" fontId="41" fillId="0" borderId="0" xfId="5" applyNumberFormat="1" applyFont="1"/>
    <xf numFmtId="0" fontId="53" fillId="0" borderId="0" xfId="9"/>
    <xf numFmtId="0" fontId="53" fillId="0" borderId="0" xfId="9" applyAlignment="1"/>
    <xf numFmtId="0" fontId="54" fillId="0" borderId="42" xfId="9" applyFont="1" applyBorder="1" applyAlignment="1">
      <alignment horizontal="left" vertical="top"/>
    </xf>
    <xf numFmtId="0" fontId="54" fillId="0" borderId="42" xfId="9" applyFont="1" applyBorder="1" applyAlignment="1">
      <alignment horizontal="center" vertical="top"/>
    </xf>
    <xf numFmtId="0" fontId="55" fillId="0" borderId="44" xfId="9" applyFont="1" applyBorder="1" applyAlignment="1">
      <alignment horizontal="left" vertical="top" wrapText="1"/>
    </xf>
    <xf numFmtId="0" fontId="55" fillId="0" borderId="45" xfId="9" applyFont="1" applyBorder="1" applyAlignment="1">
      <alignment horizontal="left" vertical="top" wrapText="1"/>
    </xf>
    <xf numFmtId="0" fontId="55" fillId="0" borderId="46" xfId="9" applyFont="1" applyBorder="1" applyAlignment="1">
      <alignment horizontal="left" vertical="top" wrapText="1"/>
    </xf>
    <xf numFmtId="0" fontId="55" fillId="0" borderId="45" xfId="9" applyFont="1" applyBorder="1" applyAlignment="1">
      <alignment horizontal="center" vertical="top" wrapText="1"/>
    </xf>
    <xf numFmtId="0" fontId="54" fillId="0" borderId="48" xfId="9" applyFont="1" applyBorder="1" applyAlignment="1">
      <alignment horizontal="left" vertical="top"/>
    </xf>
    <xf numFmtId="0" fontId="55" fillId="0" borderId="42" xfId="9" applyFont="1" applyBorder="1" applyAlignment="1">
      <alignment horizontal="left" vertical="top" wrapText="1"/>
    </xf>
    <xf numFmtId="0" fontId="60" fillId="3" borderId="11" xfId="11" applyFont="1" applyFill="1" applyBorder="1" applyAlignment="1">
      <alignment horizontal="center" vertical="center" wrapText="1"/>
    </xf>
    <xf numFmtId="0" fontId="60" fillId="3" borderId="11" xfId="11" applyFont="1" applyFill="1" applyBorder="1" applyAlignment="1">
      <alignment horizontal="center" vertical="center"/>
    </xf>
    <xf numFmtId="175" fontId="61" fillId="3" borderId="11" xfId="11" applyNumberFormat="1" applyFont="1" applyFill="1" applyBorder="1" applyAlignment="1">
      <alignment horizontal="center" vertical="center" wrapText="1"/>
    </xf>
    <xf numFmtId="0" fontId="62" fillId="0" borderId="0" xfId="0" applyFont="1"/>
    <xf numFmtId="1" fontId="35" fillId="3" borderId="10" xfId="12" applyNumberFormat="1" applyFont="1" applyFill="1" applyBorder="1" applyAlignment="1" applyProtection="1">
      <alignment horizontal="center" vertical="top"/>
    </xf>
    <xf numFmtId="1" fontId="35" fillId="3" borderId="10" xfId="12" applyNumberFormat="1" applyFont="1" applyFill="1" applyBorder="1" applyAlignment="1">
      <alignment horizontal="left" vertical="top" wrapText="1"/>
    </xf>
    <xf numFmtId="169" fontId="62" fillId="3" borderId="10" xfId="1" applyNumberFormat="1" applyFont="1" applyFill="1" applyBorder="1" applyAlignment="1">
      <alignment vertical="top"/>
    </xf>
    <xf numFmtId="1" fontId="35" fillId="3" borderId="11" xfId="12" applyNumberFormat="1" applyFont="1" applyFill="1" applyBorder="1" applyAlignment="1">
      <alignment horizontal="center" vertical="top"/>
    </xf>
    <xf numFmtId="1" fontId="35" fillId="3" borderId="11" xfId="12" applyNumberFormat="1" applyFont="1" applyFill="1" applyBorder="1" applyAlignment="1">
      <alignment horizontal="left" vertical="top" wrapText="1"/>
    </xf>
    <xf numFmtId="169" fontId="62" fillId="3" borderId="11" xfId="1" applyNumberFormat="1" applyFont="1" applyFill="1" applyBorder="1" applyAlignment="1">
      <alignment vertical="top"/>
    </xf>
    <xf numFmtId="0" fontId="60" fillId="3" borderId="11" xfId="11" applyFont="1" applyFill="1" applyBorder="1" applyAlignment="1">
      <alignment vertical="top" wrapText="1"/>
    </xf>
    <xf numFmtId="0" fontId="60" fillId="3" borderId="11" xfId="11" applyFont="1" applyFill="1" applyBorder="1" applyAlignment="1">
      <alignment vertical="top"/>
    </xf>
    <xf numFmtId="169" fontId="60" fillId="3" borderId="11" xfId="1" applyNumberFormat="1" applyFont="1" applyFill="1" applyBorder="1" applyAlignment="1">
      <alignment vertical="top"/>
    </xf>
    <xf numFmtId="169" fontId="60" fillId="3" borderId="10" xfId="1" applyNumberFormat="1" applyFont="1" applyFill="1" applyBorder="1" applyAlignment="1">
      <alignment vertical="top"/>
    </xf>
    <xf numFmtId="0" fontId="62" fillId="3" borderId="0" xfId="11" applyFont="1" applyFill="1" applyBorder="1" applyAlignment="1">
      <alignment horizontal="left"/>
    </xf>
    <xf numFmtId="4" fontId="59" fillId="3" borderId="0" xfId="11" applyNumberFormat="1" applyFont="1" applyFill="1"/>
    <xf numFmtId="0" fontId="59" fillId="3" borderId="0" xfId="11" applyFont="1" applyFill="1"/>
    <xf numFmtId="0" fontId="62" fillId="3" borderId="0" xfId="11" applyFont="1" applyFill="1"/>
    <xf numFmtId="0" fontId="62" fillId="0" borderId="0" xfId="11" applyFont="1" applyFill="1" applyBorder="1"/>
    <xf numFmtId="43" fontId="62" fillId="0" borderId="0" xfId="11" applyNumberFormat="1" applyFont="1" applyFill="1" applyBorder="1"/>
    <xf numFmtId="4" fontId="62" fillId="0" borderId="0" xfId="11" applyNumberFormat="1" applyFont="1" applyFill="1" applyBorder="1" applyAlignment="1">
      <alignment horizontal="right"/>
    </xf>
    <xf numFmtId="43" fontId="62" fillId="3" borderId="0" xfId="11" applyNumberFormat="1" applyFont="1" applyFill="1"/>
    <xf numFmtId="43" fontId="59" fillId="3" borderId="0" xfId="11" applyNumberFormat="1" applyFont="1" applyFill="1"/>
    <xf numFmtId="0" fontId="59" fillId="0" borderId="0" xfId="11" applyFont="1" applyFill="1" applyBorder="1" applyAlignment="1">
      <alignment horizontal="left" wrapText="1"/>
    </xf>
    <xf numFmtId="0" fontId="58" fillId="0" borderId="0" xfId="0" applyFont="1"/>
    <xf numFmtId="0" fontId="60" fillId="4" borderId="11" xfId="0" applyFont="1" applyFill="1" applyBorder="1" applyAlignment="1">
      <alignment horizontal="center" vertical="center"/>
    </xf>
    <xf numFmtId="0" fontId="60" fillId="4" borderId="3" xfId="0" applyFont="1" applyFill="1" applyBorder="1" applyAlignment="1">
      <alignment horizontal="center" vertical="center" wrapText="1"/>
    </xf>
    <xf numFmtId="0" fontId="58" fillId="4" borderId="11" xfId="0" applyFont="1" applyFill="1" applyBorder="1" applyAlignment="1">
      <alignment horizontal="center" vertical="center"/>
    </xf>
    <xf numFmtId="0" fontId="58" fillId="4" borderId="11" xfId="0" applyFont="1" applyFill="1" applyBorder="1" applyAlignment="1">
      <alignment horizontal="center" vertical="center" wrapText="1"/>
    </xf>
    <xf numFmtId="4" fontId="0" fillId="0" borderId="11" xfId="0" applyNumberFormat="1" applyBorder="1" applyAlignment="1">
      <alignment horizontal="right"/>
    </xf>
    <xf numFmtId="0" fontId="0" fillId="0" borderId="11" xfId="0" applyBorder="1"/>
    <xf numFmtId="0" fontId="0" fillId="0" borderId="11" xfId="0" applyFill="1" applyBorder="1"/>
    <xf numFmtId="0" fontId="0" fillId="0" borderId="0" xfId="0" applyFill="1"/>
    <xf numFmtId="0" fontId="53" fillId="0" borderId="52" xfId="9" applyBorder="1" applyAlignment="1">
      <alignment horizontal="center" vertical="center" wrapText="1"/>
    </xf>
    <xf numFmtId="0" fontId="53" fillId="0" borderId="53" xfId="9" applyBorder="1" applyAlignment="1">
      <alignment wrapText="1"/>
    </xf>
    <xf numFmtId="0" fontId="53" fillId="0" borderId="0" xfId="9" applyAlignment="1">
      <alignment wrapText="1"/>
    </xf>
    <xf numFmtId="0" fontId="64" fillId="0" borderId="47" xfId="9" applyFont="1" applyBorder="1" applyAlignment="1">
      <alignment horizontal="left" vertical="top" wrapText="1"/>
    </xf>
    <xf numFmtId="0" fontId="64" fillId="0" borderId="41" xfId="9" applyFont="1" applyBorder="1" applyAlignment="1">
      <alignment horizontal="left" vertical="top" wrapText="1"/>
    </xf>
    <xf numFmtId="0" fontId="64" fillId="0" borderId="44" xfId="9" applyFont="1" applyBorder="1" applyAlignment="1">
      <alignment horizontal="left" vertical="top" wrapText="1"/>
    </xf>
    <xf numFmtId="0" fontId="66" fillId="0" borderId="0" xfId="13" applyFont="1"/>
    <xf numFmtId="0" fontId="66" fillId="0" borderId="0" xfId="13" applyFont="1" applyAlignment="1">
      <alignment horizontal="center" vertical="center"/>
    </xf>
    <xf numFmtId="2" fontId="66" fillId="0" borderId="0" xfId="13" applyNumberFormat="1" applyFont="1" applyAlignment="1">
      <alignment horizontal="center"/>
    </xf>
    <xf numFmtId="0" fontId="66" fillId="0" borderId="0" xfId="13" applyFont="1" applyBorder="1" applyAlignment="1">
      <alignment horizontal="center" vertical="center"/>
    </xf>
    <xf numFmtId="0" fontId="65" fillId="0" borderId="0" xfId="13" applyBorder="1"/>
    <xf numFmtId="0" fontId="65" fillId="0" borderId="0" xfId="13"/>
    <xf numFmtId="0" fontId="69" fillId="0" borderId="30" xfId="13" applyFont="1" applyBorder="1" applyAlignment="1">
      <alignment horizontal="center" vertical="center"/>
    </xf>
    <xf numFmtId="0" fontId="69" fillId="0" borderId="0" xfId="13" applyFont="1" applyBorder="1" applyAlignment="1">
      <alignment horizontal="center" vertical="center"/>
    </xf>
    <xf numFmtId="0" fontId="66" fillId="0" borderId="0" xfId="13" applyFont="1" applyBorder="1"/>
    <xf numFmtId="2" fontId="69" fillId="0" borderId="0" xfId="13" applyNumberFormat="1" applyFont="1" applyBorder="1" applyAlignment="1">
      <alignment horizontal="center" vertical="center"/>
    </xf>
    <xf numFmtId="0" fontId="69" fillId="0" borderId="22" xfId="13" applyFont="1" applyBorder="1" applyAlignment="1">
      <alignment horizontal="center" vertical="center"/>
    </xf>
    <xf numFmtId="0" fontId="70" fillId="0" borderId="30" xfId="13" applyFont="1" applyBorder="1" applyAlignment="1">
      <alignment horizontal="center" vertical="center" wrapText="1"/>
    </xf>
    <xf numFmtId="0" fontId="69" fillId="0" borderId="0" xfId="13" applyFont="1" applyBorder="1" applyAlignment="1">
      <alignment horizontal="center" vertical="center" wrapText="1"/>
    </xf>
    <xf numFmtId="0" fontId="69" fillId="0" borderId="0" xfId="13" applyFont="1" applyFill="1" applyBorder="1" applyAlignment="1">
      <alignment horizontal="center" vertical="center" wrapText="1"/>
    </xf>
    <xf numFmtId="2" fontId="69" fillId="0" borderId="0" xfId="13" applyNumberFormat="1" applyFont="1" applyBorder="1" applyAlignment="1">
      <alignment horizontal="center" vertical="center" wrapText="1"/>
    </xf>
    <xf numFmtId="0" fontId="69" fillId="0" borderId="22" xfId="13" applyFont="1" applyBorder="1" applyAlignment="1">
      <alignment horizontal="center" vertical="center" wrapText="1"/>
    </xf>
    <xf numFmtId="0" fontId="71" fillId="0" borderId="54" xfId="13" applyFont="1" applyBorder="1" applyAlignment="1">
      <alignment horizontal="center" vertical="center" wrapText="1"/>
    </xf>
    <xf numFmtId="0" fontId="72" fillId="0" borderId="1" xfId="13" applyFont="1" applyBorder="1" applyAlignment="1">
      <alignment horizontal="center" vertical="center" wrapText="1"/>
    </xf>
    <xf numFmtId="0" fontId="73" fillId="0" borderId="1" xfId="13" applyFont="1" applyBorder="1" applyAlignment="1">
      <alignment horizontal="center" vertical="center" wrapText="1"/>
    </xf>
    <xf numFmtId="0" fontId="72" fillId="0" borderId="0" xfId="13" applyFont="1" applyBorder="1" applyAlignment="1">
      <alignment horizontal="center" vertical="center" wrapText="1"/>
    </xf>
    <xf numFmtId="2" fontId="72" fillId="0" borderId="1" xfId="13" applyNumberFormat="1" applyFont="1" applyBorder="1" applyAlignment="1">
      <alignment horizontal="center" vertical="center" wrapText="1"/>
    </xf>
    <xf numFmtId="0" fontId="72" fillId="0" borderId="55" xfId="13" applyFont="1" applyBorder="1" applyAlignment="1">
      <alignment horizontal="center" vertical="center" wrapText="1"/>
    </xf>
    <xf numFmtId="0" fontId="74" fillId="0" borderId="56" xfId="13" applyFont="1" applyBorder="1"/>
    <xf numFmtId="0" fontId="74" fillId="0" borderId="4" xfId="13" applyFont="1" applyBorder="1"/>
    <xf numFmtId="0" fontId="75" fillId="0" borderId="4" xfId="13" applyFont="1" applyBorder="1" applyAlignment="1">
      <alignment wrapText="1"/>
    </xf>
    <xf numFmtId="0" fontId="76" fillId="0" borderId="4" xfId="13" applyFont="1" applyBorder="1" applyAlignment="1">
      <alignment horizontal="center" vertical="center"/>
    </xf>
    <xf numFmtId="0" fontId="76" fillId="0" borderId="0" xfId="13" applyFont="1" applyBorder="1"/>
    <xf numFmtId="4" fontId="75" fillId="0" borderId="4" xfId="13" applyNumberFormat="1" applyFont="1" applyBorder="1" applyAlignment="1">
      <alignment horizontal="right"/>
    </xf>
    <xf numFmtId="43" fontId="75" fillId="0" borderId="0" xfId="13" applyNumberFormat="1" applyFont="1" applyBorder="1" applyAlignment="1">
      <alignment horizontal="right"/>
    </xf>
    <xf numFmtId="2" fontId="75" fillId="0" borderId="4" xfId="13" applyNumberFormat="1" applyFont="1" applyBorder="1" applyAlignment="1">
      <alignment horizontal="center"/>
    </xf>
    <xf numFmtId="43" fontId="76" fillId="0" borderId="0" xfId="13" applyNumberFormat="1" applyFont="1" applyBorder="1"/>
    <xf numFmtId="169" fontId="75" fillId="0" borderId="0" xfId="13" applyNumberFormat="1" applyFont="1" applyBorder="1" applyAlignment="1">
      <alignment horizontal="right"/>
    </xf>
    <xf numFmtId="2" fontId="75" fillId="0" borderId="57" xfId="13" applyNumberFormat="1" applyFont="1" applyBorder="1" applyAlignment="1">
      <alignment horizontal="center"/>
    </xf>
    <xf numFmtId="0" fontId="77" fillId="0" borderId="0" xfId="13" applyFont="1"/>
    <xf numFmtId="43" fontId="75" fillId="0" borderId="4" xfId="13" applyNumberFormat="1" applyFont="1" applyBorder="1" applyAlignment="1">
      <alignment wrapText="1"/>
    </xf>
    <xf numFmtId="169" fontId="75" fillId="0" borderId="4" xfId="13" applyNumberFormat="1" applyFont="1" applyBorder="1" applyAlignment="1">
      <alignment horizontal="right"/>
    </xf>
    <xf numFmtId="2" fontId="68" fillId="0" borderId="4" xfId="1" applyNumberFormat="1" applyFont="1" applyFill="1" applyBorder="1" applyAlignment="1">
      <alignment horizontal="center" wrapText="1"/>
    </xf>
    <xf numFmtId="2" fontId="68" fillId="0" borderId="57" xfId="1" applyNumberFormat="1" applyFont="1" applyFill="1" applyBorder="1" applyAlignment="1">
      <alignment horizontal="center" wrapText="1"/>
    </xf>
    <xf numFmtId="43" fontId="77" fillId="0" borderId="0" xfId="1" applyFont="1"/>
    <xf numFmtId="0" fontId="78" fillId="0" borderId="30" xfId="4" applyFont="1" applyBorder="1" applyAlignment="1">
      <alignment horizontal="left"/>
    </xf>
    <xf numFmtId="0" fontId="70" fillId="0" borderId="0" xfId="4" applyFont="1" applyBorder="1" applyAlignment="1">
      <alignment vertical="center" wrapText="1"/>
    </xf>
    <xf numFmtId="169" fontId="79" fillId="0" borderId="0" xfId="1" applyNumberFormat="1" applyFont="1" applyFill="1" applyBorder="1" applyAlignment="1">
      <alignment vertical="center" wrapText="1"/>
    </xf>
    <xf numFmtId="9" fontId="79" fillId="0" borderId="0" xfId="4" applyNumberFormat="1" applyFont="1" applyBorder="1" applyAlignment="1">
      <alignment horizontal="center" vertical="center" wrapText="1"/>
    </xf>
    <xf numFmtId="9" fontId="79" fillId="0" borderId="0" xfId="4" applyNumberFormat="1" applyFont="1" applyBorder="1" applyAlignment="1">
      <alignment horizontal="center" vertical="center"/>
    </xf>
    <xf numFmtId="177" fontId="79" fillId="0" borderId="0" xfId="4" applyNumberFormat="1" applyFont="1" applyBorder="1" applyAlignment="1">
      <alignment horizontal="center" vertical="center"/>
    </xf>
    <xf numFmtId="0" fontId="79" fillId="0" borderId="0" xfId="4" applyFont="1" applyBorder="1" applyAlignment="1">
      <alignment horizontal="center" vertical="center"/>
    </xf>
    <xf numFmtId="169" fontId="79" fillId="0" borderId="26" xfId="1" applyNumberFormat="1" applyFont="1" applyFill="1" applyBorder="1" applyAlignment="1">
      <alignment vertical="center" wrapText="1"/>
    </xf>
    <xf numFmtId="43" fontId="79" fillId="0" borderId="0" xfId="1" applyFont="1" applyFill="1" applyBorder="1" applyAlignment="1">
      <alignment vertical="center" wrapText="1"/>
    </xf>
    <xf numFmtId="2" fontId="79" fillId="0" borderId="0" xfId="1" applyNumberFormat="1" applyFont="1" applyFill="1" applyBorder="1" applyAlignment="1">
      <alignment horizontal="center" vertical="center" wrapText="1"/>
    </xf>
    <xf numFmtId="1" fontId="79" fillId="0" borderId="0" xfId="1" applyNumberFormat="1" applyFont="1" applyFill="1" applyBorder="1" applyAlignment="1">
      <alignment vertical="top" wrapText="1"/>
    </xf>
    <xf numFmtId="2" fontId="79" fillId="0" borderId="22" xfId="1" applyNumberFormat="1" applyFont="1" applyFill="1" applyBorder="1" applyAlignment="1">
      <alignment horizontal="center" vertical="center" wrapText="1"/>
    </xf>
    <xf numFmtId="0" fontId="80" fillId="0" borderId="30" xfId="4" applyFont="1" applyBorder="1" applyAlignment="1">
      <alignment horizontal="center" vertical="center"/>
    </xf>
    <xf numFmtId="0" fontId="70" fillId="0" borderId="0" xfId="4" applyFont="1" applyBorder="1" applyAlignment="1">
      <alignment vertical="top" wrapText="1"/>
    </xf>
    <xf numFmtId="169" fontId="79" fillId="0" borderId="0" xfId="1" applyNumberFormat="1" applyFont="1" applyFill="1" applyBorder="1" applyAlignment="1">
      <alignment vertical="top" wrapText="1"/>
    </xf>
    <xf numFmtId="0" fontId="79" fillId="0" borderId="0" xfId="4" applyFont="1" applyBorder="1" applyAlignment="1">
      <alignment horizontal="center" vertical="top" wrapText="1"/>
    </xf>
    <xf numFmtId="0" fontId="79" fillId="0" borderId="0" xfId="4" applyFont="1" applyBorder="1" applyAlignment="1">
      <alignment horizontal="center" vertical="top"/>
    </xf>
    <xf numFmtId="177" fontId="79" fillId="0" borderId="0" xfId="4" applyNumberFormat="1" applyFont="1" applyBorder="1" applyAlignment="1">
      <alignment horizontal="center" vertical="top"/>
    </xf>
    <xf numFmtId="0" fontId="76" fillId="0" borderId="0" xfId="13" applyFont="1" applyBorder="1" applyAlignment="1">
      <alignment vertical="top"/>
    </xf>
    <xf numFmtId="3" fontId="79" fillId="0" borderId="0" xfId="1" applyNumberFormat="1" applyFont="1" applyFill="1" applyBorder="1" applyAlignment="1">
      <alignment vertical="top" wrapText="1"/>
    </xf>
    <xf numFmtId="43" fontId="79" fillId="0" borderId="0" xfId="1" applyFont="1" applyFill="1" applyBorder="1" applyAlignment="1">
      <alignment vertical="top" wrapText="1"/>
    </xf>
    <xf numFmtId="2" fontId="79" fillId="0" borderId="0" xfId="1" applyNumberFormat="1" applyFont="1" applyFill="1" applyBorder="1" applyAlignment="1">
      <alignment horizontal="center" vertical="top" wrapText="1"/>
    </xf>
    <xf numFmtId="43" fontId="76" fillId="0" borderId="0" xfId="13" applyNumberFormat="1" applyFont="1" applyBorder="1" applyAlignment="1">
      <alignment vertical="top"/>
    </xf>
    <xf numFmtId="2" fontId="79" fillId="0" borderId="22" xfId="1" applyNumberFormat="1" applyFont="1" applyFill="1" applyBorder="1" applyAlignment="1">
      <alignment horizontal="center" vertical="top" wrapText="1"/>
    </xf>
    <xf numFmtId="43" fontId="65" fillId="0" borderId="0" xfId="1" applyFont="1"/>
    <xf numFmtId="10" fontId="79" fillId="0" borderId="0" xfId="4" applyNumberFormat="1" applyFont="1" applyBorder="1" applyAlignment="1">
      <alignment horizontal="center" vertical="top" wrapText="1"/>
    </xf>
    <xf numFmtId="2" fontId="79" fillId="0" borderId="0" xfId="4" applyNumberFormat="1" applyFont="1" applyBorder="1" applyAlignment="1">
      <alignment horizontal="center" vertical="top"/>
    </xf>
    <xf numFmtId="43" fontId="65" fillId="0" borderId="0" xfId="13" applyNumberFormat="1"/>
    <xf numFmtId="169" fontId="24" fillId="0" borderId="0" xfId="1" applyNumberFormat="1" applyFont="1" applyFill="1" applyBorder="1" applyAlignment="1">
      <alignment vertical="top" wrapText="1"/>
    </xf>
    <xf numFmtId="15" fontId="79" fillId="0" borderId="0" xfId="4" applyNumberFormat="1" applyFont="1" applyBorder="1" applyAlignment="1">
      <alignment horizontal="center" vertical="top"/>
    </xf>
    <xf numFmtId="10" fontId="79" fillId="0" borderId="0" xfId="4" applyNumberFormat="1" applyFont="1" applyBorder="1" applyAlignment="1">
      <alignment horizontal="center" vertical="center" wrapText="1"/>
    </xf>
    <xf numFmtId="15" fontId="79" fillId="0" borderId="0" xfId="4" applyNumberFormat="1" applyFont="1" applyBorder="1" applyAlignment="1">
      <alignment horizontal="center" vertical="center"/>
    </xf>
    <xf numFmtId="169" fontId="79" fillId="0" borderId="1" xfId="1" applyNumberFormat="1" applyFont="1" applyFill="1" applyBorder="1" applyAlignment="1">
      <alignment vertical="center" wrapText="1"/>
    </xf>
    <xf numFmtId="2" fontId="79" fillId="0" borderId="1" xfId="1" applyNumberFormat="1" applyFont="1" applyFill="1" applyBorder="1" applyAlignment="1">
      <alignment horizontal="center" vertical="center" wrapText="1"/>
    </xf>
    <xf numFmtId="2" fontId="79" fillId="0" borderId="55" xfId="1" applyNumberFormat="1" applyFont="1" applyFill="1" applyBorder="1" applyAlignment="1">
      <alignment horizontal="center" vertical="center" wrapText="1"/>
    </xf>
    <xf numFmtId="0" fontId="74" fillId="0" borderId="56" xfId="13" applyFont="1" applyBorder="1" applyAlignment="1">
      <alignment horizontal="left"/>
    </xf>
    <xf numFmtId="2" fontId="68" fillId="0" borderId="1" xfId="1" applyNumberFormat="1" applyFont="1" applyFill="1" applyBorder="1" applyAlignment="1">
      <alignment horizontal="center" wrapText="1"/>
    </xf>
    <xf numFmtId="2" fontId="68" fillId="0" borderId="55" xfId="1" applyNumberFormat="1" applyFont="1" applyFill="1" applyBorder="1" applyAlignment="1">
      <alignment horizontal="center" wrapText="1"/>
    </xf>
    <xf numFmtId="0" fontId="78" fillId="0" borderId="58" xfId="4" applyFont="1" applyBorder="1" applyAlignment="1">
      <alignment horizontal="left"/>
    </xf>
    <xf numFmtId="0" fontId="80" fillId="0" borderId="30" xfId="4" applyFont="1" applyBorder="1" applyAlignment="1">
      <alignment horizontal="center" vertical="top"/>
    </xf>
    <xf numFmtId="10" fontId="79" fillId="0" borderId="0" xfId="4" applyNumberFormat="1" applyFont="1" applyBorder="1" applyAlignment="1">
      <alignment horizontal="center" vertical="top"/>
    </xf>
    <xf numFmtId="0" fontId="79" fillId="0" borderId="0" xfId="14" applyFont="1" applyBorder="1" applyAlignment="1">
      <alignment vertical="top" wrapText="1"/>
    </xf>
    <xf numFmtId="43" fontId="79" fillId="0" borderId="0" xfId="14" applyNumberFormat="1" applyFont="1" applyBorder="1" applyAlignment="1">
      <alignment vertical="top" wrapText="1"/>
    </xf>
    <xf numFmtId="49" fontId="79" fillId="0" borderId="0" xfId="1" applyNumberFormat="1" applyFont="1" applyFill="1" applyBorder="1" applyAlignment="1">
      <alignment horizontal="right" vertical="top" wrapText="1"/>
    </xf>
    <xf numFmtId="0" fontId="65" fillId="0" borderId="0" xfId="13" applyAlignment="1">
      <alignment vertical="top"/>
    </xf>
    <xf numFmtId="0" fontId="82" fillId="0" borderId="59" xfId="13" applyFont="1" applyBorder="1" applyAlignment="1">
      <alignment horizontal="left" vertical="center"/>
    </xf>
    <xf numFmtId="0" fontId="74" fillId="0" borderId="60" xfId="13" applyFont="1" applyBorder="1" applyAlignment="1">
      <alignment vertical="center"/>
    </xf>
    <xf numFmtId="0" fontId="75" fillId="0" borderId="60" xfId="13" applyFont="1" applyBorder="1" applyAlignment="1">
      <alignment vertical="center"/>
    </xf>
    <xf numFmtId="0" fontId="76" fillId="0" borderId="60" xfId="13" applyFont="1" applyBorder="1" applyAlignment="1">
      <alignment horizontal="center" vertical="center"/>
    </xf>
    <xf numFmtId="0" fontId="76" fillId="0" borderId="16" xfId="13" applyFont="1" applyBorder="1" applyAlignment="1">
      <alignment vertical="center"/>
    </xf>
    <xf numFmtId="43" fontId="75" fillId="0" borderId="60" xfId="13" applyNumberFormat="1" applyFont="1" applyBorder="1" applyAlignment="1">
      <alignment horizontal="right" vertical="center"/>
    </xf>
    <xf numFmtId="43" fontId="75" fillId="0" borderId="16" xfId="13" applyNumberFormat="1" applyFont="1" applyBorder="1" applyAlignment="1">
      <alignment horizontal="right" vertical="center"/>
    </xf>
    <xf numFmtId="2" fontId="75" fillId="0" borderId="60" xfId="13" applyNumberFormat="1" applyFont="1" applyBorder="1" applyAlignment="1">
      <alignment horizontal="center" vertical="center"/>
    </xf>
    <xf numFmtId="43" fontId="76" fillId="0" borderId="16" xfId="13" applyNumberFormat="1" applyFont="1" applyBorder="1" applyAlignment="1">
      <alignment vertical="center"/>
    </xf>
    <xf numFmtId="169" fontId="75" fillId="0" borderId="16" xfId="13" applyNumberFormat="1" applyFont="1" applyBorder="1" applyAlignment="1">
      <alignment horizontal="right" vertical="center"/>
    </xf>
    <xf numFmtId="2" fontId="75" fillId="0" borderId="61" xfId="13" applyNumberFormat="1" applyFont="1" applyBorder="1" applyAlignment="1">
      <alignment horizontal="center" vertical="center"/>
    </xf>
    <xf numFmtId="0" fontId="70" fillId="0" borderId="0" xfId="4" applyFont="1" applyAlignment="1">
      <alignment horizontal="left" vertical="center" wrapText="1"/>
    </xf>
    <xf numFmtId="0" fontId="74" fillId="0" borderId="0" xfId="13" applyFont="1" applyAlignment="1">
      <alignment horizontal="right" vertical="top"/>
    </xf>
    <xf numFmtId="0" fontId="65" fillId="0" borderId="0" xfId="13" applyAlignment="1">
      <alignment horizontal="center" vertical="center"/>
    </xf>
    <xf numFmtId="2" fontId="65" fillId="0" borderId="0" xfId="13" applyNumberFormat="1" applyAlignment="1">
      <alignment horizontal="center"/>
    </xf>
    <xf numFmtId="0" fontId="2" fillId="0" borderId="0" xfId="4"/>
    <xf numFmtId="0" fontId="86" fillId="0" borderId="0" xfId="4" applyFont="1" applyAlignment="1">
      <alignment vertical="center" wrapText="1"/>
    </xf>
    <xf numFmtId="0" fontId="78" fillId="0" borderId="28" xfId="4" applyFont="1" applyBorder="1" applyAlignment="1">
      <alignment horizontal="center" vertical="center" wrapText="1"/>
    </xf>
    <xf numFmtId="0" fontId="87" fillId="0" borderId="30" xfId="4" applyFont="1" applyBorder="1" applyAlignment="1">
      <alignment horizontal="center" vertical="center" wrapText="1"/>
    </xf>
    <xf numFmtId="0" fontId="78" fillId="0" borderId="0" xfId="4" applyFont="1" applyBorder="1" applyAlignment="1">
      <alignment horizontal="center" vertical="center" wrapText="1"/>
    </xf>
    <xf numFmtId="0" fontId="78" fillId="0" borderId="16" xfId="4" applyFont="1" applyBorder="1" applyAlignment="1">
      <alignment horizontal="center" vertical="center" wrapText="1"/>
    </xf>
    <xf numFmtId="165" fontId="79" fillId="0" borderId="0" xfId="1" applyNumberFormat="1" applyFont="1" applyFill="1" applyBorder="1" applyAlignment="1">
      <alignment horizontal="right" vertical="center"/>
    </xf>
    <xf numFmtId="15" fontId="79" fillId="0" borderId="30" xfId="4" applyNumberFormat="1" applyFont="1" applyBorder="1" applyAlignment="1">
      <alignment horizontal="center" vertical="center"/>
    </xf>
    <xf numFmtId="0" fontId="79" fillId="0" borderId="62" xfId="4" applyFont="1" applyBorder="1" applyAlignment="1">
      <alignment vertical="center" wrapText="1"/>
    </xf>
    <xf numFmtId="0" fontId="79" fillId="0" borderId="63" xfId="4" applyFont="1" applyBorder="1" applyAlignment="1">
      <alignment horizontal="center" vertical="center" wrapText="1"/>
    </xf>
    <xf numFmtId="43" fontId="79" fillId="0" borderId="63" xfId="1" applyFont="1" applyFill="1" applyBorder="1" applyAlignment="1">
      <alignment horizontal="right" vertical="center"/>
    </xf>
    <xf numFmtId="10" fontId="70" fillId="0" borderId="63" xfId="4" applyNumberFormat="1" applyFont="1" applyBorder="1" applyAlignment="1">
      <alignment horizontal="center" vertical="center"/>
    </xf>
    <xf numFmtId="15" fontId="79" fillId="0" borderId="63" xfId="4" applyNumberFormat="1" applyFont="1" applyBorder="1" applyAlignment="1">
      <alignment horizontal="center" vertical="center"/>
    </xf>
    <xf numFmtId="15" fontId="79" fillId="0" borderId="64" xfId="4" applyNumberFormat="1" applyFont="1" applyBorder="1" applyAlignment="1">
      <alignment horizontal="center" vertical="center"/>
    </xf>
    <xf numFmtId="0" fontId="79" fillId="0" borderId="0" xfId="4" applyFont="1" applyBorder="1" applyAlignment="1">
      <alignment horizontal="center" vertical="center" wrapText="1"/>
    </xf>
    <xf numFmtId="43" fontId="79" fillId="0" borderId="0" xfId="1" applyFont="1" applyFill="1" applyBorder="1" applyAlignment="1">
      <alignment horizontal="right" vertical="center"/>
    </xf>
    <xf numFmtId="10" fontId="70" fillId="0" borderId="0" xfId="4" applyNumberFormat="1" applyFont="1" applyBorder="1" applyAlignment="1">
      <alignment horizontal="center" vertical="center"/>
    </xf>
    <xf numFmtId="15" fontId="79" fillId="0" borderId="22" xfId="4" applyNumberFormat="1" applyFont="1" applyBorder="1" applyAlignment="1">
      <alignment horizontal="center" vertical="center"/>
    </xf>
    <xf numFmtId="43" fontId="79" fillId="0" borderId="0" xfId="1" applyFont="1" applyFill="1" applyBorder="1" applyAlignment="1">
      <alignment horizontal="right" vertical="center" wrapText="1"/>
    </xf>
    <xf numFmtId="10" fontId="70" fillId="0" borderId="0" xfId="4" applyNumberFormat="1" applyFont="1" applyBorder="1" applyAlignment="1">
      <alignment horizontal="center" vertical="center" wrapText="1"/>
    </xf>
    <xf numFmtId="15" fontId="79" fillId="0" borderId="0" xfId="4" applyNumberFormat="1" applyFont="1" applyBorder="1" applyAlignment="1">
      <alignment horizontal="center" vertical="center" wrapText="1"/>
    </xf>
    <xf numFmtId="15" fontId="79" fillId="0" borderId="22" xfId="4" applyNumberFormat="1" applyFont="1" applyBorder="1" applyAlignment="1">
      <alignment horizontal="center" vertical="center" wrapText="1"/>
    </xf>
    <xf numFmtId="0" fontId="79" fillId="0" borderId="30" xfId="4" applyFont="1" applyBorder="1" applyAlignment="1">
      <alignment vertical="center" wrapText="1"/>
    </xf>
    <xf numFmtId="0" fontId="70" fillId="0" borderId="0" xfId="4" applyFont="1" applyBorder="1" applyAlignment="1">
      <alignment horizontal="center" vertical="center" wrapText="1"/>
    </xf>
    <xf numFmtId="0" fontId="79" fillId="0" borderId="66" xfId="4" applyFont="1" applyBorder="1" applyAlignment="1">
      <alignment horizontal="center" vertical="center" wrapText="1"/>
    </xf>
    <xf numFmtId="43" fontId="79" fillId="0" borderId="66" xfId="1" applyFont="1" applyFill="1" applyBorder="1" applyAlignment="1">
      <alignment horizontal="right" vertical="center" wrapText="1"/>
    </xf>
    <xf numFmtId="10" fontId="70" fillId="0" borderId="66" xfId="4" applyNumberFormat="1" applyFont="1" applyBorder="1" applyAlignment="1">
      <alignment horizontal="center" vertical="center" wrapText="1"/>
    </xf>
    <xf numFmtId="15" fontId="79" fillId="0" borderId="66" xfId="4" applyNumberFormat="1" applyFont="1" applyBorder="1" applyAlignment="1">
      <alignment horizontal="center" vertical="center" wrapText="1"/>
    </xf>
    <xf numFmtId="15" fontId="79" fillId="0" borderId="67" xfId="4" applyNumberFormat="1" applyFont="1" applyBorder="1" applyAlignment="1">
      <alignment horizontal="center" vertical="center" wrapText="1"/>
    </xf>
    <xf numFmtId="0" fontId="2" fillId="0" borderId="0" xfId="4" applyAlignment="1">
      <alignment vertical="center"/>
    </xf>
    <xf numFmtId="0" fontId="79" fillId="0" borderId="69" xfId="4" applyFont="1" applyBorder="1" applyAlignment="1">
      <alignment horizontal="center" vertical="center" wrapText="1"/>
    </xf>
    <xf numFmtId="15" fontId="79" fillId="0" borderId="30" xfId="4" applyNumberFormat="1" applyFont="1" applyBorder="1" applyAlignment="1">
      <alignment horizontal="center" vertical="center" wrapText="1"/>
    </xf>
    <xf numFmtId="10" fontId="70" fillId="0" borderId="70" xfId="4" applyNumberFormat="1" applyFont="1" applyBorder="1" applyAlignment="1">
      <alignment horizontal="center" vertical="center" wrapText="1"/>
    </xf>
    <xf numFmtId="15" fontId="79" fillId="0" borderId="70" xfId="4" applyNumberFormat="1" applyFont="1" applyBorder="1" applyAlignment="1">
      <alignment horizontal="center" vertical="center" wrapText="1"/>
    </xf>
    <xf numFmtId="15" fontId="79" fillId="0" borderId="71" xfId="4" applyNumberFormat="1" applyFont="1" applyBorder="1" applyAlignment="1">
      <alignment horizontal="center" vertical="center" wrapText="1"/>
    </xf>
    <xf numFmtId="0" fontId="79" fillId="0" borderId="16" xfId="4" applyFont="1" applyBorder="1" applyAlignment="1">
      <alignment horizontal="center" vertical="center" wrapText="1"/>
    </xf>
    <xf numFmtId="43" fontId="79" fillId="0" borderId="16" xfId="1" applyFont="1" applyFill="1" applyBorder="1" applyAlignment="1">
      <alignment horizontal="right" vertical="center" wrapText="1"/>
    </xf>
    <xf numFmtId="10" fontId="70" fillId="0" borderId="16" xfId="4" applyNumberFormat="1" applyFont="1" applyBorder="1" applyAlignment="1">
      <alignment horizontal="center" vertical="center" wrapText="1"/>
    </xf>
    <xf numFmtId="15" fontId="79" fillId="0" borderId="16" xfId="4" applyNumberFormat="1" applyFont="1" applyBorder="1" applyAlignment="1">
      <alignment horizontal="center" vertical="center" wrapText="1"/>
    </xf>
    <xf numFmtId="15" fontId="79" fillId="0" borderId="18" xfId="4" applyNumberFormat="1" applyFont="1" applyBorder="1" applyAlignment="1">
      <alignment horizontal="center" vertical="center" wrapText="1"/>
    </xf>
    <xf numFmtId="0" fontId="79" fillId="0" borderId="0" xfId="4" applyFont="1" applyBorder="1" applyAlignment="1">
      <alignment vertical="center" wrapText="1"/>
    </xf>
    <xf numFmtId="0" fontId="68" fillId="0" borderId="0" xfId="4" applyFont="1" applyBorder="1" applyAlignment="1">
      <alignment vertical="center" wrapText="1"/>
    </xf>
    <xf numFmtId="0" fontId="24" fillId="0" borderId="0" xfId="4" applyFont="1" applyAlignment="1">
      <alignment horizontal="center" vertical="center" wrapText="1"/>
    </xf>
    <xf numFmtId="0" fontId="88" fillId="0" borderId="0" xfId="4" applyFont="1" applyAlignment="1">
      <alignment horizontal="center" vertical="center" wrapText="1"/>
    </xf>
    <xf numFmtId="43" fontId="24" fillId="0" borderId="0" xfId="1" applyFont="1" applyFill="1" applyBorder="1" applyAlignment="1">
      <alignment horizontal="right" vertical="center"/>
    </xf>
    <xf numFmtId="0" fontId="2" fillId="0" borderId="0" xfId="4" applyAlignment="1">
      <alignment horizontal="center" vertical="center"/>
    </xf>
    <xf numFmtId="15" fontId="24" fillId="0" borderId="0" xfId="4" applyNumberFormat="1" applyFont="1" applyAlignment="1">
      <alignment horizontal="center" vertical="center"/>
    </xf>
    <xf numFmtId="0" fontId="2" fillId="0" borderId="0" xfId="4" applyAlignment="1">
      <alignment horizontal="right"/>
    </xf>
    <xf numFmtId="0" fontId="76" fillId="0" borderId="0" xfId="0" applyFont="1"/>
    <xf numFmtId="0" fontId="89" fillId="0" borderId="11" xfId="0" applyFont="1" applyBorder="1" applyAlignment="1">
      <alignment horizontal="center" vertical="center" wrapText="1"/>
    </xf>
    <xf numFmtId="0" fontId="89" fillId="0" borderId="0" xfId="0" applyFont="1" applyAlignment="1">
      <alignment horizontal="center" vertical="center"/>
    </xf>
    <xf numFmtId="0" fontId="74" fillId="0" borderId="12" xfId="0" applyFont="1" applyBorder="1" applyAlignment="1">
      <alignment horizontal="left" vertical="center" wrapText="1"/>
    </xf>
    <xf numFmtId="0" fontId="74" fillId="0" borderId="12" xfId="0" applyFont="1" applyBorder="1" applyAlignment="1">
      <alignment horizontal="center" vertical="center"/>
    </xf>
    <xf numFmtId="3" fontId="90" fillId="0" borderId="13" xfId="0" applyNumberFormat="1" applyFont="1" applyFill="1" applyBorder="1" applyAlignment="1">
      <alignment horizontal="right" vertical="center" wrapText="1"/>
    </xf>
    <xf numFmtId="3" fontId="90" fillId="0" borderId="23" xfId="0" applyNumberFormat="1" applyFont="1" applyFill="1" applyBorder="1" applyAlignment="1">
      <alignment horizontal="right" vertical="center" wrapText="1"/>
    </xf>
    <xf numFmtId="0" fontId="74" fillId="0" borderId="12" xfId="0" applyFont="1" applyBorder="1" applyAlignment="1">
      <alignment horizontal="center" vertical="center" wrapText="1"/>
    </xf>
    <xf numFmtId="179" fontId="91" fillId="0" borderId="14" xfId="0" applyNumberFormat="1" applyFont="1" applyBorder="1" applyAlignment="1">
      <alignment horizontal="right" vertical="center" wrapText="1"/>
    </xf>
    <xf numFmtId="179" fontId="90" fillId="0" borderId="25" xfId="0" applyNumberFormat="1" applyFont="1" applyBorder="1" applyAlignment="1">
      <alignment horizontal="right" vertical="center" wrapText="1"/>
    </xf>
    <xf numFmtId="0" fontId="83" fillId="0" borderId="8" xfId="0" applyFont="1" applyBorder="1"/>
    <xf numFmtId="0" fontId="83" fillId="0" borderId="8" xfId="0" applyFont="1" applyBorder="1" applyAlignment="1">
      <alignment horizontal="center"/>
    </xf>
    <xf numFmtId="3" fontId="83" fillId="0" borderId="14" xfId="1" applyNumberFormat="1" applyFont="1" applyFill="1" applyBorder="1" applyAlignment="1">
      <alignment horizontal="right"/>
    </xf>
    <xf numFmtId="3" fontId="83" fillId="0" borderId="25" xfId="1" applyNumberFormat="1" applyFont="1" applyFill="1" applyBorder="1" applyAlignment="1">
      <alignment horizontal="right"/>
    </xf>
    <xf numFmtId="0" fontId="71" fillId="0" borderId="0" xfId="0" applyFont="1"/>
    <xf numFmtId="179" fontId="83" fillId="0" borderId="14" xfId="1" applyNumberFormat="1" applyFont="1" applyBorder="1" applyAlignment="1">
      <alignment horizontal="right"/>
    </xf>
    <xf numFmtId="179" fontId="83" fillId="0" borderId="25" xfId="1" applyNumberFormat="1" applyFont="1" applyBorder="1" applyAlignment="1">
      <alignment horizontal="right"/>
    </xf>
    <xf numFmtId="3" fontId="83" fillId="0" borderId="14" xfId="1" applyNumberFormat="1" applyFont="1" applyBorder="1" applyAlignment="1">
      <alignment horizontal="right"/>
    </xf>
    <xf numFmtId="3" fontId="83" fillId="0" borderId="25" xfId="1" applyNumberFormat="1" applyFont="1" applyBorder="1" applyAlignment="1">
      <alignment horizontal="right"/>
    </xf>
    <xf numFmtId="0" fontId="71" fillId="0" borderId="10" xfId="0" applyFont="1" applyBorder="1" applyAlignment="1">
      <alignment horizontal="center"/>
    </xf>
    <xf numFmtId="0" fontId="71" fillId="0" borderId="15" xfId="0" applyFont="1" applyBorder="1" applyAlignment="1">
      <alignment horizontal="center"/>
    </xf>
    <xf numFmtId="0" fontId="71" fillId="0" borderId="1" xfId="0" applyFont="1" applyBorder="1" applyAlignment="1">
      <alignment horizontal="center"/>
    </xf>
    <xf numFmtId="43" fontId="71" fillId="0" borderId="24" xfId="1" applyFont="1" applyBorder="1"/>
    <xf numFmtId="0" fontId="83" fillId="0" borderId="10" xfId="0" applyFont="1" applyBorder="1" applyAlignment="1">
      <alignment vertical="top"/>
    </xf>
    <xf numFmtId="0" fontId="83" fillId="0" borderId="10" xfId="0" applyFont="1" applyBorder="1" applyAlignment="1">
      <alignment horizontal="center" vertical="top"/>
    </xf>
    <xf numFmtId="3" fontId="83" fillId="0" borderId="15" xfId="1" applyNumberFormat="1" applyFont="1" applyBorder="1" applyAlignment="1">
      <alignment horizontal="right" vertical="top"/>
    </xf>
    <xf numFmtId="3" fontId="83" fillId="0" borderId="24" xfId="1" applyNumberFormat="1" applyFont="1" applyBorder="1" applyAlignment="1">
      <alignment horizontal="right" vertical="top"/>
    </xf>
    <xf numFmtId="0" fontId="71" fillId="0" borderId="0" xfId="0" applyFont="1" applyAlignment="1">
      <alignment horizontal="center"/>
    </xf>
    <xf numFmtId="43" fontId="71" fillId="0" borderId="0" xfId="1" applyFont="1" applyBorder="1"/>
    <xf numFmtId="43" fontId="58" fillId="0" borderId="0" xfId="0" applyNumberFormat="1" applyFont="1"/>
    <xf numFmtId="0" fontId="0" fillId="0" borderId="0" xfId="0" applyAlignment="1">
      <alignment horizontal="center"/>
    </xf>
    <xf numFmtId="43" fontId="58" fillId="0" borderId="0" xfId="1" applyFont="1"/>
    <xf numFmtId="43" fontId="0" fillId="0" borderId="0" xfId="1" applyFont="1"/>
    <xf numFmtId="0" fontId="0" fillId="0" borderId="0" xfId="0" applyFill="1" applyAlignment="1">
      <alignment horizontal="center"/>
    </xf>
    <xf numFmtId="0" fontId="93" fillId="0" borderId="0" xfId="0" applyFont="1"/>
    <xf numFmtId="0" fontId="76" fillId="0" borderId="13" xfId="0" applyFont="1" applyBorder="1"/>
    <xf numFmtId="0" fontId="76" fillId="0" borderId="26" xfId="0" applyFont="1" applyBorder="1"/>
    <xf numFmtId="0" fontId="78" fillId="0" borderId="26" xfId="0" applyFont="1" applyBorder="1" applyAlignment="1">
      <alignment vertical="center"/>
    </xf>
    <xf numFmtId="0" fontId="78" fillId="0" borderId="23" xfId="0" applyFont="1" applyBorder="1" applyAlignment="1">
      <alignment vertical="center"/>
    </xf>
    <xf numFmtId="0" fontId="78" fillId="0" borderId="23" xfId="0" applyFont="1" applyBorder="1" applyAlignment="1">
      <alignment vertical="center" wrapText="1"/>
    </xf>
    <xf numFmtId="0" fontId="76" fillId="0" borderId="23" xfId="0" applyFont="1" applyBorder="1"/>
    <xf numFmtId="0" fontId="78" fillId="0" borderId="24" xfId="0" applyFont="1" applyBorder="1" applyAlignment="1">
      <alignment vertical="center" wrapText="1"/>
    </xf>
    <xf numFmtId="0" fontId="93" fillId="3" borderId="0" xfId="0" applyFont="1" applyFill="1"/>
    <xf numFmtId="49" fontId="78" fillId="0" borderId="13" xfId="0" applyNumberFormat="1" applyFont="1" applyBorder="1" applyAlignment="1">
      <alignment horizontal="center" vertical="center" wrapText="1"/>
    </xf>
    <xf numFmtId="49" fontId="78" fillId="0" borderId="23" xfId="0" applyNumberFormat="1" applyFont="1" applyBorder="1" applyAlignment="1">
      <alignment horizontal="center" vertical="center" wrapText="1"/>
    </xf>
    <xf numFmtId="0" fontId="78" fillId="0" borderId="13" xfId="0" applyFont="1" applyBorder="1" applyAlignment="1">
      <alignment horizontal="center" vertical="center"/>
    </xf>
    <xf numFmtId="0" fontId="78" fillId="3" borderId="26" xfId="0" applyFont="1" applyFill="1" applyBorder="1" applyAlignment="1">
      <alignment horizontal="center" vertical="center"/>
    </xf>
    <xf numFmtId="49" fontId="33" fillId="0" borderId="0" xfId="0" applyNumberFormat="1" applyFont="1" applyFill="1" applyAlignment="1">
      <alignment horizontal="right"/>
    </xf>
    <xf numFmtId="0" fontId="94" fillId="0" borderId="0" xfId="0" applyFont="1"/>
    <xf numFmtId="0" fontId="28" fillId="3" borderId="0" xfId="0" applyFont="1" applyFill="1" applyAlignment="1">
      <alignment vertical="center"/>
    </xf>
    <xf numFmtId="0" fontId="78" fillId="0" borderId="15" xfId="0" applyFont="1" applyBorder="1" applyAlignment="1">
      <alignment horizontal="center" vertical="center"/>
    </xf>
    <xf numFmtId="0" fontId="78" fillId="0" borderId="1" xfId="0" applyFont="1" applyBorder="1" applyAlignment="1">
      <alignment horizontal="center" vertical="center"/>
    </xf>
    <xf numFmtId="0" fontId="78" fillId="0" borderId="24" xfId="0" applyFont="1" applyBorder="1" applyAlignment="1">
      <alignment horizontal="center" vertical="center"/>
    </xf>
    <xf numFmtId="0" fontId="78" fillId="0" borderId="15" xfId="0" applyFont="1" applyBorder="1" applyAlignment="1">
      <alignment vertical="center" wrapText="1"/>
    </xf>
    <xf numFmtId="0" fontId="78" fillId="0" borderId="1" xfId="0" applyFont="1" applyFill="1" applyBorder="1" applyAlignment="1">
      <alignment horizontal="center" vertical="center"/>
    </xf>
    <xf numFmtId="0" fontId="78" fillId="0" borderId="13" xfId="0" applyFont="1" applyBorder="1" applyAlignment="1">
      <alignment horizontal="left" vertical="center"/>
    </xf>
    <xf numFmtId="0" fontId="89" fillId="0" borderId="26" xfId="0" applyFont="1" applyBorder="1" applyAlignment="1">
      <alignment vertical="center"/>
    </xf>
    <xf numFmtId="0" fontId="71" fillId="0" borderId="26" xfId="0" applyFont="1" applyBorder="1" applyAlignment="1">
      <alignment vertical="center"/>
    </xf>
    <xf numFmtId="3" fontId="89" fillId="0" borderId="26" xfId="0" applyNumberFormat="1" applyFont="1" applyFill="1" applyBorder="1" applyAlignment="1">
      <alignment vertical="center"/>
    </xf>
    <xf numFmtId="3" fontId="89" fillId="0" borderId="26" xfId="0" applyNumberFormat="1" applyFont="1" applyBorder="1" applyAlignment="1">
      <alignment vertical="center"/>
    </xf>
    <xf numFmtId="2" fontId="89" fillId="0" borderId="26" xfId="0" applyNumberFormat="1" applyFont="1" applyFill="1" applyBorder="1" applyAlignment="1">
      <alignment horizontal="right" vertical="center"/>
    </xf>
    <xf numFmtId="0" fontId="71" fillId="0" borderId="15" xfId="0" applyFont="1" applyBorder="1" applyAlignment="1">
      <alignment vertical="center"/>
    </xf>
    <xf numFmtId="0" fontId="76" fillId="0" borderId="1" xfId="0" applyFont="1" applyBorder="1" applyAlignment="1">
      <alignment vertical="center"/>
    </xf>
    <xf numFmtId="3" fontId="95" fillId="0" borderId="1" xfId="0" applyNumberFormat="1" applyFont="1" applyBorder="1" applyAlignment="1">
      <alignment horizontal="center" vertical="center"/>
    </xf>
    <xf numFmtId="3" fontId="76" fillId="0" borderId="1" xfId="0" applyNumberFormat="1" applyFont="1" applyBorder="1" applyAlignment="1">
      <alignment vertical="center"/>
    </xf>
    <xf numFmtId="0" fontId="71" fillId="0" borderId="1" xfId="0" applyFont="1" applyFill="1" applyBorder="1" applyAlignment="1">
      <alignment horizontal="right" vertical="center"/>
    </xf>
    <xf numFmtId="0" fontId="71" fillId="0" borderId="24" xfId="0" applyFont="1" applyBorder="1" applyAlignment="1">
      <alignment horizontal="right" vertical="center"/>
    </xf>
    <xf numFmtId="0" fontId="93" fillId="0" borderId="0" xfId="0" applyFont="1" applyAlignment="1">
      <alignment vertical="center"/>
    </xf>
    <xf numFmtId="0" fontId="93" fillId="3" borderId="0" xfId="0" applyFont="1" applyFill="1" applyAlignment="1">
      <alignment vertical="center"/>
    </xf>
    <xf numFmtId="0" fontId="89" fillId="0" borderId="26" xfId="0" applyFont="1" applyBorder="1"/>
    <xf numFmtId="3" fontId="96" fillId="0" borderId="26" xfId="0" applyNumberFormat="1" applyFont="1" applyBorder="1"/>
    <xf numFmtId="0" fontId="28" fillId="0" borderId="0" xfId="0" applyFont="1" applyAlignment="1">
      <alignment vertical="center"/>
    </xf>
    <xf numFmtId="0" fontId="76" fillId="0" borderId="14" xfId="0" applyFont="1" applyBorder="1"/>
    <xf numFmtId="0" fontId="71" fillId="0" borderId="0" xfId="0" applyFont="1" applyBorder="1"/>
    <xf numFmtId="0" fontId="76" fillId="0" borderId="0" xfId="0" applyFont="1" applyBorder="1"/>
    <xf numFmtId="0" fontId="97" fillId="0" borderId="0" xfId="4" applyFont="1" applyBorder="1" applyAlignment="1">
      <alignment vertical="center" wrapText="1"/>
    </xf>
    <xf numFmtId="3" fontId="71" fillId="0" borderId="0" xfId="0" applyNumberFormat="1" applyFont="1" applyBorder="1" applyAlignment="1">
      <alignment horizontal="right" vertical="center"/>
    </xf>
    <xf numFmtId="3" fontId="71" fillId="0" borderId="0" xfId="0" applyNumberFormat="1" applyFont="1" applyBorder="1"/>
    <xf numFmtId="3" fontId="71" fillId="0" borderId="0" xfId="0" applyNumberFormat="1" applyFont="1" applyBorder="1" applyAlignment="1">
      <alignment vertical="center"/>
    </xf>
    <xf numFmtId="2" fontId="71" fillId="0" borderId="0" xfId="0" applyNumberFormat="1" applyFont="1" applyFill="1" applyBorder="1" applyAlignment="1">
      <alignment horizontal="right" vertical="center"/>
    </xf>
    <xf numFmtId="0" fontId="76" fillId="0" borderId="25" xfId="0" applyFont="1" applyBorder="1"/>
    <xf numFmtId="0" fontId="71" fillId="0" borderId="14" xfId="0" applyFont="1" applyBorder="1" applyAlignment="1">
      <alignment vertical="center"/>
    </xf>
    <xf numFmtId="0" fontId="89" fillId="0" borderId="0" xfId="0" applyFont="1" applyBorder="1" applyAlignment="1">
      <alignment vertical="center"/>
    </xf>
    <xf numFmtId="0" fontId="71" fillId="0" borderId="0" xfId="0" applyFont="1" applyBorder="1" applyAlignment="1">
      <alignment vertical="center"/>
    </xf>
    <xf numFmtId="3" fontId="96" fillId="0" borderId="0" xfId="0" applyNumberFormat="1" applyFont="1" applyFill="1" applyBorder="1" applyAlignment="1">
      <alignment horizontal="right" vertical="center"/>
    </xf>
    <xf numFmtId="3" fontId="96" fillId="0" borderId="0" xfId="0" applyNumberFormat="1" applyFont="1" applyBorder="1" applyAlignment="1">
      <alignment horizontal="right" vertical="center"/>
    </xf>
    <xf numFmtId="4" fontId="96" fillId="0" borderId="0" xfId="0" applyNumberFormat="1" applyFont="1" applyBorder="1" applyAlignment="1">
      <alignment horizontal="right" vertical="center"/>
    </xf>
    <xf numFmtId="0" fontId="76" fillId="0" borderId="25" xfId="0" applyFont="1" applyBorder="1" applyAlignment="1">
      <alignment vertical="center"/>
    </xf>
    <xf numFmtId="2" fontId="0" fillId="0" borderId="0" xfId="0" applyNumberFormat="1"/>
    <xf numFmtId="169" fontId="80" fillId="0" borderId="0" xfId="1" applyNumberFormat="1" applyFont="1" applyFill="1" applyBorder="1" applyAlignment="1">
      <alignment vertical="top" wrapText="1"/>
    </xf>
    <xf numFmtId="0" fontId="98" fillId="0" borderId="0" xfId="0" applyFont="1" applyBorder="1" applyAlignment="1">
      <alignment vertical="center" wrapText="1"/>
    </xf>
    <xf numFmtId="2" fontId="93" fillId="0" borderId="0" xfId="0" applyNumberFormat="1" applyFont="1" applyAlignment="1">
      <alignment vertical="center"/>
    </xf>
    <xf numFmtId="3" fontId="71" fillId="0" borderId="0" xfId="0" applyNumberFormat="1" applyFont="1" applyAlignment="1">
      <alignment vertical="center"/>
    </xf>
    <xf numFmtId="0" fontId="76" fillId="0" borderId="15" xfId="0" applyFont="1" applyBorder="1"/>
    <xf numFmtId="0" fontId="76" fillId="0" borderId="1" xfId="0" applyFont="1" applyBorder="1"/>
    <xf numFmtId="0" fontId="71" fillId="0" borderId="1" xfId="0" applyFont="1" applyBorder="1"/>
    <xf numFmtId="0" fontId="71" fillId="0" borderId="24" xfId="0" applyFont="1" applyBorder="1"/>
    <xf numFmtId="0" fontId="93" fillId="0" borderId="0" xfId="0" applyFont="1" applyAlignment="1">
      <alignment horizontal="right" vertical="center"/>
    </xf>
    <xf numFmtId="43" fontId="101" fillId="0" borderId="0" xfId="1" applyFont="1" applyAlignment="1">
      <alignment vertical="center"/>
    </xf>
    <xf numFmtId="9" fontId="93" fillId="0" borderId="0" xfId="0" applyNumberFormat="1" applyFont="1" applyAlignment="1">
      <alignment vertical="center"/>
    </xf>
    <xf numFmtId="43" fontId="93" fillId="0" borderId="0" xfId="1" applyFont="1" applyAlignment="1"/>
    <xf numFmtId="43" fontId="33" fillId="0" borderId="0" xfId="1" applyFont="1" applyAlignment="1"/>
    <xf numFmtId="43" fontId="33" fillId="0" borderId="0" xfId="1" applyFont="1" applyAlignment="1">
      <alignment vertical="center"/>
    </xf>
    <xf numFmtId="43" fontId="33" fillId="0" borderId="0" xfId="0" applyNumberFormat="1" applyFont="1" applyAlignment="1">
      <alignment vertical="center"/>
    </xf>
    <xf numFmtId="0" fontId="33" fillId="0" borderId="0" xfId="0" applyFont="1" applyAlignment="1">
      <alignment vertical="center"/>
    </xf>
    <xf numFmtId="0" fontId="28" fillId="0" borderId="0" xfId="0" applyFont="1" applyAlignment="1">
      <alignment horizontal="left" wrapText="1"/>
    </xf>
    <xf numFmtId="0" fontId="93" fillId="0" borderId="0" xfId="0" applyFont="1" applyBorder="1"/>
    <xf numFmtId="0" fontId="76" fillId="0" borderId="13" xfId="0" applyFont="1" applyBorder="1" applyAlignment="1">
      <alignment horizontal="center"/>
    </xf>
    <xf numFmtId="0" fontId="76" fillId="0" borderId="26" xfId="0" applyFont="1" applyBorder="1" applyAlignment="1">
      <alignment horizontal="center"/>
    </xf>
    <xf numFmtId="0" fontId="76" fillId="0" borderId="72" xfId="0" applyFont="1" applyBorder="1" applyAlignment="1">
      <alignment horizontal="center"/>
    </xf>
    <xf numFmtId="0" fontId="76" fillId="0" borderId="73" xfId="0" applyFont="1" applyBorder="1" applyAlignment="1">
      <alignment horizontal="center"/>
    </xf>
    <xf numFmtId="0" fontId="76" fillId="0" borderId="23" xfId="0" applyFont="1" applyBorder="1" applyAlignment="1">
      <alignment horizontal="center"/>
    </xf>
    <xf numFmtId="0" fontId="78" fillId="0" borderId="77" xfId="0" applyFont="1" applyBorder="1" applyAlignment="1">
      <alignment horizontal="center" vertical="center" wrapText="1"/>
    </xf>
    <xf numFmtId="0" fontId="93" fillId="0" borderId="0" xfId="0" applyFont="1" applyBorder="1" applyAlignment="1">
      <alignment vertical="center"/>
    </xf>
    <xf numFmtId="0" fontId="78" fillId="0" borderId="82" xfId="0" applyFont="1" applyBorder="1" applyAlignment="1">
      <alignment horizontal="center" vertical="center" wrapText="1"/>
    </xf>
    <xf numFmtId="49" fontId="78" fillId="0" borderId="86" xfId="0" applyNumberFormat="1" applyFont="1" applyFill="1" applyBorder="1" applyAlignment="1">
      <alignment horizontal="center" wrapText="1"/>
    </xf>
    <xf numFmtId="0" fontId="78" fillId="0" borderId="87" xfId="0" applyFont="1" applyBorder="1" applyAlignment="1">
      <alignment horizontal="center" wrapText="1"/>
    </xf>
    <xf numFmtId="0" fontId="78" fillId="0" borderId="85" xfId="0" applyFont="1" applyBorder="1" applyAlignment="1">
      <alignment horizontal="center" wrapText="1"/>
    </xf>
    <xf numFmtId="0" fontId="78" fillId="0" borderId="88" xfId="0" applyFont="1" applyFill="1" applyBorder="1" applyAlignment="1">
      <alignment horizontal="center" wrapText="1"/>
    </xf>
    <xf numFmtId="49" fontId="33" fillId="3" borderId="0" xfId="0" applyNumberFormat="1" applyFont="1" applyFill="1" applyAlignment="1">
      <alignment horizontal="right"/>
    </xf>
    <xf numFmtId="0" fontId="0" fillId="3" borderId="0" xfId="0" applyFill="1"/>
    <xf numFmtId="0" fontId="78" fillId="0" borderId="15" xfId="0" applyFont="1" applyBorder="1" applyAlignment="1">
      <alignment vertical="center"/>
    </xf>
    <xf numFmtId="0" fontId="78" fillId="0" borderId="1" xfId="0" applyFont="1" applyBorder="1" applyAlignment="1">
      <alignment vertical="center"/>
    </xf>
    <xf numFmtId="0" fontId="78" fillId="0" borderId="89" xfId="0" applyFont="1" applyFill="1" applyBorder="1" applyAlignment="1">
      <alignment vertical="center" wrapText="1"/>
    </xf>
    <xf numFmtId="0" fontId="78" fillId="0" borderId="90" xfId="0" applyFont="1" applyFill="1" applyBorder="1" applyAlignment="1">
      <alignment vertical="center" wrapText="1"/>
    </xf>
    <xf numFmtId="0" fontId="78" fillId="0" borderId="91" xfId="0" applyFont="1" applyBorder="1" applyAlignment="1">
      <alignment vertical="center" wrapText="1"/>
    </xf>
    <xf numFmtId="0" fontId="78" fillId="0" borderId="89" xfId="0" applyFont="1" applyBorder="1" applyAlignment="1">
      <alignment horizontal="center" vertical="center" wrapText="1"/>
    </xf>
    <xf numFmtId="0" fontId="78" fillId="0" borderId="92" xfId="0" applyFont="1" applyFill="1" applyBorder="1" applyAlignment="1">
      <alignment horizontal="center" vertical="center" wrapText="1"/>
    </xf>
    <xf numFmtId="0" fontId="89" fillId="0" borderId="13" xfId="0" applyFont="1" applyBorder="1" applyAlignment="1">
      <alignment vertical="center"/>
    </xf>
    <xf numFmtId="3" fontId="89" fillId="0" borderId="26" xfId="0" applyNumberFormat="1" applyFont="1" applyBorder="1" applyAlignment="1">
      <alignment horizontal="right" vertical="center"/>
    </xf>
    <xf numFmtId="2" fontId="89" fillId="3" borderId="23" xfId="0" applyNumberFormat="1" applyFont="1" applyFill="1" applyBorder="1" applyAlignment="1">
      <alignment horizontal="center" vertical="center"/>
    </xf>
    <xf numFmtId="0" fontId="102" fillId="3" borderId="0" xfId="0" applyFont="1" applyFill="1"/>
    <xf numFmtId="0" fontId="89" fillId="0" borderId="93" xfId="0" applyFont="1" applyBorder="1" applyAlignment="1">
      <alignment vertical="center"/>
    </xf>
    <xf numFmtId="0" fontId="71" fillId="0" borderId="94" xfId="0" applyFont="1" applyBorder="1"/>
    <xf numFmtId="0" fontId="89" fillId="0" borderId="94" xfId="0" applyFont="1" applyBorder="1"/>
    <xf numFmtId="3" fontId="95" fillId="0" borderId="94" xfId="0" applyNumberFormat="1" applyFont="1" applyBorder="1" applyAlignment="1">
      <alignment horizontal="center"/>
    </xf>
    <xf numFmtId="3" fontId="71" fillId="0" borderId="95" xfId="10" applyNumberFormat="1" applyFont="1" applyFill="1" applyBorder="1" applyAlignment="1">
      <alignment horizontal="center" vertical="center"/>
    </xf>
    <xf numFmtId="0" fontId="89" fillId="0" borderId="96" xfId="0" applyFont="1" applyBorder="1" applyAlignment="1">
      <alignment vertical="center"/>
    </xf>
    <xf numFmtId="0" fontId="71" fillId="0" borderId="97" xfId="0" applyFont="1" applyBorder="1" applyAlignment="1">
      <alignment vertical="center"/>
    </xf>
    <xf numFmtId="3" fontId="78" fillId="0" borderId="97" xfId="0" applyNumberFormat="1" applyFont="1" applyBorder="1" applyAlignment="1">
      <alignment horizontal="right" vertical="center"/>
    </xf>
    <xf numFmtId="2" fontId="89" fillId="0" borderId="23" xfId="0" applyNumberFormat="1" applyFont="1" applyFill="1" applyBorder="1" applyAlignment="1">
      <alignment horizontal="center" vertical="center"/>
    </xf>
    <xf numFmtId="0" fontId="76" fillId="0" borderId="93" xfId="0" applyFont="1" applyBorder="1"/>
    <xf numFmtId="0" fontId="76" fillId="0" borderId="94" xfId="0" applyFont="1" applyBorder="1"/>
    <xf numFmtId="4" fontId="95" fillId="0" borderId="94" xfId="0" applyNumberFormat="1" applyFont="1" applyBorder="1" applyAlignment="1">
      <alignment horizontal="center" vertical="center"/>
    </xf>
    <xf numFmtId="4" fontId="76" fillId="0" borderId="94" xfId="0" applyNumberFormat="1" applyFont="1" applyBorder="1" applyAlignment="1">
      <alignment vertical="center"/>
    </xf>
    <xf numFmtId="3" fontId="76" fillId="0" borderId="95" xfId="0" applyNumberFormat="1" applyFont="1" applyBorder="1" applyAlignment="1">
      <alignment horizontal="center"/>
    </xf>
    <xf numFmtId="0" fontId="89" fillId="0" borderId="96" xfId="0" applyFont="1" applyBorder="1"/>
    <xf numFmtId="0" fontId="89" fillId="0" borderId="97" xfId="0" applyFont="1" applyBorder="1"/>
    <xf numFmtId="0" fontId="71" fillId="0" borderId="97" xfId="0" applyFont="1" applyBorder="1"/>
    <xf numFmtId="3" fontId="103" fillId="0" borderId="97" xfId="0" applyNumberFormat="1" applyFont="1" applyBorder="1" applyAlignment="1">
      <alignment horizontal="right"/>
    </xf>
    <xf numFmtId="3" fontId="71" fillId="0" borderId="97" xfId="0" applyNumberFormat="1" applyFont="1" applyBorder="1" applyAlignment="1">
      <alignment horizontal="right"/>
    </xf>
    <xf numFmtId="0" fontId="71" fillId="0" borderId="0" xfId="0" applyFont="1" applyBorder="1" applyAlignment="1">
      <alignment vertical="center" wrapText="1"/>
    </xf>
    <xf numFmtId="3" fontId="89" fillId="0" borderId="0" xfId="0" applyNumberFormat="1" applyFont="1" applyBorder="1" applyAlignment="1">
      <alignment vertical="center"/>
    </xf>
    <xf numFmtId="3" fontId="89" fillId="0" borderId="25" xfId="10" applyNumberFormat="1" applyFont="1" applyFill="1" applyBorder="1" applyAlignment="1">
      <alignment horizontal="center" vertical="center"/>
    </xf>
    <xf numFmtId="3" fontId="71" fillId="0" borderId="25" xfId="10" applyNumberFormat="1" applyFont="1" applyFill="1" applyBorder="1" applyAlignment="1">
      <alignment horizontal="center" vertical="center"/>
    </xf>
    <xf numFmtId="2" fontId="89" fillId="0" borderId="25" xfId="0" applyNumberFormat="1" applyFont="1" applyFill="1" applyBorder="1" applyAlignment="1">
      <alignment horizontal="center" vertical="center"/>
    </xf>
    <xf numFmtId="2" fontId="71" fillId="0" borderId="25" xfId="0" applyNumberFormat="1" applyFont="1" applyFill="1" applyBorder="1" applyAlignment="1">
      <alignment horizontal="center" vertical="center"/>
    </xf>
    <xf numFmtId="0" fontId="89" fillId="0" borderId="14" xfId="0" applyFont="1" applyBorder="1"/>
    <xf numFmtId="0" fontId="89" fillId="0" borderId="0" xfId="0" applyFont="1" applyBorder="1"/>
    <xf numFmtId="3" fontId="96" fillId="0" borderId="0" xfId="0" applyNumberFormat="1" applyFont="1" applyBorder="1" applyAlignment="1">
      <alignment horizontal="right"/>
    </xf>
    <xf numFmtId="3" fontId="71" fillId="0" borderId="0" xfId="0" applyNumberFormat="1" applyFont="1" applyBorder="1" applyAlignment="1">
      <alignment horizontal="right"/>
    </xf>
    <xf numFmtId="43" fontId="93" fillId="0" borderId="0" xfId="1" applyFont="1" applyBorder="1" applyAlignment="1"/>
    <xf numFmtId="3" fontId="96" fillId="0" borderId="0" xfId="0" applyNumberFormat="1" applyFont="1" applyBorder="1" applyAlignment="1">
      <alignment vertical="center"/>
    </xf>
    <xf numFmtId="3" fontId="96" fillId="0" borderId="0" xfId="0" applyNumberFormat="1" applyFont="1" applyFill="1" applyBorder="1" applyAlignment="1">
      <alignment vertical="center"/>
    </xf>
    <xf numFmtId="4" fontId="71" fillId="0" borderId="0" xfId="0" applyNumberFormat="1" applyFont="1" applyBorder="1" applyAlignment="1">
      <alignment vertical="center"/>
    </xf>
    <xf numFmtId="0" fontId="89" fillId="0" borderId="3" xfId="0" applyFont="1" applyBorder="1" applyAlignment="1">
      <alignment vertical="top" readingOrder="1"/>
    </xf>
    <xf numFmtId="3" fontId="89" fillId="0" borderId="4" xfId="0" applyNumberFormat="1" applyFont="1" applyBorder="1" applyAlignment="1">
      <alignment horizontal="right" vertical="center"/>
    </xf>
    <xf numFmtId="3" fontId="89" fillId="0" borderId="7" xfId="0" applyNumberFormat="1" applyFont="1" applyBorder="1" applyAlignment="1">
      <alignment horizontal="center" vertical="center"/>
    </xf>
    <xf numFmtId="0" fontId="71" fillId="0" borderId="1" xfId="0" applyFont="1" applyBorder="1" applyAlignment="1">
      <alignment vertical="center"/>
    </xf>
    <xf numFmtId="0" fontId="71" fillId="0" borderId="1" xfId="0" applyFont="1" applyBorder="1" applyAlignment="1">
      <alignment horizontal="right" vertical="center"/>
    </xf>
    <xf numFmtId="3" fontId="71" fillId="0" borderId="1" xfId="0" applyNumberFormat="1" applyFont="1" applyBorder="1" applyAlignment="1">
      <alignment vertical="center"/>
    </xf>
    <xf numFmtId="3" fontId="71" fillId="0" borderId="24" xfId="0" applyNumberFormat="1" applyFont="1" applyBorder="1" applyAlignment="1">
      <alignment horizontal="center" vertical="center"/>
    </xf>
    <xf numFmtId="3" fontId="71" fillId="0" borderId="1" xfId="0" applyNumberFormat="1" applyFont="1" applyBorder="1" applyAlignment="1">
      <alignment horizontal="right" vertical="center"/>
    </xf>
    <xf numFmtId="0" fontId="71"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xf>
    <xf numFmtId="0" fontId="27" fillId="0" borderId="0" xfId="0" applyFont="1" applyAlignment="1">
      <alignment vertical="center"/>
    </xf>
    <xf numFmtId="0" fontId="93" fillId="0" borderId="0" xfId="0" applyFont="1" applyAlignment="1">
      <alignment horizontal="center" vertical="center"/>
    </xf>
    <xf numFmtId="0" fontId="93" fillId="0" borderId="0" xfId="0" applyFont="1" applyAlignment="1">
      <alignment horizontal="center"/>
    </xf>
    <xf numFmtId="43" fontId="93" fillId="0" borderId="0" xfId="1" applyFont="1" applyAlignment="1">
      <alignment vertical="center"/>
    </xf>
    <xf numFmtId="43" fontId="93" fillId="0" borderId="0" xfId="0" applyNumberFormat="1" applyFont="1" applyAlignment="1">
      <alignment vertical="center"/>
    </xf>
    <xf numFmtId="0" fontId="104" fillId="0" borderId="0" xfId="0" applyFont="1" applyAlignment="1">
      <alignment horizontal="center" vertical="center" wrapText="1"/>
    </xf>
    <xf numFmtId="0" fontId="76" fillId="0" borderId="13" xfId="0" applyFont="1" applyBorder="1" applyAlignment="1">
      <alignment horizontal="center" vertical="center"/>
    </xf>
    <xf numFmtId="0" fontId="76" fillId="0" borderId="26" xfId="0" applyFont="1" applyBorder="1" applyAlignment="1">
      <alignment horizontal="center" vertical="center"/>
    </xf>
    <xf numFmtId="0" fontId="76" fillId="0" borderId="72" xfId="0" applyFont="1" applyBorder="1" applyAlignment="1">
      <alignment horizontal="center" vertical="center"/>
    </xf>
    <xf numFmtId="0" fontId="76" fillId="0" borderId="73" xfId="0" applyFont="1" applyBorder="1" applyAlignment="1">
      <alignment horizontal="center" vertical="center"/>
    </xf>
    <xf numFmtId="0" fontId="76" fillId="0" borderId="26" xfId="0" applyFont="1" applyBorder="1" applyAlignment="1">
      <alignment vertical="center"/>
    </xf>
    <xf numFmtId="0" fontId="78" fillId="0" borderId="26" xfId="0" applyFont="1" applyBorder="1" applyAlignment="1">
      <alignment vertical="top" wrapText="1"/>
    </xf>
    <xf numFmtId="0" fontId="78" fillId="0" borderId="23" xfId="0" applyFont="1" applyBorder="1" applyAlignment="1">
      <alignment vertical="top" wrapText="1"/>
    </xf>
    <xf numFmtId="0" fontId="78" fillId="0" borderId="98" xfId="0" applyFont="1" applyBorder="1" applyAlignment="1">
      <alignment horizontal="center" wrapText="1"/>
    </xf>
    <xf numFmtId="0" fontId="4" fillId="0" borderId="0" xfId="0" applyFont="1" applyAlignment="1">
      <alignment horizontal="center" vertical="top" wrapText="1"/>
    </xf>
    <xf numFmtId="0" fontId="78" fillId="0" borderId="76" xfId="0" applyFont="1" applyBorder="1" applyAlignment="1">
      <alignment horizontal="center" wrapText="1"/>
    </xf>
    <xf numFmtId="49" fontId="78" fillId="0" borderId="98" xfId="0" applyNumberFormat="1" applyFont="1" applyBorder="1" applyAlignment="1">
      <alignment horizontal="center" vertical="center" wrapText="1"/>
    </xf>
    <xf numFmtId="0" fontId="78" fillId="0" borderId="0" xfId="0" applyFont="1" applyBorder="1" applyAlignment="1">
      <alignment horizontal="center" vertical="center" wrapText="1"/>
    </xf>
    <xf numFmtId="49" fontId="78" fillId="0" borderId="77" xfId="0" applyNumberFormat="1" applyFont="1" applyBorder="1" applyAlignment="1">
      <alignment horizontal="center" vertical="center" wrapText="1"/>
    </xf>
    <xf numFmtId="0" fontId="78" fillId="0" borderId="0" xfId="0" applyFont="1" applyBorder="1" applyAlignment="1">
      <alignment horizontal="right" vertical="center" wrapText="1"/>
    </xf>
    <xf numFmtId="0" fontId="78" fillId="0" borderId="97" xfId="0" applyFont="1" applyFill="1" applyBorder="1" applyAlignment="1">
      <alignment horizontal="center" vertical="center" wrapText="1"/>
    </xf>
    <xf numFmtId="0" fontId="78" fillId="0" borderId="99" xfId="0" applyFont="1" applyFill="1" applyBorder="1" applyAlignment="1">
      <alignment horizontal="center" vertical="center" wrapText="1"/>
    </xf>
    <xf numFmtId="0" fontId="4" fillId="0" borderId="0" xfId="0" applyFont="1" applyAlignment="1">
      <alignment horizontal="center" vertical="center" wrapText="1"/>
    </xf>
    <xf numFmtId="0" fontId="78" fillId="0" borderId="93" xfId="0" applyFont="1" applyBorder="1" applyAlignment="1">
      <alignment horizontal="center" vertical="center"/>
    </xf>
    <xf numFmtId="0" fontId="78" fillId="0" borderId="94" xfId="0" applyFont="1" applyBorder="1" applyAlignment="1">
      <alignment horizontal="center" vertical="center"/>
    </xf>
    <xf numFmtId="0" fontId="78" fillId="0" borderId="82" xfId="0" applyFont="1" applyBorder="1" applyAlignment="1">
      <alignment horizontal="center" vertical="center"/>
    </xf>
    <xf numFmtId="0" fontId="78" fillId="0" borderId="76" xfId="0" applyFont="1" applyBorder="1" applyAlignment="1">
      <alignment horizontal="right" vertical="center" wrapText="1"/>
    </xf>
    <xf numFmtId="0" fontId="78" fillId="0" borderId="94" xfId="0" applyFont="1" applyBorder="1" applyAlignment="1">
      <alignment horizontal="right" vertical="center" wrapText="1"/>
    </xf>
    <xf numFmtId="0" fontId="78" fillId="0" borderId="82" xfId="0" applyFont="1" applyBorder="1" applyAlignment="1">
      <alignment horizontal="right" vertical="center" wrapText="1"/>
    </xf>
    <xf numFmtId="0" fontId="78" fillId="0" borderId="94" xfId="0" applyFont="1" applyBorder="1" applyAlignment="1">
      <alignment horizontal="center" vertical="center" wrapText="1"/>
    </xf>
    <xf numFmtId="0" fontId="78" fillId="0" borderId="25" xfId="0" applyFont="1" applyBorder="1" applyAlignment="1">
      <alignment horizontal="center" vertical="center" wrapText="1"/>
    </xf>
    <xf numFmtId="0" fontId="71" fillId="0" borderId="96" xfId="0" applyFont="1" applyBorder="1" applyAlignment="1">
      <alignment vertical="center"/>
    </xf>
    <xf numFmtId="0" fontId="89" fillId="0" borderId="97" xfId="0" applyFont="1" applyBorder="1" applyAlignment="1">
      <alignment horizontal="left" vertical="center"/>
    </xf>
    <xf numFmtId="3" fontId="89" fillId="0" borderId="97" xfId="0" applyNumberFormat="1" applyFont="1" applyBorder="1" applyAlignment="1">
      <alignment vertical="center"/>
    </xf>
    <xf numFmtId="2" fontId="89" fillId="0" borderId="26" xfId="0" applyNumberFormat="1" applyFont="1" applyFill="1" applyBorder="1" applyAlignment="1">
      <alignment horizontal="center" vertical="center"/>
    </xf>
    <xf numFmtId="2" fontId="78" fillId="0" borderId="23" xfId="10" applyNumberFormat="1" applyFont="1" applyFill="1" applyBorder="1" applyAlignment="1">
      <alignment horizontal="center" vertical="center"/>
    </xf>
    <xf numFmtId="0" fontId="76" fillId="0" borderId="93" xfId="0" applyFont="1" applyBorder="1" applyAlignment="1">
      <alignment vertical="center"/>
    </xf>
    <xf numFmtId="0" fontId="76" fillId="0" borderId="94" xfId="0" applyFont="1" applyBorder="1" applyAlignment="1">
      <alignment vertical="center"/>
    </xf>
    <xf numFmtId="3" fontId="95" fillId="0" borderId="94" xfId="0" applyNumberFormat="1" applyFont="1" applyBorder="1" applyAlignment="1">
      <alignment horizontal="center" vertical="center"/>
    </xf>
    <xf numFmtId="3" fontId="76" fillId="0" borderId="94" xfId="0" applyNumberFormat="1" applyFont="1" applyBorder="1" applyAlignment="1">
      <alignment vertical="center"/>
    </xf>
    <xf numFmtId="180" fontId="76" fillId="0" borderId="1" xfId="0" applyNumberFormat="1" applyFont="1" applyFill="1" applyBorder="1" applyAlignment="1">
      <alignment horizontal="center" vertical="center"/>
    </xf>
    <xf numFmtId="0" fontId="76" fillId="0" borderId="24" xfId="0" applyFont="1" applyBorder="1" applyAlignment="1">
      <alignment horizontal="center" vertical="center"/>
    </xf>
    <xf numFmtId="4" fontId="27" fillId="0" borderId="0" xfId="10" applyNumberFormat="1" applyFont="1" applyFill="1" applyAlignment="1">
      <alignment horizontal="center" vertical="center"/>
    </xf>
    <xf numFmtId="180" fontId="78" fillId="0" borderId="0" xfId="10" applyNumberFormat="1" applyFont="1" applyFill="1" applyBorder="1" applyAlignment="1">
      <alignment horizontal="center" vertical="center"/>
    </xf>
    <xf numFmtId="2" fontId="78" fillId="0" borderId="25" xfId="10" applyNumberFormat="1" applyFont="1" applyFill="1" applyBorder="1" applyAlignment="1">
      <alignment horizontal="center" vertical="center"/>
    </xf>
    <xf numFmtId="0" fontId="89" fillId="0" borderId="93" xfId="0" applyFont="1" applyBorder="1"/>
    <xf numFmtId="3" fontId="71" fillId="0" borderId="94" xfId="0" applyNumberFormat="1" applyFont="1" applyFill="1" applyBorder="1" applyAlignment="1">
      <alignment horizontal="right"/>
    </xf>
    <xf numFmtId="3" fontId="71" fillId="0" borderId="94" xfId="0" applyNumberFormat="1" applyFont="1" applyBorder="1" applyAlignment="1">
      <alignment horizontal="right"/>
    </xf>
    <xf numFmtId="3" fontId="89" fillId="0" borderId="94" xfId="0" applyNumberFormat="1" applyFont="1" applyBorder="1"/>
    <xf numFmtId="2" fontId="89" fillId="0" borderId="1" xfId="0" applyNumberFormat="1" applyFont="1" applyFill="1" applyBorder="1" applyAlignment="1">
      <alignment horizontal="center" vertical="center"/>
    </xf>
    <xf numFmtId="2" fontId="78" fillId="0" borderId="24" xfId="1" applyNumberFormat="1" applyFont="1" applyFill="1" applyBorder="1" applyAlignment="1">
      <alignment horizontal="center"/>
    </xf>
    <xf numFmtId="0" fontId="28" fillId="0" borderId="0" xfId="0" applyFont="1" applyAlignment="1">
      <alignment horizontal="center"/>
    </xf>
    <xf numFmtId="3" fontId="71" fillId="0" borderId="97" xfId="1" applyNumberFormat="1" applyFont="1" applyFill="1" applyBorder="1" applyAlignment="1">
      <alignment vertical="center"/>
    </xf>
    <xf numFmtId="3" fontId="71" fillId="0" borderId="97" xfId="0" applyNumberFormat="1" applyFont="1" applyBorder="1" applyAlignment="1">
      <alignment vertical="center"/>
    </xf>
    <xf numFmtId="2" fontId="89" fillId="0" borderId="0" xfId="0" applyNumberFormat="1" applyFont="1" applyFill="1" applyBorder="1" applyAlignment="1">
      <alignment horizontal="center" vertical="center"/>
    </xf>
    <xf numFmtId="2" fontId="80" fillId="0" borderId="25" xfId="1" applyNumberFormat="1" applyFont="1" applyFill="1" applyBorder="1" applyAlignment="1">
      <alignment horizontal="center" vertical="center"/>
    </xf>
    <xf numFmtId="43" fontId="27" fillId="0" borderId="0" xfId="1" applyFont="1" applyFill="1" applyAlignment="1">
      <alignment horizontal="center" vertical="center"/>
    </xf>
    <xf numFmtId="1" fontId="80" fillId="0" borderId="0" xfId="1" applyNumberFormat="1" applyFont="1" applyFill="1" applyBorder="1" applyAlignment="1">
      <alignment horizontal="center" vertical="center"/>
    </xf>
    <xf numFmtId="3" fontId="71" fillId="0" borderId="94" xfId="0" applyNumberFormat="1" applyFont="1" applyBorder="1"/>
    <xf numFmtId="1" fontId="80" fillId="0" borderId="94" xfId="1" applyNumberFormat="1" applyFont="1" applyFill="1" applyBorder="1" applyAlignment="1">
      <alignment horizontal="center"/>
    </xf>
    <xf numFmtId="2" fontId="80" fillId="0" borderId="95" xfId="1" applyNumberFormat="1" applyFont="1" applyFill="1" applyBorder="1" applyAlignment="1">
      <alignment horizontal="right"/>
    </xf>
    <xf numFmtId="43" fontId="27" fillId="0" borderId="0" xfId="1" applyFont="1" applyFill="1" applyAlignment="1">
      <alignment horizontal="center"/>
    </xf>
    <xf numFmtId="1" fontId="71" fillId="0" borderId="97" xfId="0" applyNumberFormat="1" applyFont="1" applyBorder="1" applyAlignment="1">
      <alignment vertical="center"/>
    </xf>
    <xf numFmtId="2" fontId="80" fillId="0" borderId="97" xfId="1" applyNumberFormat="1" applyFont="1" applyFill="1" applyBorder="1" applyAlignment="1">
      <alignment horizontal="right" vertical="center"/>
    </xf>
    <xf numFmtId="2" fontId="80" fillId="0" borderId="99" xfId="1" applyNumberFormat="1" applyFont="1" applyFill="1" applyBorder="1" applyAlignment="1">
      <alignment horizontal="right" vertical="center"/>
    </xf>
    <xf numFmtId="0" fontId="71" fillId="0" borderId="15" xfId="0" applyFont="1" applyBorder="1"/>
    <xf numFmtId="3" fontId="71" fillId="0" borderId="1" xfId="0" applyNumberFormat="1" applyFont="1" applyBorder="1"/>
    <xf numFmtId="43" fontId="89" fillId="0" borderId="1" xfId="1" applyFont="1" applyFill="1" applyBorder="1" applyAlignment="1">
      <alignment horizontal="center"/>
    </xf>
    <xf numFmtId="43" fontId="89" fillId="0" borderId="24" xfId="1" applyFont="1" applyFill="1" applyBorder="1" applyAlignment="1">
      <alignment horizontal="center"/>
    </xf>
    <xf numFmtId="0" fontId="71" fillId="0" borderId="0" xfId="0" applyFont="1" applyFill="1"/>
    <xf numFmtId="0" fontId="76" fillId="0" borderId="0" xfId="0" applyFont="1" applyFill="1"/>
    <xf numFmtId="0" fontId="28" fillId="0" borderId="0" xfId="0" applyFont="1"/>
    <xf numFmtId="43" fontId="101" fillId="0" borderId="0" xfId="1" applyFont="1"/>
    <xf numFmtId="0" fontId="33" fillId="0" borderId="0" xfId="0" applyFont="1"/>
    <xf numFmtId="3" fontId="33" fillId="0" borderId="0" xfId="0" applyNumberFormat="1" applyFont="1"/>
    <xf numFmtId="43" fontId="93" fillId="0" borderId="0" xfId="1" applyFont="1"/>
    <xf numFmtId="43" fontId="93" fillId="0" borderId="0" xfId="1" applyFont="1" applyBorder="1"/>
    <xf numFmtId="43" fontId="93" fillId="0" borderId="0" xfId="0" applyNumberFormat="1" applyFont="1"/>
    <xf numFmtId="43" fontId="101" fillId="0" borderId="0" xfId="0" applyNumberFormat="1" applyFont="1"/>
    <xf numFmtId="43" fontId="33" fillId="0" borderId="0" xfId="1" applyFont="1"/>
    <xf numFmtId="4" fontId="4" fillId="0" borderId="0" xfId="4" applyNumberFormat="1" applyFont="1" applyAlignment="1">
      <alignment horizontal="center"/>
    </xf>
    <xf numFmtId="4" fontId="78" fillId="0" borderId="105" xfId="4" applyNumberFormat="1" applyFont="1" applyBorder="1" applyAlignment="1">
      <alignment horizontal="center" vertical="center" wrapText="1"/>
    </xf>
    <xf numFmtId="4" fontId="78" fillId="0" borderId="106" xfId="4" applyNumberFormat="1" applyFont="1" applyBorder="1" applyAlignment="1">
      <alignment horizontal="center" vertical="center" wrapText="1"/>
    </xf>
    <xf numFmtId="4" fontId="87" fillId="0" borderId="106" xfId="4" applyNumberFormat="1" applyFont="1" applyBorder="1" applyAlignment="1">
      <alignment horizontal="center" wrapText="1"/>
    </xf>
    <xf numFmtId="4" fontId="78" fillId="0" borderId="100" xfId="4" applyNumberFormat="1" applyFont="1" applyBorder="1" applyAlignment="1">
      <alignment horizontal="right" vertical="center" wrapText="1"/>
    </xf>
    <xf numFmtId="3" fontId="78" fillId="0" borderId="101" xfId="4" applyNumberFormat="1" applyFont="1" applyBorder="1" applyAlignment="1">
      <alignment vertical="center" wrapText="1"/>
    </xf>
    <xf numFmtId="3" fontId="103" fillId="0" borderId="101" xfId="4" applyNumberFormat="1" applyFont="1" applyFill="1" applyBorder="1" applyAlignment="1">
      <alignment horizontal="center" vertical="center"/>
    </xf>
    <xf numFmtId="3" fontId="103" fillId="0" borderId="102" xfId="4" applyNumberFormat="1" applyFont="1" applyBorder="1" applyAlignment="1">
      <alignment horizontal="center" vertical="center"/>
    </xf>
    <xf numFmtId="4" fontId="78" fillId="0" borderId="0" xfId="4" applyNumberFormat="1" applyFont="1" applyAlignment="1">
      <alignment horizontal="center"/>
    </xf>
    <xf numFmtId="0" fontId="71" fillId="0" borderId="103" xfId="0" applyFont="1" applyBorder="1" applyAlignment="1">
      <alignment horizontal="left" vertical="center" wrapText="1"/>
    </xf>
    <xf numFmtId="3" fontId="71" fillId="0" borderId="0" xfId="1" applyNumberFormat="1" applyFont="1" applyFill="1" applyBorder="1" applyAlignment="1">
      <alignment horizontal="center" vertical="top"/>
    </xf>
    <xf numFmtId="3" fontId="89" fillId="0" borderId="0" xfId="1" applyNumberFormat="1" applyFont="1" applyFill="1" applyBorder="1" applyAlignment="1">
      <alignment horizontal="center" vertical="top"/>
    </xf>
    <xf numFmtId="3" fontId="80" fillId="0" borderId="0" xfId="1" applyNumberFormat="1" applyFont="1" applyFill="1" applyBorder="1" applyAlignment="1">
      <alignment horizontal="center" vertical="top"/>
    </xf>
    <xf numFmtId="3" fontId="71" fillId="0" borderId="104" xfId="1" applyNumberFormat="1" applyFont="1" applyFill="1" applyBorder="1" applyAlignment="1">
      <alignment horizontal="center" vertical="top"/>
    </xf>
    <xf numFmtId="0" fontId="71" fillId="0" borderId="103" xfId="0" applyFont="1" applyBorder="1"/>
    <xf numFmtId="3" fontId="71" fillId="0" borderId="0" xfId="1" applyNumberFormat="1" applyFont="1" applyFill="1" applyBorder="1" applyAlignment="1">
      <alignment horizontal="center"/>
    </xf>
    <xf numFmtId="3" fontId="89" fillId="0" borderId="0" xfId="1" applyNumberFormat="1" applyFont="1" applyFill="1" applyBorder="1" applyAlignment="1">
      <alignment horizontal="center"/>
    </xf>
    <xf numFmtId="3" fontId="80" fillId="0" borderId="0" xfId="1" applyNumberFormat="1" applyFont="1" applyFill="1" applyBorder="1" applyAlignment="1">
      <alignment horizontal="center"/>
    </xf>
    <xf numFmtId="0" fontId="71" fillId="0" borderId="105" xfId="0" applyFont="1" applyBorder="1"/>
    <xf numFmtId="4" fontId="71" fillId="0" borderId="106" xfId="0" applyNumberFormat="1" applyFont="1" applyBorder="1"/>
    <xf numFmtId="4" fontId="71" fillId="0" borderId="106" xfId="1" applyNumberFormat="1" applyFont="1" applyBorder="1"/>
    <xf numFmtId="4" fontId="71" fillId="0" borderId="107" xfId="1" applyNumberFormat="1" applyFont="1" applyBorder="1" applyAlignment="1">
      <alignment horizontal="center"/>
    </xf>
    <xf numFmtId="0" fontId="93" fillId="0" borderId="0" xfId="0" applyFont="1" applyFill="1"/>
    <xf numFmtId="3" fontId="93" fillId="0" borderId="0" xfId="0" applyNumberFormat="1" applyFont="1"/>
    <xf numFmtId="0" fontId="93" fillId="0" borderId="0" xfId="16" applyFont="1"/>
    <xf numFmtId="0" fontId="75" fillId="0" borderId="0" xfId="16" applyFont="1" applyAlignment="1">
      <alignment horizontal="center" vertical="center" wrapText="1"/>
    </xf>
    <xf numFmtId="0" fontId="89" fillId="0" borderId="28" xfId="16" applyFont="1" applyBorder="1" applyAlignment="1">
      <alignment horizontal="center"/>
    </xf>
    <xf numFmtId="0" fontId="78" fillId="0" borderId="108" xfId="16" applyFont="1" applyBorder="1" applyAlignment="1">
      <alignment horizontal="center" vertical="center" wrapText="1"/>
    </xf>
    <xf numFmtId="0" fontId="9" fillId="0" borderId="110" xfId="16" applyFont="1" applyBorder="1" applyAlignment="1">
      <alignment horizontal="center" vertical="center" wrapText="1"/>
    </xf>
    <xf numFmtId="0" fontId="78" fillId="0" borderId="109" xfId="16" applyFont="1" applyBorder="1" applyAlignment="1">
      <alignment horizontal="left" vertical="center"/>
    </xf>
    <xf numFmtId="0" fontId="78" fillId="0" borderId="109" xfId="16" applyFont="1" applyBorder="1" applyAlignment="1">
      <alignment horizontal="left" vertical="center" wrapText="1"/>
    </xf>
    <xf numFmtId="171" fontId="4" fillId="0" borderId="109" xfId="16" applyNumberFormat="1" applyFont="1" applyBorder="1" applyAlignment="1">
      <alignment horizontal="center" vertical="center" wrapText="1"/>
    </xf>
    <xf numFmtId="0" fontId="78" fillId="0" borderId="0" xfId="16" applyFont="1" applyAlignment="1">
      <alignment vertical="center" wrapText="1"/>
    </xf>
    <xf numFmtId="171" fontId="6" fillId="0" borderId="0" xfId="16" applyNumberFormat="1" applyFont="1" applyAlignment="1">
      <alignment horizontal="center" vertical="top" wrapText="1"/>
    </xf>
    <xf numFmtId="43" fontId="33" fillId="0" borderId="0" xfId="16" applyNumberFormat="1" applyFont="1"/>
    <xf numFmtId="43" fontId="33" fillId="0" borderId="0" xfId="1" applyFont="1" applyBorder="1"/>
    <xf numFmtId="0" fontId="78" fillId="0" borderId="108" xfId="16" applyFont="1" applyBorder="1" applyAlignment="1">
      <alignment horizontal="left" vertical="center"/>
    </xf>
    <xf numFmtId="0" fontId="78" fillId="0" borderId="108" xfId="16" applyFont="1" applyBorder="1" applyAlignment="1">
      <alignment horizontal="left" vertical="center" wrapText="1"/>
    </xf>
    <xf numFmtId="171" fontId="4" fillId="0" borderId="108" xfId="16" applyNumberFormat="1" applyFont="1" applyBorder="1" applyAlignment="1">
      <alignment horizontal="center" vertical="center" wrapText="1"/>
    </xf>
    <xf numFmtId="43" fontId="33" fillId="0" borderId="0" xfId="17" applyFont="1" applyBorder="1"/>
    <xf numFmtId="0" fontId="78" fillId="0" borderId="109" xfId="16" applyFont="1" applyBorder="1" applyAlignment="1">
      <alignment horizontal="left"/>
    </xf>
    <xf numFmtId="0" fontId="78" fillId="0" borderId="109" xfId="16" applyFont="1" applyBorder="1" applyAlignment="1">
      <alignment horizontal="left" wrapText="1"/>
    </xf>
    <xf numFmtId="171" fontId="4" fillId="0" borderId="109" xfId="16" applyNumberFormat="1" applyFont="1" applyBorder="1" applyAlignment="1">
      <alignment horizontal="center" wrapText="1"/>
    </xf>
    <xf numFmtId="0" fontId="33" fillId="0" borderId="0" xfId="16" applyFont="1"/>
    <xf numFmtId="0" fontId="78" fillId="0" borderId="0" xfId="16" applyFont="1" applyAlignment="1">
      <alignment horizontal="left" vertical="center"/>
    </xf>
    <xf numFmtId="0" fontId="71" fillId="0" borderId="0" xfId="16" applyFont="1"/>
    <xf numFmtId="171" fontId="6" fillId="0" borderId="0" xfId="16" applyNumberFormat="1" applyFont="1" applyAlignment="1">
      <alignment horizontal="center" vertical="center" wrapText="1"/>
    </xf>
    <xf numFmtId="171" fontId="6" fillId="0" borderId="0" xfId="17" applyNumberFormat="1" applyFont="1" applyFill="1" applyBorder="1" applyAlignment="1">
      <alignment horizontal="center" vertical="center" wrapText="1"/>
    </xf>
    <xf numFmtId="0" fontId="71" fillId="0" borderId="0" xfId="16" applyFont="1" applyAlignment="1">
      <alignment vertical="center"/>
    </xf>
    <xf numFmtId="171" fontId="28" fillId="0" borderId="0" xfId="17" applyNumberFormat="1" applyFont="1" applyFill="1" applyBorder="1" applyAlignment="1">
      <alignment horizontal="center" vertical="center"/>
    </xf>
    <xf numFmtId="43" fontId="33" fillId="0" borderId="0" xfId="3" applyFont="1" applyBorder="1"/>
    <xf numFmtId="0" fontId="80" fillId="0" borderId="0" xfId="16" applyFont="1" applyAlignment="1">
      <alignment horizontal="left" vertical="center" wrapText="1"/>
    </xf>
    <xf numFmtId="0" fontId="78" fillId="0" borderId="111" xfId="16" applyFont="1" applyBorder="1" applyAlignment="1">
      <alignment horizontal="left" vertical="center"/>
    </xf>
    <xf numFmtId="0" fontId="78" fillId="0" borderId="111" xfId="16" applyFont="1" applyBorder="1" applyAlignment="1">
      <alignment horizontal="left" vertical="center" wrapText="1"/>
    </xf>
    <xf numFmtId="171" fontId="4" fillId="0" borderId="111" xfId="16" applyNumberFormat="1" applyFont="1" applyBorder="1" applyAlignment="1">
      <alignment horizontal="center" vertical="center" wrapText="1"/>
    </xf>
    <xf numFmtId="0" fontId="78" fillId="0" borderId="0" xfId="16" applyFont="1" applyAlignment="1">
      <alignment horizontal="left"/>
    </xf>
    <xf numFmtId="0" fontId="78" fillId="0" borderId="0" xfId="16" applyFont="1" applyAlignment="1">
      <alignment horizontal="left" wrapText="1"/>
    </xf>
    <xf numFmtId="171" fontId="4" fillId="0" borderId="0" xfId="16" applyNumberFormat="1" applyFont="1" applyAlignment="1">
      <alignment horizontal="center" wrapText="1"/>
    </xf>
    <xf numFmtId="0" fontId="80" fillId="0" borderId="0" xfId="16" applyFont="1" applyAlignment="1">
      <alignment horizontal="left" wrapText="1"/>
    </xf>
    <xf numFmtId="171" fontId="6" fillId="0" borderId="0" xfId="16" applyNumberFormat="1" applyFont="1" applyAlignment="1">
      <alignment horizontal="center" wrapText="1"/>
    </xf>
    <xf numFmtId="171" fontId="6" fillId="0" borderId="0" xfId="17" applyNumberFormat="1" applyFont="1" applyFill="1" applyBorder="1" applyAlignment="1">
      <alignment horizontal="center" wrapText="1"/>
    </xf>
    <xf numFmtId="0" fontId="93" fillId="0" borderId="0" xfId="16" applyFont="1" applyAlignment="1">
      <alignment horizontal="center"/>
    </xf>
    <xf numFmtId="0" fontId="78" fillId="0" borderId="108" xfId="16" applyFont="1" applyBorder="1" applyAlignment="1">
      <alignment horizontal="left" vertical="top"/>
    </xf>
    <xf numFmtId="0" fontId="71" fillId="0" borderId="108" xfId="16" applyFont="1" applyBorder="1" applyAlignment="1">
      <alignment vertical="top" wrapText="1"/>
    </xf>
    <xf numFmtId="171" fontId="80" fillId="0" borderId="108" xfId="16" applyNumberFormat="1" applyFont="1" applyBorder="1" applyAlignment="1">
      <alignment horizontal="right" vertical="top" wrapText="1"/>
    </xf>
    <xf numFmtId="171" fontId="80" fillId="0" borderId="108" xfId="17" applyNumberFormat="1" applyFont="1" applyFill="1" applyBorder="1" applyAlignment="1">
      <alignment horizontal="right" vertical="top" wrapText="1"/>
    </xf>
    <xf numFmtId="43" fontId="93" fillId="0" borderId="0" xfId="16" applyNumberFormat="1" applyFont="1"/>
    <xf numFmtId="0" fontId="93" fillId="0" borderId="0" xfId="16" applyFont="1" applyFill="1"/>
    <xf numFmtId="0" fontId="33" fillId="0" borderId="0" xfId="16" applyFont="1" applyAlignment="1">
      <alignment horizontal="center"/>
    </xf>
    <xf numFmtId="0" fontId="33" fillId="0" borderId="0" xfId="16" applyFont="1" applyAlignment="1">
      <alignment horizontal="center" wrapText="1"/>
    </xf>
    <xf numFmtId="0" fontId="93" fillId="0" borderId="0" xfId="16" applyFont="1" applyAlignment="1">
      <alignment wrapText="1"/>
    </xf>
    <xf numFmtId="43" fontId="33" fillId="0" borderId="0" xfId="1" applyFont="1" applyAlignment="1">
      <alignment horizontal="center"/>
    </xf>
    <xf numFmtId="43" fontId="93" fillId="0" borderId="0" xfId="17" applyFont="1"/>
    <xf numFmtId="43" fontId="93" fillId="0" borderId="0" xfId="1" applyFont="1" applyAlignment="1">
      <alignment horizontal="center"/>
    </xf>
    <xf numFmtId="0" fontId="105" fillId="0" borderId="0" xfId="0" applyFont="1"/>
    <xf numFmtId="0" fontId="105" fillId="0" borderId="112" xfId="0" applyFont="1" applyBorder="1"/>
    <xf numFmtId="0" fontId="106" fillId="3" borderId="0" xfId="0" applyFont="1" applyFill="1" applyBorder="1"/>
    <xf numFmtId="0" fontId="106" fillId="3" borderId="0" xfId="0" applyFont="1" applyFill="1" applyBorder="1" applyAlignment="1">
      <alignment horizontal="center" vertical="center"/>
    </xf>
    <xf numFmtId="0" fontId="106" fillId="3" borderId="0" xfId="0" applyFont="1" applyFill="1" applyBorder="1" applyAlignment="1">
      <alignment horizontal="justify" vertical="center"/>
    </xf>
    <xf numFmtId="0" fontId="107" fillId="3" borderId="0" xfId="0" applyFont="1" applyFill="1" applyBorder="1" applyAlignment="1">
      <alignment horizontal="center"/>
    </xf>
    <xf numFmtId="0" fontId="105" fillId="3" borderId="0" xfId="0" applyFont="1" applyFill="1" applyBorder="1"/>
    <xf numFmtId="0" fontId="106" fillId="3" borderId="4" xfId="0" applyFont="1" applyFill="1" applyBorder="1"/>
    <xf numFmtId="0" fontId="105" fillId="3" borderId="4" xfId="0" applyFont="1" applyFill="1" applyBorder="1"/>
    <xf numFmtId="3" fontId="106" fillId="3" borderId="4" xfId="0" applyNumberFormat="1" applyFont="1" applyFill="1" applyBorder="1"/>
    <xf numFmtId="4" fontId="106" fillId="3" borderId="4" xfId="0" applyNumberFormat="1" applyFont="1" applyFill="1" applyBorder="1"/>
    <xf numFmtId="0" fontId="105" fillId="3" borderId="0" xfId="0" applyFont="1" applyFill="1" applyBorder="1" applyAlignment="1">
      <alignment horizontal="center"/>
    </xf>
    <xf numFmtId="3" fontId="105" fillId="3" borderId="0" xfId="0" applyNumberFormat="1" applyFont="1" applyFill="1" applyBorder="1"/>
    <xf numFmtId="4" fontId="105" fillId="3" borderId="0" xfId="0" applyNumberFormat="1" applyFont="1" applyFill="1" applyBorder="1"/>
    <xf numFmtId="3" fontId="108" fillId="3" borderId="0" xfId="0" applyNumberFormat="1" applyFont="1" applyFill="1" applyBorder="1"/>
    <xf numFmtId="0" fontId="105" fillId="3" borderId="1" xfId="0" applyFont="1" applyFill="1" applyBorder="1"/>
    <xf numFmtId="0" fontId="82" fillId="0" borderId="0" xfId="0" applyFont="1"/>
    <xf numFmtId="0" fontId="109" fillId="0" borderId="0" xfId="0" applyFont="1" applyFill="1"/>
    <xf numFmtId="0" fontId="76" fillId="0" borderId="113" xfId="0" applyFont="1" applyBorder="1" applyAlignment="1">
      <alignment vertical="center"/>
    </xf>
    <xf numFmtId="0" fontId="83" fillId="0" borderId="113" xfId="0" applyFont="1" applyBorder="1" applyAlignment="1">
      <alignment vertical="center"/>
    </xf>
    <xf numFmtId="0" fontId="110" fillId="0" borderId="114" xfId="0" applyFont="1" applyBorder="1" applyAlignment="1">
      <alignment horizontal="center"/>
    </xf>
    <xf numFmtId="0" fontId="67" fillId="0" borderId="0" xfId="0" applyFont="1" applyAlignment="1">
      <alignment horizontal="left"/>
    </xf>
    <xf numFmtId="0" fontId="82" fillId="0" borderId="115" xfId="0" applyFont="1" applyBorder="1" applyAlignment="1">
      <alignment horizontal="center"/>
    </xf>
    <xf numFmtId="0" fontId="76" fillId="0" borderId="116" xfId="0" applyFont="1" applyBorder="1" applyAlignment="1">
      <alignment horizontal="center"/>
    </xf>
    <xf numFmtId="0" fontId="76" fillId="0" borderId="117" xfId="0" applyFont="1" applyBorder="1"/>
    <xf numFmtId="181" fontId="82" fillId="0" borderId="0" xfId="0" applyNumberFormat="1" applyFont="1" applyAlignment="1">
      <alignment horizontal="center"/>
    </xf>
    <xf numFmtId="0" fontId="112" fillId="0" borderId="0" xfId="0" applyFont="1"/>
    <xf numFmtId="0" fontId="0" fillId="3" borderId="0" xfId="0" applyFill="1" applyBorder="1"/>
    <xf numFmtId="0" fontId="57" fillId="0" borderId="0" xfId="0" applyFont="1"/>
    <xf numFmtId="0" fontId="26" fillId="0" borderId="0" xfId="0" applyFont="1"/>
    <xf numFmtId="0" fontId="0" fillId="0" borderId="0" xfId="0" applyBorder="1"/>
    <xf numFmtId="0" fontId="113" fillId="0" borderId="0" xfId="0" applyFont="1"/>
    <xf numFmtId="0" fontId="114" fillId="0" borderId="0" xfId="0" applyFont="1"/>
    <xf numFmtId="0" fontId="95" fillId="0" borderId="0" xfId="0" applyFont="1"/>
    <xf numFmtId="0" fontId="0" fillId="0" borderId="0" xfId="0" applyAlignment="1">
      <alignment vertical="center"/>
    </xf>
    <xf numFmtId="0" fontId="115" fillId="0" borderId="0" xfId="5" applyFont="1" applyAlignment="1">
      <alignment horizontal="left" vertical="center"/>
    </xf>
    <xf numFmtId="0" fontId="38" fillId="0" borderId="0" xfId="5" applyNumberFormat="1" applyFill="1" applyBorder="1" applyAlignment="1" applyProtection="1"/>
    <xf numFmtId="0" fontId="116" fillId="0" borderId="0" xfId="5" applyFont="1" applyAlignment="1">
      <alignment horizontal="left" vertical="center"/>
    </xf>
    <xf numFmtId="0" fontId="117" fillId="0" borderId="0" xfId="5" applyFont="1" applyAlignment="1">
      <alignment horizontal="left" vertical="center"/>
    </xf>
    <xf numFmtId="0" fontId="117" fillId="0" borderId="0" xfId="5" applyFont="1" applyAlignment="1">
      <alignment horizontal="right" vertical="center"/>
    </xf>
    <xf numFmtId="0" fontId="117" fillId="0" borderId="0" xfId="5" applyFont="1" applyAlignment="1">
      <alignment horizontal="center" vertical="center"/>
    </xf>
    <xf numFmtId="0" fontId="117" fillId="0" borderId="0" xfId="5" applyFont="1" applyAlignment="1">
      <alignment vertical="center"/>
    </xf>
    <xf numFmtId="173" fontId="118" fillId="0" borderId="0" xfId="5" applyNumberFormat="1" applyFont="1" applyAlignment="1">
      <alignment horizontal="right" vertical="center"/>
    </xf>
    <xf numFmtId="0" fontId="119" fillId="0" borderId="0" xfId="5" applyFont="1" applyAlignment="1">
      <alignment vertical="center"/>
    </xf>
    <xf numFmtId="173" fontId="120" fillId="0" borderId="0" xfId="5" applyNumberFormat="1" applyFont="1" applyAlignment="1">
      <alignment horizontal="right" vertical="center"/>
    </xf>
    <xf numFmtId="0" fontId="120" fillId="0" borderId="0" xfId="5" applyFont="1" applyAlignment="1">
      <alignment vertical="center"/>
    </xf>
    <xf numFmtId="172" fontId="120" fillId="0" borderId="0" xfId="5" applyNumberFormat="1" applyFont="1" applyAlignment="1">
      <alignment vertical="center"/>
    </xf>
    <xf numFmtId="182" fontId="121" fillId="0" borderId="0" xfId="5" applyNumberFormat="1" applyFont="1" applyAlignment="1">
      <alignment horizontal="right" vertical="center"/>
    </xf>
    <xf numFmtId="0" fontId="122" fillId="0" borderId="0" xfId="5" applyFont="1" applyAlignment="1">
      <alignment horizontal="right" vertical="center"/>
    </xf>
    <xf numFmtId="0" fontId="121" fillId="0" borderId="0" xfId="5" applyFont="1" applyAlignment="1">
      <alignment vertical="center"/>
    </xf>
    <xf numFmtId="0" fontId="117" fillId="0" borderId="118" xfId="5" applyFont="1" applyBorder="1" applyAlignment="1">
      <alignment vertical="center"/>
    </xf>
    <xf numFmtId="0" fontId="119" fillId="0" borderId="0" xfId="5" applyFont="1" applyAlignment="1">
      <alignment horizontal="left" vertical="center"/>
    </xf>
    <xf numFmtId="173" fontId="117" fillId="0" borderId="0" xfId="5" applyNumberFormat="1" applyFont="1" applyAlignment="1">
      <alignment horizontal="right" vertical="center"/>
    </xf>
    <xf numFmtId="0" fontId="117" fillId="0" borderId="119" xfId="5" applyFont="1" applyBorder="1" applyAlignment="1">
      <alignment vertical="center"/>
    </xf>
    <xf numFmtId="0" fontId="123" fillId="0" borderId="0" xfId="5" applyFont="1" applyAlignment="1">
      <alignment horizontal="center" vertical="center"/>
    </xf>
    <xf numFmtId="0" fontId="124" fillId="0" borderId="0" xfId="5"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right" vertical="center"/>
    </xf>
    <xf numFmtId="182" fontId="127" fillId="0" borderId="0" xfId="5" applyNumberFormat="1" applyFont="1" applyAlignment="1">
      <alignment horizontal="right" vertical="center"/>
    </xf>
    <xf numFmtId="0" fontId="128" fillId="0" borderId="0" xfId="5" applyFont="1" applyAlignment="1">
      <alignment horizontal="left" vertical="center"/>
    </xf>
    <xf numFmtId="0" fontId="128" fillId="0" borderId="0" xfId="5" applyFont="1" applyAlignment="1">
      <alignment horizontal="right" vertical="center"/>
    </xf>
    <xf numFmtId="3" fontId="129" fillId="0" borderId="0" xfId="5" applyNumberFormat="1" applyFont="1" applyAlignment="1">
      <alignment horizontal="left" vertical="center"/>
    </xf>
    <xf numFmtId="0" fontId="129" fillId="0" borderId="0" xfId="5" applyFont="1" applyAlignment="1">
      <alignment vertical="center"/>
    </xf>
    <xf numFmtId="0" fontId="118" fillId="0" borderId="0" xfId="5" applyFont="1" applyAlignment="1">
      <alignment horizontal="right" vertical="center"/>
    </xf>
    <xf numFmtId="0" fontId="130" fillId="0" borderId="118" xfId="5" applyFont="1" applyBorder="1" applyAlignment="1">
      <alignment vertical="center"/>
    </xf>
    <xf numFmtId="0" fontId="131" fillId="0" borderId="0" xfId="18" applyFont="1" applyAlignment="1">
      <alignment vertical="center" wrapText="1"/>
    </xf>
    <xf numFmtId="0" fontId="132" fillId="0" borderId="0" xfId="18" applyFont="1" applyAlignment="1">
      <alignment horizontal="left" vertical="center"/>
    </xf>
    <xf numFmtId="0" fontId="133" fillId="0" borderId="0" xfId="18" applyFont="1" applyAlignment="1">
      <alignment horizontal="left" vertical="center"/>
    </xf>
    <xf numFmtId="0" fontId="134" fillId="0" borderId="0" xfId="18" applyFont="1" applyAlignment="1">
      <alignment vertical="center"/>
    </xf>
    <xf numFmtId="0" fontId="135" fillId="5" borderId="120" xfId="18" applyFont="1" applyFill="1" applyBorder="1" applyAlignment="1">
      <alignment horizontal="center" vertical="center" wrapText="1"/>
    </xf>
    <xf numFmtId="3" fontId="135" fillId="5" borderId="120" xfId="18" applyNumberFormat="1" applyFont="1" applyFill="1" applyBorder="1" applyAlignment="1">
      <alignment horizontal="center" vertical="center" wrapText="1"/>
    </xf>
    <xf numFmtId="3" fontId="135" fillId="5" borderId="121" xfId="18" applyNumberFormat="1" applyFont="1" applyFill="1" applyBorder="1" applyAlignment="1">
      <alignment horizontal="center" vertical="center" wrapText="1"/>
    </xf>
    <xf numFmtId="0" fontId="135" fillId="5" borderId="121" xfId="18" applyFont="1" applyFill="1" applyBorder="1" applyAlignment="1">
      <alignment horizontal="center" vertical="center" wrapText="1"/>
    </xf>
    <xf numFmtId="0" fontId="132" fillId="0" borderId="0" xfId="18" applyFont="1" applyAlignment="1">
      <alignment horizontal="left" vertical="top"/>
    </xf>
    <xf numFmtId="0" fontId="133" fillId="0" borderId="0" xfId="18" applyFont="1" applyAlignment="1">
      <alignment horizontal="left" vertical="top"/>
    </xf>
    <xf numFmtId="0" fontId="134" fillId="0" borderId="0" xfId="18" applyFont="1"/>
    <xf numFmtId="0" fontId="135" fillId="0" borderId="14" xfId="18" applyFont="1" applyBorder="1" applyAlignment="1">
      <alignment vertical="center" wrapText="1"/>
    </xf>
    <xf numFmtId="3" fontId="136" fillId="0" borderId="122" xfId="18" applyNumberFormat="1" applyFont="1" applyBorder="1" applyAlignment="1">
      <alignment horizontal="left" vertical="center" wrapText="1"/>
    </xf>
    <xf numFmtId="3" fontId="136" fillId="0" borderId="121" xfId="18" applyNumberFormat="1" applyFont="1" applyBorder="1" applyAlignment="1">
      <alignment horizontal="left" vertical="center" wrapText="1"/>
    </xf>
    <xf numFmtId="0" fontId="135" fillId="0" borderId="121" xfId="18" applyFont="1" applyBorder="1" applyAlignment="1">
      <alignment horizontal="left" vertical="center" wrapText="1"/>
    </xf>
    <xf numFmtId="3" fontId="137" fillId="0" borderId="0" xfId="18" applyNumberFormat="1" applyFont="1" applyAlignment="1">
      <alignment horizontal="left" vertical="center" wrapText="1"/>
    </xf>
    <xf numFmtId="3" fontId="137" fillId="0" borderId="121" xfId="18" applyNumberFormat="1" applyFont="1" applyBorder="1" applyAlignment="1">
      <alignment horizontal="left" vertical="center" wrapText="1"/>
    </xf>
    <xf numFmtId="0" fontId="135" fillId="0" borderId="14" xfId="18" applyFont="1" applyBorder="1" applyAlignment="1">
      <alignment horizontal="left" vertical="center" wrapText="1" indent="1"/>
    </xf>
    <xf numFmtId="3" fontId="136" fillId="0" borderId="122" xfId="18" applyNumberFormat="1" applyFont="1" applyBorder="1" applyAlignment="1">
      <alignment horizontal="left" vertical="center" wrapText="1" indent="1"/>
    </xf>
    <xf numFmtId="3" fontId="136" fillId="0" borderId="8" xfId="18" applyNumberFormat="1" applyFont="1" applyBorder="1" applyAlignment="1">
      <alignment horizontal="left" vertical="center" wrapText="1" indent="1"/>
    </xf>
    <xf numFmtId="0" fontId="135" fillId="0" borderId="8" xfId="18" applyFont="1" applyBorder="1" applyAlignment="1">
      <alignment horizontal="left" vertical="center" wrapText="1" indent="1"/>
    </xf>
    <xf numFmtId="3" fontId="137" fillId="0" borderId="0" xfId="18" applyNumberFormat="1" applyFont="1" applyAlignment="1">
      <alignment horizontal="left" vertical="center" wrapText="1" indent="1"/>
    </xf>
    <xf numFmtId="3" fontId="137" fillId="0" borderId="8" xfId="18" applyNumberFormat="1" applyFont="1" applyBorder="1" applyAlignment="1">
      <alignment horizontal="left" vertical="center" wrapText="1" indent="1"/>
    </xf>
    <xf numFmtId="0" fontId="132" fillId="0" borderId="0" xfId="18" applyFont="1" applyAlignment="1">
      <alignment horizontal="left" vertical="top" indent="1"/>
    </xf>
    <xf numFmtId="0" fontId="133" fillId="0" borderId="0" xfId="18" applyFont="1" applyAlignment="1">
      <alignment horizontal="left" vertical="top" indent="1"/>
    </xf>
    <xf numFmtId="0" fontId="134" fillId="0" borderId="0" xfId="18" applyFont="1" applyAlignment="1">
      <alignment horizontal="left" indent="1"/>
    </xf>
    <xf numFmtId="0" fontId="135" fillId="0" borderId="14" xfId="18" applyFont="1" applyBorder="1" applyAlignment="1">
      <alignment horizontal="left" vertical="center" wrapText="1" indent="2"/>
    </xf>
    <xf numFmtId="3" fontId="137" fillId="0" borderId="122" xfId="18" applyNumberFormat="1" applyFont="1" applyBorder="1" applyAlignment="1">
      <alignment horizontal="right" vertical="center" shrinkToFit="1"/>
    </xf>
    <xf numFmtId="3" fontId="137" fillId="0" borderId="8" xfId="18" applyNumberFormat="1" applyFont="1" applyBorder="1" applyAlignment="1">
      <alignment horizontal="right" vertical="center" shrinkToFit="1"/>
    </xf>
    <xf numFmtId="0" fontId="135" fillId="0" borderId="8" xfId="18" applyFont="1" applyBorder="1" applyAlignment="1">
      <alignment horizontal="left" vertical="center" wrapText="1" indent="2"/>
    </xf>
    <xf numFmtId="3" fontId="137" fillId="0" borderId="0" xfId="18" applyNumberFormat="1" applyFont="1" applyAlignment="1">
      <alignment horizontal="right" vertical="center" shrinkToFit="1"/>
    </xf>
    <xf numFmtId="3" fontId="132" fillId="0" borderId="0" xfId="18" applyNumberFormat="1" applyFont="1" applyAlignment="1">
      <alignment horizontal="left" vertical="top"/>
    </xf>
    <xf numFmtId="169" fontId="132" fillId="0" borderId="0" xfId="17" applyNumberFormat="1" applyFont="1" applyAlignment="1">
      <alignment horizontal="left" vertical="top"/>
    </xf>
    <xf numFmtId="169" fontId="133" fillId="0" borderId="0" xfId="18" applyNumberFormat="1" applyFont="1" applyAlignment="1">
      <alignment horizontal="left" vertical="top"/>
    </xf>
    <xf numFmtId="0" fontId="138" fillId="0" borderId="14" xfId="18" applyFont="1" applyBorder="1" applyAlignment="1">
      <alignment horizontal="left" vertical="center" wrapText="1" indent="3"/>
    </xf>
    <xf numFmtId="3" fontId="136" fillId="0" borderId="122" xfId="18" applyNumberFormat="1" applyFont="1" applyBorder="1" applyAlignment="1">
      <alignment horizontal="right" vertical="center" shrinkToFit="1"/>
    </xf>
    <xf numFmtId="3" fontId="136" fillId="0" borderId="8" xfId="18" applyNumberFormat="1" applyFont="1" applyBorder="1" applyAlignment="1">
      <alignment horizontal="right" vertical="center" shrinkToFit="1"/>
    </xf>
    <xf numFmtId="0" fontId="138" fillId="0" borderId="8" xfId="18" applyFont="1" applyBorder="1" applyAlignment="1">
      <alignment horizontal="left" vertical="center" wrapText="1" indent="3"/>
    </xf>
    <xf numFmtId="3" fontId="136" fillId="0" borderId="0" xfId="18" applyNumberFormat="1" applyFont="1" applyAlignment="1">
      <alignment horizontal="right" vertical="center" shrinkToFit="1"/>
    </xf>
    <xf numFmtId="3" fontId="134" fillId="0" borderId="8" xfId="18" applyNumberFormat="1" applyFont="1" applyBorder="1"/>
    <xf numFmtId="169" fontId="132" fillId="0" borderId="0" xfId="17" applyNumberFormat="1" applyFont="1" applyAlignment="1">
      <alignment horizontal="left" vertical="center"/>
    </xf>
    <xf numFmtId="3" fontId="136" fillId="0" borderId="0" xfId="18" applyNumberFormat="1" applyFont="1" applyAlignment="1">
      <alignment horizontal="right" vertical="center"/>
    </xf>
    <xf numFmtId="3" fontId="139" fillId="0" borderId="8" xfId="18" applyNumberFormat="1" applyFont="1" applyBorder="1" applyAlignment="1">
      <alignment horizontal="right" vertical="center" shrinkToFit="1"/>
    </xf>
    <xf numFmtId="3" fontId="139" fillId="0" borderId="0" xfId="18" applyNumberFormat="1" applyFont="1" applyAlignment="1">
      <alignment horizontal="right" vertical="center" shrinkToFit="1"/>
    </xf>
    <xf numFmtId="0" fontId="138" fillId="0" borderId="0" xfId="18" applyFont="1" applyAlignment="1">
      <alignment horizontal="left" vertical="center" wrapText="1" indent="3"/>
    </xf>
    <xf numFmtId="3" fontId="136" fillId="0" borderId="25" xfId="18" applyNumberFormat="1" applyFont="1" applyBorder="1" applyAlignment="1">
      <alignment horizontal="right" vertical="center" shrinkToFit="1"/>
    </xf>
    <xf numFmtId="169" fontId="132" fillId="0" borderId="0" xfId="17" applyNumberFormat="1" applyFont="1" applyBorder="1" applyAlignment="1">
      <alignment horizontal="left" vertical="top"/>
    </xf>
    <xf numFmtId="0" fontId="135" fillId="0" borderId="0" xfId="18" applyFont="1" applyAlignment="1">
      <alignment horizontal="left" vertical="center" wrapText="1" indent="2"/>
    </xf>
    <xf numFmtId="3" fontId="137" fillId="0" borderId="25" xfId="18" applyNumberFormat="1" applyFont="1" applyBorder="1" applyAlignment="1">
      <alignment horizontal="right" vertical="center" shrinkToFit="1"/>
    </xf>
    <xf numFmtId="169" fontId="132" fillId="0" borderId="0" xfId="17" applyNumberFormat="1" applyFont="1" applyBorder="1" applyAlignment="1">
      <alignment horizontal="left" vertical="center"/>
    </xf>
    <xf numFmtId="3" fontId="136" fillId="0" borderId="123" xfId="18" applyNumberFormat="1" applyFont="1" applyBorder="1" applyAlignment="1">
      <alignment horizontal="right" vertical="center" shrinkToFit="1"/>
    </xf>
    <xf numFmtId="0" fontId="138" fillId="0" borderId="123" xfId="18" applyFont="1" applyBorder="1" applyAlignment="1">
      <alignment horizontal="left" vertical="center" wrapText="1" indent="3"/>
    </xf>
    <xf numFmtId="3" fontId="136" fillId="0" borderId="124" xfId="18" applyNumberFormat="1" applyFont="1" applyBorder="1" applyAlignment="1">
      <alignment horizontal="right" vertical="center" shrinkToFit="1"/>
    </xf>
    <xf numFmtId="3" fontId="137" fillId="0" borderId="123" xfId="18" applyNumberFormat="1" applyFont="1" applyBorder="1" applyAlignment="1">
      <alignment horizontal="right" vertical="center" shrinkToFit="1"/>
    </xf>
    <xf numFmtId="0" fontId="135" fillId="0" borderId="122" xfId="18" applyFont="1" applyBorder="1" applyAlignment="1">
      <alignment horizontal="left" vertical="center" wrapText="1" indent="1"/>
    </xf>
    <xf numFmtId="3" fontId="137" fillId="0" borderId="124" xfId="18" applyNumberFormat="1" applyFont="1" applyBorder="1" applyAlignment="1">
      <alignment horizontal="right" vertical="center" shrinkToFit="1"/>
    </xf>
    <xf numFmtId="0" fontId="135" fillId="0" borderId="14" xfId="18" applyFont="1" applyBorder="1" applyAlignment="1">
      <alignment horizontal="left" vertical="center" wrapText="1"/>
    </xf>
    <xf numFmtId="0" fontId="135" fillId="0" borderId="123" xfId="18" applyFont="1" applyBorder="1" applyAlignment="1">
      <alignment horizontal="left" vertical="center" wrapText="1"/>
    </xf>
    <xf numFmtId="3" fontId="137" fillId="0" borderId="123" xfId="18" applyNumberFormat="1" applyFont="1" applyBorder="1" applyAlignment="1">
      <alignment horizontal="right" vertical="center" wrapText="1"/>
    </xf>
    <xf numFmtId="3" fontId="137" fillId="0" borderId="122" xfId="18" applyNumberFormat="1" applyFont="1" applyBorder="1" applyAlignment="1">
      <alignment horizontal="right" vertical="center" wrapText="1"/>
    </xf>
    <xf numFmtId="3" fontId="137" fillId="0" borderId="124" xfId="18" applyNumberFormat="1" applyFont="1" applyBorder="1" applyAlignment="1">
      <alignment horizontal="right" vertical="center" wrapText="1"/>
    </xf>
    <xf numFmtId="0" fontId="138" fillId="0" borderId="122" xfId="18" applyFont="1" applyBorder="1" applyAlignment="1">
      <alignment horizontal="left" vertical="center" wrapText="1" indent="3"/>
    </xf>
    <xf numFmtId="0" fontId="136" fillId="0" borderId="14" xfId="18" applyFont="1" applyBorder="1" applyAlignment="1">
      <alignment vertical="center" wrapText="1"/>
    </xf>
    <xf numFmtId="3" fontId="136" fillId="0" borderId="123" xfId="18" applyNumberFormat="1" applyFont="1" applyBorder="1" applyAlignment="1">
      <alignment horizontal="left" vertical="center" wrapText="1"/>
    </xf>
    <xf numFmtId="169" fontId="140" fillId="0" borderId="0" xfId="17" applyNumberFormat="1" applyFont="1" applyAlignment="1">
      <alignment horizontal="left" vertical="top"/>
    </xf>
    <xf numFmtId="3" fontId="141" fillId="0" borderId="0" xfId="18" applyNumberFormat="1" applyFont="1" applyAlignment="1">
      <alignment horizontal="right" vertical="center" shrinkToFit="1"/>
    </xf>
    <xf numFmtId="0" fontId="138" fillId="0" borderId="124" xfId="18" applyFont="1" applyBorder="1" applyAlignment="1">
      <alignment horizontal="left" vertical="center" wrapText="1" indent="3"/>
    </xf>
    <xf numFmtId="183" fontId="132" fillId="0" borderId="0" xfId="18" applyNumberFormat="1" applyFont="1" applyAlignment="1">
      <alignment horizontal="left" vertical="top"/>
    </xf>
    <xf numFmtId="0" fontId="138" fillId="0" borderId="15" xfId="18" applyFont="1" applyBorder="1" applyAlignment="1">
      <alignment horizontal="left" vertical="center" wrapText="1" indent="3"/>
    </xf>
    <xf numFmtId="3" fontId="136" fillId="0" borderId="125" xfId="18" applyNumberFormat="1" applyFont="1" applyBorder="1" applyAlignment="1">
      <alignment horizontal="right" vertical="center" shrinkToFit="1"/>
    </xf>
    <xf numFmtId="0" fontId="135" fillId="0" borderId="125" xfId="18" applyFont="1" applyBorder="1" applyAlignment="1">
      <alignment horizontal="left" vertical="center" wrapText="1"/>
    </xf>
    <xf numFmtId="3" fontId="137" fillId="0" borderId="126" xfId="18" applyNumberFormat="1" applyFont="1" applyBorder="1" applyAlignment="1">
      <alignment horizontal="right" vertical="center" shrinkToFit="1"/>
    </xf>
    <xf numFmtId="3" fontId="137" fillId="0" borderId="127" xfId="18" applyNumberFormat="1" applyFont="1" applyBorder="1" applyAlignment="1">
      <alignment horizontal="right" vertical="center" shrinkToFit="1"/>
    </xf>
    <xf numFmtId="0" fontId="134" fillId="0" borderId="0" xfId="18" applyFont="1" applyAlignment="1">
      <alignment wrapText="1"/>
    </xf>
    <xf numFmtId="3" fontId="134" fillId="0" borderId="0" xfId="18" applyNumberFormat="1" applyFont="1"/>
    <xf numFmtId="0" fontId="132" fillId="0" borderId="0" xfId="18" applyFont="1" applyAlignment="1">
      <alignment horizontal="left" vertical="top" wrapText="1"/>
    </xf>
    <xf numFmtId="0" fontId="133" fillId="0" borderId="0" xfId="18" applyFont="1"/>
    <xf numFmtId="0" fontId="142" fillId="6" borderId="120" xfId="0" applyFont="1" applyFill="1" applyBorder="1" applyAlignment="1">
      <alignment horizontal="center" vertical="center" wrapText="1"/>
    </xf>
    <xf numFmtId="0" fontId="60" fillId="0" borderId="121" xfId="0" applyFont="1" applyBorder="1"/>
    <xf numFmtId="3" fontId="60" fillId="0" borderId="121" xfId="1" applyNumberFormat="1" applyFont="1" applyBorder="1"/>
    <xf numFmtId="3" fontId="60" fillId="0" borderId="8" xfId="1" applyNumberFormat="1" applyFont="1" applyBorder="1"/>
    <xf numFmtId="0" fontId="60" fillId="0" borderId="8" xfId="0" applyFont="1" applyBorder="1"/>
    <xf numFmtId="0" fontId="62" fillId="0" borderId="8" xfId="0" applyFont="1" applyBorder="1" applyAlignment="1">
      <alignment horizontal="left"/>
    </xf>
    <xf numFmtId="3" fontId="62" fillId="0" borderId="8" xfId="1" applyNumberFormat="1" applyFont="1" applyBorder="1"/>
    <xf numFmtId="3" fontId="35" fillId="0" borderId="8" xfId="1" applyNumberFormat="1" applyFont="1" applyBorder="1"/>
    <xf numFmtId="0" fontId="62" fillId="0" borderId="8" xfId="0" applyFont="1" applyBorder="1"/>
    <xf numFmtId="3" fontId="62" fillId="0" borderId="8" xfId="1" applyNumberFormat="1" applyFont="1" applyFill="1" applyBorder="1"/>
    <xf numFmtId="3" fontId="143" fillId="0" borderId="8" xfId="1" applyNumberFormat="1" applyFont="1" applyFill="1" applyBorder="1"/>
    <xf numFmtId="0" fontId="60" fillId="0" borderId="8" xfId="0" applyFont="1" applyBorder="1" applyAlignment="1">
      <alignment wrapText="1"/>
    </xf>
    <xf numFmtId="3" fontId="60" fillId="6" borderId="8" xfId="1" applyNumberFormat="1" applyFont="1" applyFill="1" applyBorder="1"/>
    <xf numFmtId="43" fontId="62" fillId="0" borderId="8" xfId="1" applyFont="1" applyFill="1" applyBorder="1"/>
    <xf numFmtId="43" fontId="62" fillId="0" borderId="8" xfId="1" applyFont="1" applyBorder="1"/>
    <xf numFmtId="43" fontId="60" fillId="0" borderId="8" xfId="1" applyFont="1" applyFill="1" applyBorder="1"/>
    <xf numFmtId="3" fontId="60" fillId="0" borderId="8" xfId="1" applyNumberFormat="1" applyFont="1" applyFill="1" applyBorder="1"/>
    <xf numFmtId="0" fontId="62" fillId="0" borderId="10" xfId="0" applyFont="1" applyBorder="1"/>
    <xf numFmtId="43" fontId="62" fillId="0" borderId="10" xfId="0" applyNumberFormat="1" applyFont="1" applyBorder="1"/>
    <xf numFmtId="43" fontId="62" fillId="0" borderId="10" xfId="1" applyFont="1" applyBorder="1"/>
    <xf numFmtId="43" fontId="20" fillId="0" borderId="0" xfId="1" applyFont="1"/>
    <xf numFmtId="0" fontId="27" fillId="0" borderId="0" xfId="19" applyFont="1" applyAlignment="1">
      <alignment horizontal="center" vertical="center" wrapText="1"/>
    </xf>
    <xf numFmtId="49" fontId="144" fillId="0" borderId="0" xfId="19" applyNumberFormat="1" applyFont="1" applyAlignment="1">
      <alignment horizontal="center" vertical="center" wrapText="1"/>
    </xf>
    <xf numFmtId="0" fontId="144" fillId="0" borderId="0" xfId="19" applyFont="1" applyAlignment="1">
      <alignment horizontal="center" vertical="center" wrapText="1"/>
    </xf>
    <xf numFmtId="0" fontId="28" fillId="6" borderId="120" xfId="19" applyFont="1" applyFill="1" applyBorder="1" applyAlignment="1">
      <alignment horizontal="center" vertical="center" wrapText="1"/>
    </xf>
    <xf numFmtId="3" fontId="28" fillId="6" borderId="120" xfId="19" applyNumberFormat="1" applyFont="1" applyFill="1" applyBorder="1" applyAlignment="1">
      <alignment horizontal="center" vertical="center" wrapText="1"/>
    </xf>
    <xf numFmtId="43" fontId="28" fillId="0" borderId="121" xfId="1" applyFont="1" applyBorder="1" applyAlignment="1">
      <alignment vertical="center" wrapText="1"/>
    </xf>
    <xf numFmtId="3" fontId="28" fillId="0" borderId="121" xfId="4" applyNumberFormat="1" applyFont="1" applyBorder="1" applyAlignment="1">
      <alignment horizontal="center" vertical="center"/>
    </xf>
    <xf numFmtId="43" fontId="28" fillId="0" borderId="8" xfId="1" applyFont="1" applyBorder="1" applyAlignment="1">
      <alignment vertical="center" wrapText="1"/>
    </xf>
    <xf numFmtId="3" fontId="28" fillId="0" borderId="8" xfId="4" applyNumberFormat="1" applyFont="1" applyBorder="1" applyAlignment="1">
      <alignment horizontal="right" vertical="center"/>
    </xf>
    <xf numFmtId="3" fontId="28" fillId="0" borderId="8" xfId="4" applyNumberFormat="1" applyFont="1" applyBorder="1" applyAlignment="1">
      <alignment horizontal="center" vertical="center"/>
    </xf>
    <xf numFmtId="4" fontId="6" fillId="0" borderId="8" xfId="4" applyNumberFormat="1" applyFont="1" applyBorder="1" applyAlignment="1">
      <alignment horizontal="center" vertical="center"/>
    </xf>
    <xf numFmtId="0" fontId="28" fillId="0" borderId="10" xfId="4" applyFont="1" applyBorder="1" applyAlignment="1">
      <alignment vertical="center" wrapText="1"/>
    </xf>
    <xf numFmtId="3" fontId="28" fillId="0" borderId="10" xfId="4" applyNumberFormat="1" applyFont="1" applyBorder="1" applyAlignment="1">
      <alignment horizontal="right" vertical="center"/>
    </xf>
    <xf numFmtId="3" fontId="28" fillId="0" borderId="10" xfId="4" applyNumberFormat="1" applyFont="1" applyBorder="1" applyAlignment="1">
      <alignment horizontal="center" vertical="center"/>
    </xf>
    <xf numFmtId="4" fontId="28" fillId="0" borderId="10" xfId="4" applyNumberFormat="1" applyFont="1" applyBorder="1" applyAlignment="1">
      <alignment horizontal="center" vertical="center"/>
    </xf>
    <xf numFmtId="0" fontId="28" fillId="0" borderId="26" xfId="4" applyFont="1" applyBorder="1" applyAlignment="1">
      <alignment vertical="center" wrapText="1"/>
    </xf>
    <xf numFmtId="3" fontId="59" fillId="0" borderId="26" xfId="4" applyNumberFormat="1" applyFont="1" applyBorder="1" applyAlignment="1">
      <alignment horizontal="right" vertical="center"/>
    </xf>
    <xf numFmtId="0" fontId="145" fillId="0" borderId="0" xfId="0" applyFont="1"/>
    <xf numFmtId="0" fontId="145" fillId="0" borderId="0" xfId="0" applyFont="1" applyAlignment="1">
      <alignment vertical="center"/>
    </xf>
    <xf numFmtId="0" fontId="146" fillId="0" borderId="0" xfId="0" applyFont="1"/>
    <xf numFmtId="0" fontId="145" fillId="0" borderId="0" xfId="0" applyFont="1" applyFill="1" applyBorder="1" applyAlignment="1">
      <alignment horizontal="center" vertical="center"/>
    </xf>
    <xf numFmtId="0" fontId="145" fillId="4" borderId="120" xfId="0" applyFont="1" applyFill="1" applyBorder="1" applyAlignment="1">
      <alignment horizontal="center" vertical="center" wrapText="1"/>
    </xf>
    <xf numFmtId="0" fontId="145" fillId="0" borderId="128" xfId="0" applyFont="1" applyBorder="1" applyAlignment="1">
      <alignment horizontal="center" vertical="center" wrapText="1"/>
    </xf>
    <xf numFmtId="0" fontId="145" fillId="0" borderId="26" xfId="0" applyFont="1" applyBorder="1" applyAlignment="1">
      <alignment horizontal="center" vertical="center" wrapText="1"/>
    </xf>
    <xf numFmtId="0" fontId="145" fillId="0" borderId="129" xfId="0" applyFont="1" applyBorder="1" applyAlignment="1">
      <alignment horizontal="center" vertical="center" wrapText="1"/>
    </xf>
    <xf numFmtId="0" fontId="145" fillId="0" borderId="14" xfId="0" applyFont="1" applyBorder="1" applyAlignment="1">
      <alignment vertical="center" wrapText="1"/>
    </xf>
    <xf numFmtId="0" fontId="146" fillId="0" borderId="25" xfId="0" applyFont="1" applyBorder="1"/>
    <xf numFmtId="0" fontId="145" fillId="0" borderId="14" xfId="0" applyFont="1" applyBorder="1" applyAlignment="1">
      <alignment horizontal="left" vertical="center" wrapText="1" indent="2"/>
    </xf>
    <xf numFmtId="0" fontId="145" fillId="0" borderId="25" xfId="0" applyFont="1" applyBorder="1"/>
    <xf numFmtId="0" fontId="145" fillId="0" borderId="15" xfId="0" applyFont="1" applyBorder="1"/>
    <xf numFmtId="0" fontId="145" fillId="0" borderId="1" xfId="0" applyFont="1" applyBorder="1"/>
    <xf numFmtId="0" fontId="145" fillId="0" borderId="24" xfId="0" applyFont="1" applyBorder="1"/>
    <xf numFmtId="0" fontId="147" fillId="3" borderId="0" xfId="0" applyFont="1" applyFill="1"/>
    <xf numFmtId="49" fontId="148" fillId="3" borderId="0" xfId="0" applyNumberFormat="1" applyFont="1" applyFill="1"/>
    <xf numFmtId="0" fontId="150" fillId="3" borderId="0" xfId="0" applyFont="1" applyFill="1"/>
    <xf numFmtId="49" fontId="149" fillId="6" borderId="130" xfId="0" applyNumberFormat="1" applyFont="1" applyFill="1" applyBorder="1" applyAlignment="1">
      <alignment horizontal="center" vertical="center" wrapText="1"/>
    </xf>
    <xf numFmtId="49" fontId="149" fillId="6" borderId="130" xfId="0" applyNumberFormat="1" applyFont="1" applyFill="1" applyBorder="1" applyAlignment="1">
      <alignment horizontal="center" vertical="center"/>
    </xf>
    <xf numFmtId="49" fontId="149" fillId="3" borderId="27" xfId="0" applyNumberFormat="1" applyFont="1" applyFill="1" applyBorder="1"/>
    <xf numFmtId="3" fontId="149" fillId="0" borderId="27" xfId="0" applyNumberFormat="1" applyFont="1" applyBorder="1"/>
    <xf numFmtId="3" fontId="149" fillId="0" borderId="17" xfId="0" applyNumberFormat="1" applyFont="1" applyBorder="1"/>
    <xf numFmtId="49" fontId="151" fillId="3" borderId="30" xfId="0" applyNumberFormat="1" applyFont="1" applyFill="1" applyBorder="1"/>
    <xf numFmtId="3" fontId="151" fillId="0" borderId="30" xfId="0" applyNumberFormat="1" applyFont="1" applyBorder="1"/>
    <xf numFmtId="3" fontId="151" fillId="0" borderId="21" xfId="0" applyNumberFormat="1" applyFont="1" applyBorder="1"/>
    <xf numFmtId="49" fontId="149" fillId="3" borderId="30" xfId="0" applyNumberFormat="1" applyFont="1" applyFill="1" applyBorder="1"/>
    <xf numFmtId="3" fontId="149" fillId="0" borderId="30" xfId="1" applyNumberFormat="1" applyFont="1" applyFill="1" applyBorder="1"/>
    <xf numFmtId="3" fontId="149" fillId="0" borderId="21" xfId="1" applyNumberFormat="1" applyFont="1" applyFill="1" applyBorder="1"/>
    <xf numFmtId="3" fontId="152" fillId="0" borderId="30" xfId="0" applyNumberFormat="1" applyFont="1" applyBorder="1"/>
    <xf numFmtId="3" fontId="149" fillId="0" borderId="21" xfId="0" applyNumberFormat="1" applyFont="1" applyBorder="1"/>
    <xf numFmtId="49" fontId="151" fillId="3" borderId="30" xfId="0" applyNumberFormat="1" applyFont="1" applyFill="1" applyBorder="1" applyAlignment="1">
      <alignment horizontal="left" wrapText="1" indent="6"/>
    </xf>
    <xf numFmtId="3" fontId="153" fillId="0" borderId="30" xfId="0" applyNumberFormat="1" applyFont="1" applyBorder="1"/>
    <xf numFmtId="3" fontId="149" fillId="0" borderId="30" xfId="0" applyNumberFormat="1" applyFont="1" applyBorder="1"/>
    <xf numFmtId="49" fontId="149" fillId="3" borderId="131" xfId="0" applyNumberFormat="1" applyFont="1" applyFill="1" applyBorder="1" applyAlignment="1">
      <alignment vertical="center" wrapText="1"/>
    </xf>
    <xf numFmtId="3" fontId="149" fillId="0" borderId="131" xfId="0" applyNumberFormat="1" applyFont="1" applyBorder="1" applyAlignment="1">
      <alignment vertical="center"/>
    </xf>
    <xf numFmtId="3" fontId="149" fillId="0" borderId="132" xfId="0" applyNumberFormat="1" applyFont="1" applyBorder="1" applyAlignment="1">
      <alignment vertical="center"/>
    </xf>
    <xf numFmtId="0" fontId="147" fillId="3" borderId="0" xfId="0" applyFont="1" applyFill="1" applyAlignment="1">
      <alignment vertical="center"/>
    </xf>
    <xf numFmtId="49" fontId="151" fillId="3" borderId="0" xfId="0" applyNumberFormat="1" applyFont="1" applyFill="1"/>
    <xf numFmtId="3" fontId="151" fillId="0" borderId="0" xfId="0" applyNumberFormat="1" applyFont="1"/>
    <xf numFmtId="49" fontId="149" fillId="3" borderId="21" xfId="0" applyNumberFormat="1" applyFont="1" applyFill="1" applyBorder="1"/>
    <xf numFmtId="3" fontId="149" fillId="0" borderId="22" xfId="0" applyNumberFormat="1" applyFont="1" applyBorder="1"/>
    <xf numFmtId="49" fontId="151" fillId="3" borderId="21" xfId="0" applyNumberFormat="1" applyFont="1" applyFill="1" applyBorder="1"/>
    <xf numFmtId="3" fontId="151" fillId="0" borderId="22" xfId="0" applyNumberFormat="1" applyFont="1" applyBorder="1"/>
    <xf numFmtId="49" fontId="149" fillId="3" borderId="132" xfId="0" applyNumberFormat="1" applyFont="1" applyFill="1" applyBorder="1"/>
    <xf numFmtId="3" fontId="149" fillId="0" borderId="108" xfId="0" applyNumberFormat="1" applyFont="1" applyBorder="1"/>
    <xf numFmtId="3" fontId="149" fillId="0" borderId="131" xfId="0" applyNumberFormat="1" applyFont="1" applyBorder="1"/>
    <xf numFmtId="3" fontId="149" fillId="0" borderId="132" xfId="0" applyNumberFormat="1" applyFont="1" applyBorder="1"/>
    <xf numFmtId="0" fontId="154" fillId="3" borderId="131" xfId="0" applyFont="1" applyFill="1" applyBorder="1"/>
    <xf numFmtId="3" fontId="155" fillId="0" borderId="132" xfId="0" applyNumberFormat="1" applyFont="1" applyBorder="1"/>
    <xf numFmtId="3" fontId="150" fillId="0" borderId="0" xfId="0" applyNumberFormat="1" applyFont="1"/>
    <xf numFmtId="0" fontId="150" fillId="3" borderId="30" xfId="0" applyFont="1" applyFill="1" applyBorder="1"/>
    <xf numFmtId="3" fontId="150" fillId="0" borderId="21" xfId="0" applyNumberFormat="1" applyFont="1" applyBorder="1"/>
    <xf numFmtId="49" fontId="151" fillId="3" borderId="30" xfId="0" applyNumberFormat="1" applyFont="1" applyFill="1" applyBorder="1" applyAlignment="1">
      <alignment wrapText="1"/>
    </xf>
    <xf numFmtId="49" fontId="149" fillId="3" borderId="30" xfId="0" applyNumberFormat="1" applyFont="1" applyFill="1" applyBorder="1" applyAlignment="1">
      <alignment horizontal="left" vertical="center"/>
    </xf>
    <xf numFmtId="49" fontId="149" fillId="3" borderId="131" xfId="0" applyNumberFormat="1" applyFont="1" applyFill="1" applyBorder="1" applyAlignment="1">
      <alignment horizontal="left" vertical="center"/>
    </xf>
    <xf numFmtId="49" fontId="151" fillId="3" borderId="17" xfId="0" applyNumberFormat="1" applyFont="1" applyFill="1" applyBorder="1"/>
    <xf numFmtId="4" fontId="147" fillId="3" borderId="0" xfId="0" applyNumberFormat="1" applyFont="1" applyFill="1"/>
    <xf numFmtId="0" fontId="156" fillId="0" borderId="0" xfId="0" applyFont="1" applyAlignment="1">
      <alignment horizontal="left" indent="2"/>
    </xf>
    <xf numFmtId="0" fontId="63" fillId="0" borderId="0" xfId="0" applyFont="1" applyAlignment="1">
      <alignment horizontal="left" indent="2"/>
    </xf>
    <xf numFmtId="0" fontId="32" fillId="0" borderId="0" xfId="0" applyFont="1" applyFill="1" applyBorder="1" applyAlignment="1">
      <alignment horizontal="center" vertical="center"/>
    </xf>
    <xf numFmtId="0" fontId="144" fillId="6" borderId="11" xfId="0" applyFont="1" applyFill="1" applyBorder="1" applyAlignment="1">
      <alignment horizontal="center" vertical="center" wrapText="1"/>
    </xf>
    <xf numFmtId="43" fontId="62" fillId="0" borderId="0" xfId="1" applyFont="1"/>
    <xf numFmtId="0" fontId="34" fillId="0" borderId="21" xfId="0" applyFont="1" applyBorder="1" applyAlignment="1">
      <alignment horizontal="justify" vertical="center" wrapText="1"/>
    </xf>
    <xf numFmtId="0" fontId="34" fillId="0" borderId="22" xfId="0" applyFont="1" applyBorder="1" applyAlignment="1">
      <alignment horizontal="center" vertical="center" wrapText="1"/>
    </xf>
    <xf numFmtId="0" fontId="32" fillId="0" borderId="21" xfId="0" applyFont="1" applyBorder="1" applyAlignment="1">
      <alignment horizontal="left" vertical="center" wrapText="1" indent="1"/>
    </xf>
    <xf numFmtId="169" fontId="32" fillId="0" borderId="22" xfId="1" applyNumberFormat="1" applyFont="1" applyFill="1" applyBorder="1" applyAlignment="1">
      <alignment horizontal="justify" vertical="center" wrapText="1"/>
    </xf>
    <xf numFmtId="0" fontId="33" fillId="0" borderId="21" xfId="0" applyFont="1" applyBorder="1" applyAlignment="1">
      <alignment horizontal="left" vertical="center" wrapText="1" indent="3"/>
    </xf>
    <xf numFmtId="169" fontId="33" fillId="0" borderId="22" xfId="1" applyNumberFormat="1" applyFont="1" applyFill="1" applyBorder="1" applyAlignment="1">
      <alignment horizontal="justify" vertical="center" wrapText="1"/>
    </xf>
    <xf numFmtId="169" fontId="0" fillId="0" borderId="0" xfId="0" applyNumberFormat="1"/>
    <xf numFmtId="43" fontId="0" fillId="0" borderId="0" xfId="1" applyFont="1" applyFill="1"/>
    <xf numFmtId="0" fontId="33" fillId="0" borderId="21" xfId="0" applyFont="1" applyBorder="1" applyAlignment="1">
      <alignment horizontal="left" vertical="center" wrapText="1" indent="5"/>
    </xf>
    <xf numFmtId="0" fontId="33" fillId="0" borderId="21" xfId="0" applyFont="1" applyBorder="1" applyAlignment="1">
      <alignment horizontal="left" vertical="center" wrapText="1"/>
    </xf>
    <xf numFmtId="169" fontId="33" fillId="0" borderId="22" xfId="0" applyNumberFormat="1" applyFont="1" applyBorder="1" applyAlignment="1">
      <alignment horizontal="justify" vertical="center" wrapText="1"/>
    </xf>
    <xf numFmtId="169" fontId="32" fillId="0" borderId="22" xfId="0" applyNumberFormat="1" applyFont="1" applyBorder="1" applyAlignment="1">
      <alignment horizontal="justify" vertical="center" wrapText="1"/>
    </xf>
    <xf numFmtId="169" fontId="33" fillId="7" borderId="22" xfId="0" applyNumberFormat="1" applyFont="1" applyFill="1" applyBorder="1" applyAlignment="1">
      <alignment horizontal="justify" vertical="center" wrapText="1"/>
    </xf>
    <xf numFmtId="169" fontId="33" fillId="7" borderId="22" xfId="1" applyNumberFormat="1" applyFont="1" applyFill="1" applyBorder="1" applyAlignment="1">
      <alignment horizontal="justify" vertical="center" wrapText="1"/>
    </xf>
    <xf numFmtId="0" fontId="33" fillId="0" borderId="133" xfId="0" applyFont="1" applyBorder="1" applyAlignment="1">
      <alignment horizontal="left" vertical="center" wrapText="1" indent="5"/>
    </xf>
    <xf numFmtId="169" fontId="33" fillId="0" borderId="55" xfId="1" applyNumberFormat="1" applyFont="1" applyFill="1" applyBorder="1" applyAlignment="1">
      <alignment horizontal="justify" vertical="center" wrapText="1"/>
    </xf>
    <xf numFmtId="169" fontId="101" fillId="0" borderId="22" xfId="1" applyNumberFormat="1" applyFont="1" applyFill="1" applyBorder="1" applyAlignment="1">
      <alignment horizontal="justify" vertical="center" wrapText="1"/>
    </xf>
    <xf numFmtId="0" fontId="33" fillId="0" borderId="22" xfId="0" applyFont="1" applyBorder="1" applyAlignment="1">
      <alignment horizontal="center" vertical="center" wrapText="1"/>
    </xf>
    <xf numFmtId="0" fontId="32" fillId="0" borderId="21" xfId="0" applyFont="1" applyBorder="1" applyAlignment="1">
      <alignment horizontal="left" vertical="center" wrapText="1"/>
    </xf>
    <xf numFmtId="0" fontId="33" fillId="0" borderId="21" xfId="0" applyFont="1" applyBorder="1" applyAlignment="1">
      <alignment horizontal="left" vertical="center" wrapText="1" indent="1"/>
    </xf>
    <xf numFmtId="169" fontId="33" fillId="0" borderId="22" xfId="0" applyNumberFormat="1" applyFont="1" applyBorder="1" applyAlignment="1">
      <alignment horizontal="center" vertical="center" wrapText="1"/>
    </xf>
    <xf numFmtId="0" fontId="33" fillId="0" borderId="19" xfId="0" applyFont="1" applyBorder="1" applyAlignment="1">
      <alignment horizontal="left" vertical="center" wrapText="1"/>
    </xf>
    <xf numFmtId="0" fontId="33" fillId="0" borderId="18" xfId="0" applyFont="1" applyBorder="1" applyAlignment="1">
      <alignment horizontal="center" vertical="center" wrapText="1"/>
    </xf>
    <xf numFmtId="43" fontId="0" fillId="0" borderId="0" xfId="0" applyNumberFormat="1"/>
    <xf numFmtId="43" fontId="20" fillId="0" borderId="0" xfId="0" applyNumberFormat="1" applyFont="1"/>
    <xf numFmtId="0" fontId="38" fillId="0" borderId="0" xfId="5"/>
    <xf numFmtId="0" fontId="160" fillId="0" borderId="0" xfId="5" applyFont="1" applyAlignment="1">
      <alignment horizontal="right" vertical="center"/>
    </xf>
    <xf numFmtId="0" fontId="161" fillId="0" borderId="0" xfId="5" applyFont="1" applyAlignment="1">
      <alignment horizontal="right" vertical="center"/>
    </xf>
    <xf numFmtId="0" fontId="162" fillId="0" borderId="0" xfId="5" applyFont="1" applyAlignment="1">
      <alignment horizontal="left" vertical="center"/>
    </xf>
    <xf numFmtId="3" fontId="120" fillId="0" borderId="0" xfId="5" applyNumberFormat="1" applyFont="1" applyAlignment="1">
      <alignment horizontal="right" vertical="center"/>
    </xf>
    <xf numFmtId="0" fontId="118" fillId="0" borderId="0" xfId="5" applyFont="1" applyAlignment="1">
      <alignment vertical="center"/>
    </xf>
    <xf numFmtId="182" fontId="118" fillId="0" borderId="0" xfId="5" applyNumberFormat="1" applyFont="1" applyAlignment="1">
      <alignment horizontal="right" vertical="center"/>
    </xf>
    <xf numFmtId="3" fontId="117" fillId="0" borderId="0" xfId="5" applyNumberFormat="1" applyFont="1" applyAlignment="1">
      <alignment horizontal="center" vertical="center"/>
    </xf>
    <xf numFmtId="3" fontId="119" fillId="0" borderId="0" xfId="5" applyNumberFormat="1" applyFont="1" applyAlignment="1">
      <alignment horizontal="center" vertical="center"/>
    </xf>
    <xf numFmtId="0" fontId="37" fillId="0" borderId="0" xfId="5" applyFont="1" applyFill="1" applyAlignment="1">
      <alignment horizontal="center" vertical="center"/>
    </xf>
    <xf numFmtId="0" fontId="36" fillId="2" borderId="14" xfId="6" applyFont="1" applyFill="1" applyBorder="1" applyAlignment="1">
      <alignment horizontal="right" vertical="center" wrapText="1"/>
    </xf>
    <xf numFmtId="0" fontId="156" fillId="0" borderId="0" xfId="0" applyFont="1" applyFill="1" applyAlignment="1">
      <alignment horizontal="left" indent="2"/>
    </xf>
    <xf numFmtId="169" fontId="0" fillId="0" borderId="0" xfId="1" applyNumberFormat="1" applyFont="1" applyFill="1"/>
    <xf numFmtId="0" fontId="144" fillId="6" borderId="130" xfId="0" applyFont="1" applyFill="1" applyBorder="1" applyAlignment="1">
      <alignment horizontal="center" vertical="center"/>
    </xf>
    <xf numFmtId="49" fontId="144" fillId="6" borderId="130" xfId="1" applyNumberFormat="1" applyFont="1" applyFill="1" applyBorder="1" applyAlignment="1">
      <alignment horizontal="center" vertical="center" wrapText="1"/>
    </xf>
    <xf numFmtId="0" fontId="34" fillId="0" borderId="21" xfId="0" applyFont="1" applyFill="1" applyBorder="1" applyAlignment="1">
      <alignment horizontal="justify" vertical="center" wrapText="1"/>
    </xf>
    <xf numFmtId="169" fontId="34" fillId="0" borderId="22" xfId="1" applyNumberFormat="1" applyFont="1" applyFill="1" applyBorder="1" applyAlignment="1">
      <alignment horizontal="center" vertical="center" wrapText="1"/>
    </xf>
    <xf numFmtId="0" fontId="32" fillId="0" borderId="21" xfId="0" applyFont="1" applyFill="1" applyBorder="1" applyAlignment="1">
      <alignment horizontal="left" vertical="center" wrapText="1" indent="1"/>
    </xf>
    <xf numFmtId="0" fontId="33" fillId="0" borderId="21" xfId="0" applyFont="1" applyFill="1" applyBorder="1" applyAlignment="1">
      <alignment horizontal="left" vertical="center" wrapText="1" indent="3"/>
    </xf>
    <xf numFmtId="43" fontId="33" fillId="0" borderId="22" xfId="1" applyNumberFormat="1" applyFont="1" applyFill="1" applyBorder="1" applyAlignment="1">
      <alignment horizontal="justify" vertical="center" wrapText="1"/>
    </xf>
    <xf numFmtId="0" fontId="33" fillId="0" borderId="21" xfId="0" applyFont="1" applyFill="1" applyBorder="1" applyAlignment="1">
      <alignment horizontal="left" vertical="center" wrapText="1"/>
    </xf>
    <xf numFmtId="0" fontId="32" fillId="0" borderId="21" xfId="0" applyFont="1" applyFill="1" applyBorder="1" applyAlignment="1">
      <alignment horizontal="left" vertical="center" wrapText="1"/>
    </xf>
    <xf numFmtId="169" fontId="33" fillId="0" borderId="22" xfId="1" applyNumberFormat="1" applyFont="1" applyFill="1" applyBorder="1" applyAlignment="1">
      <alignment horizontal="center" vertical="center" wrapText="1"/>
    </xf>
    <xf numFmtId="0" fontId="33" fillId="0" borderId="21" xfId="0" applyFont="1" applyFill="1" applyBorder="1" applyAlignment="1">
      <alignment horizontal="left" vertical="center" wrapText="1" indent="1"/>
    </xf>
    <xf numFmtId="0" fontId="33" fillId="0" borderId="132" xfId="0" applyFont="1" applyFill="1" applyBorder="1" applyAlignment="1">
      <alignment horizontal="left" vertical="center" wrapText="1"/>
    </xf>
    <xf numFmtId="169" fontId="33" fillId="0" borderId="134" xfId="1" applyNumberFormat="1" applyFont="1" applyFill="1" applyBorder="1" applyAlignment="1">
      <alignment horizontal="center" vertical="center" wrapText="1"/>
    </xf>
    <xf numFmtId="169" fontId="0" fillId="0" borderId="0" xfId="1" applyNumberFormat="1" applyFont="1"/>
    <xf numFmtId="0" fontId="76" fillId="3" borderId="0" xfId="0" applyFont="1" applyFill="1"/>
    <xf numFmtId="0" fontId="163" fillId="3" borderId="0" xfId="0" applyFont="1" applyFill="1" applyAlignment="1">
      <alignment horizontal="right" vertical="center"/>
    </xf>
    <xf numFmtId="0" fontId="76" fillId="0" borderId="0" xfId="0" applyFont="1" applyAlignment="1">
      <alignment horizontal="right"/>
    </xf>
    <xf numFmtId="0" fontId="74" fillId="3" borderId="0" xfId="0" applyFont="1" applyFill="1" applyAlignment="1">
      <alignment horizontal="right" vertical="center"/>
    </xf>
    <xf numFmtId="0" fontId="164" fillId="3" borderId="0" xfId="0" applyFont="1" applyFill="1" applyAlignment="1">
      <alignment vertical="center"/>
    </xf>
    <xf numFmtId="0" fontId="66" fillId="3" borderId="0" xfId="0" applyFont="1" applyFill="1" applyAlignment="1">
      <alignment vertical="center" wrapText="1"/>
    </xf>
    <xf numFmtId="0" fontId="164" fillId="8" borderId="132" xfId="0" applyFont="1" applyFill="1" applyBorder="1" applyAlignment="1">
      <alignment horizontal="center" vertical="center"/>
    </xf>
    <xf numFmtId="0" fontId="164" fillId="8" borderId="134" xfId="0" applyFont="1" applyFill="1" applyBorder="1" applyAlignment="1">
      <alignment horizontal="center" vertical="center"/>
    </xf>
    <xf numFmtId="0" fontId="164" fillId="8" borderId="134" xfId="0" applyFont="1" applyFill="1" applyBorder="1" applyAlignment="1">
      <alignment horizontal="center" vertical="center" wrapText="1"/>
    </xf>
    <xf numFmtId="0" fontId="164" fillId="3" borderId="21" xfId="0" applyFont="1" applyFill="1" applyBorder="1" applyAlignment="1">
      <alignment horizontal="justify" vertical="center"/>
    </xf>
    <xf numFmtId="43" fontId="164" fillId="3" borderId="22" xfId="0" applyNumberFormat="1" applyFont="1" applyFill="1" applyBorder="1" applyAlignment="1">
      <alignment horizontal="justify" vertical="center"/>
    </xf>
    <xf numFmtId="173" fontId="167" fillId="3" borderId="0" xfId="0" applyNumberFormat="1" applyFont="1" applyFill="1" applyAlignment="1">
      <alignment horizontal="left" vertical="center"/>
    </xf>
    <xf numFmtId="0" fontId="166" fillId="3" borderId="21" xfId="0" applyFont="1" applyFill="1" applyBorder="1" applyAlignment="1">
      <alignment horizontal="justify" vertical="center"/>
    </xf>
    <xf numFmtId="43" fontId="166" fillId="0" borderId="22" xfId="0" applyNumberFormat="1" applyFont="1" applyBorder="1" applyAlignment="1">
      <alignment horizontal="justify" vertical="center"/>
    </xf>
    <xf numFmtId="43" fontId="166" fillId="0" borderId="22" xfId="1" applyFont="1" applyFill="1" applyBorder="1" applyAlignment="1">
      <alignment horizontal="right" vertical="center"/>
    </xf>
    <xf numFmtId="173" fontId="168" fillId="3" borderId="0" xfId="0" applyNumberFormat="1" applyFont="1" applyFill="1" applyAlignment="1">
      <alignment horizontal="left" vertical="center"/>
    </xf>
    <xf numFmtId="0" fontId="169" fillId="3" borderId="0" xfId="0" applyFont="1" applyFill="1" applyAlignment="1">
      <alignment horizontal="left" vertical="center"/>
    </xf>
    <xf numFmtId="173" fontId="170" fillId="3" borderId="0" xfId="0" applyNumberFormat="1" applyFont="1" applyFill="1" applyAlignment="1">
      <alignment horizontal="left" vertical="center"/>
    </xf>
    <xf numFmtId="0" fontId="169" fillId="3" borderId="0" xfId="0" applyFont="1" applyFill="1" applyAlignment="1">
      <alignment vertical="center"/>
    </xf>
    <xf numFmtId="0" fontId="166" fillId="0" borderId="22" xfId="0" applyFont="1" applyBorder="1" applyAlignment="1">
      <alignment horizontal="justify" vertical="center"/>
    </xf>
    <xf numFmtId="173" fontId="170" fillId="3" borderId="0" xfId="0" applyNumberFormat="1" applyFont="1" applyFill="1" applyAlignment="1">
      <alignment horizontal="right" vertical="center"/>
    </xf>
    <xf numFmtId="43" fontId="164" fillId="0" borderId="22" xfId="0" applyNumberFormat="1" applyFont="1" applyBorder="1" applyAlignment="1">
      <alignment horizontal="justify" vertical="center"/>
    </xf>
    <xf numFmtId="0" fontId="171" fillId="3" borderId="0" xfId="0" applyFont="1" applyFill="1" applyAlignment="1">
      <alignment vertical="center"/>
    </xf>
    <xf numFmtId="173" fontId="172" fillId="3" borderId="0" xfId="0" applyNumberFormat="1" applyFont="1" applyFill="1" applyAlignment="1">
      <alignment horizontal="right" vertical="center"/>
    </xf>
    <xf numFmtId="0" fontId="166" fillId="3" borderId="132" xfId="0" applyFont="1" applyFill="1" applyBorder="1" applyAlignment="1">
      <alignment horizontal="justify" vertical="center" wrapText="1"/>
    </xf>
    <xf numFmtId="43" fontId="166" fillId="3" borderId="134" xfId="1" applyFont="1" applyFill="1" applyBorder="1" applyAlignment="1">
      <alignment horizontal="justify" vertical="center" wrapText="1"/>
    </xf>
    <xf numFmtId="0" fontId="166" fillId="3" borderId="0" xfId="0" applyFont="1" applyFill="1" applyAlignment="1">
      <alignment horizontal="left" vertical="center"/>
    </xf>
    <xf numFmtId="0" fontId="66" fillId="0" borderId="0" xfId="0" applyFont="1" applyAlignment="1">
      <alignment vertical="center" wrapText="1"/>
    </xf>
    <xf numFmtId="0" fontId="98" fillId="0" borderId="0" xfId="0" applyFont="1" applyAlignment="1">
      <alignment vertical="center" wrapText="1"/>
    </xf>
    <xf numFmtId="0" fontId="20" fillId="0" borderId="0" xfId="0" applyFont="1"/>
    <xf numFmtId="0" fontId="98" fillId="0" borderId="0" xfId="0" applyFont="1"/>
    <xf numFmtId="43" fontId="26" fillId="0" borderId="0" xfId="1" applyFont="1" applyFill="1"/>
    <xf numFmtId="0" fontId="144" fillId="8" borderId="130" xfId="0" applyFont="1" applyFill="1" applyBorder="1" applyAlignment="1">
      <alignment horizontal="center" vertical="center"/>
    </xf>
    <xf numFmtId="0" fontId="144" fillId="8" borderId="111" xfId="0" applyFont="1" applyFill="1" applyBorder="1" applyAlignment="1">
      <alignment horizontal="center" vertical="center" wrapText="1"/>
    </xf>
    <xf numFmtId="0" fontId="144" fillId="8" borderId="135" xfId="0" applyFont="1" applyFill="1" applyBorder="1" applyAlignment="1">
      <alignment horizontal="center" vertical="center" wrapText="1"/>
    </xf>
    <xf numFmtId="0" fontId="33" fillId="0" borderId="21" xfId="0" applyFont="1" applyFill="1" applyBorder="1" applyAlignment="1">
      <alignment horizontal="justify" vertical="center" wrapText="1"/>
    </xf>
    <xf numFmtId="3" fontId="33" fillId="0" borderId="21" xfId="0" applyNumberFormat="1" applyFont="1" applyFill="1" applyBorder="1" applyAlignment="1">
      <alignment horizontal="right" vertical="center" wrapText="1"/>
    </xf>
    <xf numFmtId="0" fontId="0" fillId="0" borderId="17" xfId="0" applyBorder="1"/>
    <xf numFmtId="3" fontId="32" fillId="0" borderId="21" xfId="0" applyNumberFormat="1" applyFont="1" applyFill="1" applyBorder="1" applyAlignment="1">
      <alignment horizontal="right" vertical="center" wrapText="1"/>
    </xf>
    <xf numFmtId="169" fontId="3" fillId="0" borderId="21" xfId="1" applyNumberFormat="1" applyFont="1" applyFill="1" applyBorder="1" applyAlignment="1">
      <alignment horizontal="right"/>
    </xf>
    <xf numFmtId="169" fontId="33" fillId="0" borderId="21" xfId="1" applyNumberFormat="1" applyFont="1" applyFill="1" applyBorder="1" applyAlignment="1">
      <alignment horizontal="right" vertical="center" wrapText="1"/>
    </xf>
    <xf numFmtId="169" fontId="32" fillId="0" borderId="21" xfId="1" applyNumberFormat="1" applyFont="1" applyFill="1" applyBorder="1" applyAlignment="1">
      <alignment horizontal="right" vertical="center" wrapText="1"/>
    </xf>
    <xf numFmtId="0" fontId="101" fillId="0" borderId="21" xfId="0" applyFont="1" applyFill="1" applyBorder="1" applyAlignment="1">
      <alignment horizontal="left" vertical="center" wrapText="1" indent="2"/>
    </xf>
    <xf numFmtId="0" fontId="9" fillId="0" borderId="21" xfId="0" applyFont="1" applyFill="1" applyBorder="1" applyAlignment="1">
      <alignment horizontal="left" vertical="center" wrapText="1" indent="1"/>
    </xf>
    <xf numFmtId="0" fontId="32" fillId="0" borderId="21" xfId="0" applyFont="1" applyFill="1" applyBorder="1" applyAlignment="1">
      <alignment horizontal="left" vertical="center" wrapText="1" indent="2"/>
    </xf>
    <xf numFmtId="169" fontId="32" fillId="0" borderId="22" xfId="1" applyNumberFormat="1" applyFont="1" applyFill="1" applyBorder="1" applyAlignment="1">
      <alignment horizontal="right" vertical="center" wrapText="1"/>
    </xf>
    <xf numFmtId="0" fontId="33" fillId="0" borderId="21" xfId="0" applyFont="1" applyFill="1" applyBorder="1" applyAlignment="1">
      <alignment horizontal="left" vertical="center" wrapText="1" indent="2"/>
    </xf>
    <xf numFmtId="169" fontId="3" fillId="0" borderId="21" xfId="1" applyNumberFormat="1" applyFont="1" applyFill="1" applyBorder="1" applyAlignment="1"/>
    <xf numFmtId="0" fontId="33" fillId="0" borderId="21" xfId="0" applyFont="1" applyFill="1" applyBorder="1" applyAlignment="1">
      <alignment horizontal="left" vertical="center" wrapText="1" indent="4"/>
    </xf>
    <xf numFmtId="0" fontId="32" fillId="0" borderId="21" xfId="0" applyFont="1" applyFill="1" applyBorder="1" applyAlignment="1">
      <alignment horizontal="left" vertical="center" wrapText="1" indent="3"/>
    </xf>
    <xf numFmtId="0" fontId="33" fillId="0" borderId="132" xfId="0" applyFont="1" applyFill="1" applyBorder="1" applyAlignment="1">
      <alignment horizontal="justify" vertical="center" wrapText="1"/>
    </xf>
    <xf numFmtId="3" fontId="33" fillId="0" borderId="132" xfId="0" applyNumberFormat="1" applyFont="1" applyFill="1" applyBorder="1" applyAlignment="1">
      <alignment horizontal="right" vertical="center" wrapText="1"/>
    </xf>
    <xf numFmtId="43" fontId="26" fillId="0" borderId="0" xfId="0" applyNumberFormat="1" applyFont="1" applyFill="1" applyBorder="1"/>
    <xf numFmtId="0" fontId="175" fillId="0" borderId="0" xfId="0" applyFont="1" applyAlignment="1">
      <alignment horizontal="center" vertical="center"/>
    </xf>
    <xf numFmtId="0" fontId="175" fillId="0" borderId="0" xfId="0" applyFont="1" applyAlignment="1">
      <alignment horizontal="center" vertical="center" wrapText="1"/>
    </xf>
    <xf numFmtId="43" fontId="175" fillId="0" borderId="0" xfId="0" applyNumberFormat="1" applyFont="1" applyAlignment="1">
      <alignment horizontal="justify" vertical="center"/>
    </xf>
    <xf numFmtId="43" fontId="166" fillId="3" borderId="22" xfId="0" applyNumberFormat="1" applyFont="1" applyFill="1" applyBorder="1" applyAlignment="1">
      <alignment horizontal="justify" vertical="center"/>
    </xf>
    <xf numFmtId="43" fontId="166" fillId="3" borderId="22" xfId="1" applyFont="1" applyFill="1" applyBorder="1" applyAlignment="1">
      <alignment horizontal="right" vertical="center"/>
    </xf>
    <xf numFmtId="43" fontId="34" fillId="0" borderId="0" xfId="1" applyFont="1" applyFill="1" applyBorder="1" applyAlignment="1">
      <alignment horizontal="right" vertical="center"/>
    </xf>
    <xf numFmtId="0" fontId="166" fillId="3" borderId="22" xfId="0" applyFont="1" applyFill="1" applyBorder="1" applyAlignment="1">
      <alignment horizontal="justify" vertical="center"/>
    </xf>
    <xf numFmtId="0" fontId="34" fillId="0" borderId="0" xfId="0" applyFont="1" applyAlignment="1">
      <alignment horizontal="justify" vertical="center"/>
    </xf>
    <xf numFmtId="173" fontId="177" fillId="0" borderId="0" xfId="0" applyNumberFormat="1" applyFont="1" applyAlignment="1">
      <alignment horizontal="right" vertical="center"/>
    </xf>
    <xf numFmtId="173" fontId="178" fillId="0" borderId="0" xfId="0" applyNumberFormat="1" applyFont="1" applyAlignment="1">
      <alignment horizontal="right" vertical="center"/>
    </xf>
    <xf numFmtId="43" fontId="34" fillId="0" borderId="0" xfId="1" applyFont="1" applyBorder="1" applyAlignment="1">
      <alignment horizontal="right" vertical="center"/>
    </xf>
    <xf numFmtId="43" fontId="34" fillId="0" borderId="0" xfId="1" applyFont="1" applyBorder="1" applyAlignment="1">
      <alignment horizontal="justify" vertical="center" wrapText="1"/>
    </xf>
    <xf numFmtId="0" fontId="34" fillId="0" borderId="0" xfId="0" applyFont="1" applyAlignment="1">
      <alignment horizontal="left" vertical="center"/>
    </xf>
    <xf numFmtId="0" fontId="179" fillId="0" borderId="0" xfId="0" applyFont="1" applyAlignment="1">
      <alignment wrapText="1"/>
    </xf>
    <xf numFmtId="0" fontId="179" fillId="0" borderId="0" xfId="0" applyFont="1"/>
    <xf numFmtId="0" fontId="180" fillId="0" borderId="0" xfId="0" applyFont="1" applyBorder="1" applyAlignment="1">
      <alignment horizontal="center" vertical="center"/>
    </xf>
    <xf numFmtId="0" fontId="181" fillId="0" borderId="0" xfId="0" applyFont="1" applyBorder="1" applyAlignment="1">
      <alignment vertical="center"/>
    </xf>
    <xf numFmtId="0" fontId="182" fillId="0" borderId="0" xfId="0" applyFont="1" applyBorder="1" applyAlignment="1">
      <alignment vertical="center"/>
    </xf>
    <xf numFmtId="0" fontId="181" fillId="0" borderId="0" xfId="0" applyFont="1" applyFill="1" applyBorder="1" applyAlignment="1">
      <alignment horizontal="center" vertical="center" wrapText="1"/>
    </xf>
    <xf numFmtId="0" fontId="183" fillId="0" borderId="0" xfId="0" applyFont="1" applyAlignment="1">
      <alignment vertical="center"/>
    </xf>
    <xf numFmtId="0" fontId="185" fillId="0" borderId="11" xfId="0" applyFont="1" applyBorder="1" applyAlignment="1">
      <alignment horizontal="center" vertical="center" wrapText="1"/>
    </xf>
    <xf numFmtId="0" fontId="185" fillId="0" borderId="7" xfId="0" applyFont="1" applyBorder="1" applyAlignment="1">
      <alignment horizontal="center" vertical="center" wrapText="1"/>
    </xf>
    <xf numFmtId="0" fontId="186" fillId="0" borderId="8" xfId="0" applyFont="1" applyBorder="1" applyAlignment="1">
      <alignment horizontal="center" vertical="center" wrapText="1"/>
    </xf>
    <xf numFmtId="0" fontId="186" fillId="0" borderId="128" xfId="0" applyFont="1" applyBorder="1" applyAlignment="1">
      <alignment horizontal="center" vertical="center" wrapText="1"/>
    </xf>
    <xf numFmtId="0" fontId="186" fillId="0" borderId="121" xfId="0" applyFont="1" applyBorder="1" applyAlignment="1">
      <alignment horizontal="center" vertical="center" wrapText="1"/>
    </xf>
    <xf numFmtId="0" fontId="186" fillId="0" borderId="0" xfId="0" applyFont="1" applyBorder="1" applyAlignment="1">
      <alignment horizontal="center" vertical="center" wrapText="1"/>
    </xf>
    <xf numFmtId="0" fontId="185" fillId="0" borderId="8" xfId="0" applyFont="1" applyBorder="1" applyAlignment="1">
      <alignment horizontal="left" vertical="center" wrapText="1" indent="3"/>
    </xf>
    <xf numFmtId="0" fontId="179" fillId="0" borderId="14" xfId="0" applyFont="1" applyBorder="1"/>
    <xf numFmtId="0" fontId="179" fillId="0" borderId="8" xfId="0" applyFont="1" applyBorder="1"/>
    <xf numFmtId="0" fontId="179" fillId="0" borderId="0" xfId="0" applyFont="1" applyBorder="1"/>
    <xf numFmtId="0" fontId="179" fillId="0" borderId="8" xfId="0" applyFont="1" applyBorder="1" applyAlignment="1">
      <alignment horizontal="left" vertical="center" wrapText="1" indent="6"/>
    </xf>
    <xf numFmtId="0" fontId="187" fillId="0" borderId="14" xfId="0" applyFont="1" applyFill="1" applyBorder="1" applyAlignment="1" applyProtection="1">
      <alignment horizontal="right" vertical="center"/>
      <protection locked="0"/>
    </xf>
    <xf numFmtId="0" fontId="187" fillId="0" borderId="8" xfId="0" applyFont="1" applyFill="1" applyBorder="1" applyAlignment="1" applyProtection="1">
      <alignment horizontal="right" vertical="center"/>
      <protection locked="0"/>
    </xf>
    <xf numFmtId="0" fontId="187" fillId="0" borderId="0" xfId="0" applyFont="1" applyFill="1" applyBorder="1" applyAlignment="1" applyProtection="1">
      <alignment horizontal="right" vertical="center"/>
      <protection locked="0"/>
    </xf>
    <xf numFmtId="0" fontId="179" fillId="0" borderId="8" xfId="0" applyFont="1" applyBorder="1" applyAlignment="1">
      <alignment horizontal="left" vertical="center" wrapText="1" indent="3"/>
    </xf>
    <xf numFmtId="0" fontId="187" fillId="0" borderId="14" xfId="0" applyFont="1" applyFill="1" applyBorder="1" applyAlignment="1">
      <alignment vertical="center"/>
    </xf>
    <xf numFmtId="0" fontId="187" fillId="0" borderId="8" xfId="0" applyFont="1" applyFill="1" applyBorder="1" applyAlignment="1">
      <alignment vertical="center"/>
    </xf>
    <xf numFmtId="0" fontId="187" fillId="0" borderId="0" xfId="0" applyFont="1" applyFill="1" applyBorder="1" applyAlignment="1">
      <alignment vertical="center"/>
    </xf>
    <xf numFmtId="184" fontId="188" fillId="0" borderId="14" xfId="0" applyNumberFormat="1" applyFont="1" applyBorder="1"/>
    <xf numFmtId="184" fontId="188" fillId="0" borderId="8" xfId="0" applyNumberFormat="1" applyFont="1" applyBorder="1"/>
    <xf numFmtId="184" fontId="188" fillId="0" borderId="0" xfId="0" applyNumberFormat="1" applyFont="1" applyBorder="1"/>
    <xf numFmtId="0" fontId="179" fillId="0" borderId="8" xfId="0" applyFont="1" applyBorder="1" applyAlignment="1">
      <alignment horizontal="left" vertical="center" wrapText="1" indent="9"/>
    </xf>
    <xf numFmtId="185" fontId="188" fillId="0" borderId="8" xfId="0" applyNumberFormat="1" applyFont="1" applyBorder="1"/>
    <xf numFmtId="185" fontId="188" fillId="0" borderId="15" xfId="0" applyNumberFormat="1" applyFont="1" applyBorder="1"/>
    <xf numFmtId="185" fontId="188" fillId="0" borderId="10" xfId="0" applyNumberFormat="1" applyFont="1" applyBorder="1"/>
    <xf numFmtId="185" fontId="188" fillId="0" borderId="0" xfId="0" applyNumberFormat="1" applyFont="1" applyBorder="1"/>
    <xf numFmtId="10" fontId="188" fillId="0" borderId="136" xfId="20" applyNumberFormat="1" applyFont="1" applyBorder="1" applyAlignment="1">
      <alignment horizontal="center" vertical="center" wrapText="1"/>
    </xf>
    <xf numFmtId="10" fontId="188" fillId="0" borderId="137" xfId="20" applyNumberFormat="1" applyFont="1" applyBorder="1" applyAlignment="1">
      <alignment horizontal="center" vertical="center" wrapText="1"/>
    </xf>
    <xf numFmtId="10" fontId="188" fillId="0" borderId="4" xfId="20" applyNumberFormat="1" applyFont="1" applyBorder="1" applyAlignment="1">
      <alignment horizontal="center" vertical="center" wrapText="1"/>
    </xf>
    <xf numFmtId="0" fontId="179" fillId="0" borderId="8" xfId="0" applyFont="1" applyFill="1" applyBorder="1" applyAlignment="1">
      <alignment horizontal="left" vertical="center" wrapText="1" indent="6"/>
    </xf>
    <xf numFmtId="186" fontId="188" fillId="0" borderId="138" xfId="0" applyNumberFormat="1" applyFont="1" applyBorder="1"/>
    <xf numFmtId="186" fontId="188" fillId="0" borderId="8" xfId="0" applyNumberFormat="1" applyFont="1" applyBorder="1"/>
    <xf numFmtId="186" fontId="188" fillId="0" borderId="0" xfId="0" applyNumberFormat="1" applyFont="1" applyBorder="1"/>
    <xf numFmtId="186" fontId="188" fillId="0" borderId="8" xfId="0" applyNumberFormat="1" applyFont="1" applyBorder="1" applyAlignment="1">
      <alignment horizontal="center"/>
    </xf>
    <xf numFmtId="187" fontId="188" fillId="0" borderId="138" xfId="0" applyNumberFormat="1" applyFont="1" applyBorder="1"/>
    <xf numFmtId="187" fontId="188" fillId="0" borderId="8" xfId="0" applyNumberFormat="1" applyFont="1" applyBorder="1"/>
    <xf numFmtId="187" fontId="188" fillId="0" borderId="0" xfId="0" applyNumberFormat="1" applyFont="1" applyBorder="1"/>
    <xf numFmtId="185" fontId="188" fillId="0" borderId="138" xfId="0" applyNumberFormat="1" applyFont="1" applyBorder="1"/>
    <xf numFmtId="0" fontId="187" fillId="0" borderId="8" xfId="0" applyFont="1" applyFill="1" applyBorder="1" applyAlignment="1" applyProtection="1">
      <alignment vertical="center"/>
      <protection locked="0"/>
    </xf>
    <xf numFmtId="2" fontId="187" fillId="0" borderId="14" xfId="0" applyNumberFormat="1" applyFont="1" applyFill="1" applyBorder="1" applyAlignment="1" applyProtection="1">
      <alignment vertical="center"/>
      <protection locked="0"/>
    </xf>
    <xf numFmtId="185" fontId="189" fillId="0" borderId="138" xfId="0" applyNumberFormat="1" applyFont="1" applyBorder="1"/>
    <xf numFmtId="185" fontId="189" fillId="0" borderId="8" xfId="0" applyNumberFormat="1" applyFont="1" applyBorder="1"/>
    <xf numFmtId="185" fontId="189" fillId="0" borderId="0" xfId="0" applyNumberFormat="1" applyFont="1" applyBorder="1"/>
    <xf numFmtId="1" fontId="188" fillId="0" borderId="138" xfId="0" applyNumberFormat="1" applyFont="1" applyBorder="1" applyAlignment="1">
      <alignment horizontal="center"/>
    </xf>
    <xf numFmtId="1" fontId="188" fillId="0" borderId="8" xfId="0" applyNumberFormat="1" applyFont="1" applyBorder="1" applyAlignment="1">
      <alignment horizontal="center"/>
    </xf>
    <xf numFmtId="1" fontId="188" fillId="0" borderId="0" xfId="0" applyNumberFormat="1" applyFont="1" applyBorder="1" applyAlignment="1">
      <alignment horizontal="center"/>
    </xf>
    <xf numFmtId="186" fontId="188" fillId="0" borderId="138" xfId="0" quotePrefix="1" applyNumberFormat="1" applyFont="1" applyBorder="1" applyAlignment="1">
      <alignment horizontal="center"/>
    </xf>
    <xf numFmtId="186" fontId="188" fillId="0" borderId="8" xfId="0" quotePrefix="1" applyNumberFormat="1" applyFont="1" applyBorder="1" applyAlignment="1">
      <alignment horizontal="center"/>
    </xf>
    <xf numFmtId="186" fontId="188" fillId="0" borderId="0" xfId="0" quotePrefix="1" applyNumberFormat="1" applyFont="1" applyBorder="1" applyAlignment="1">
      <alignment horizontal="center"/>
    </xf>
    <xf numFmtId="0" fontId="179" fillId="0" borderId="10" xfId="0" applyFont="1" applyBorder="1" applyAlignment="1">
      <alignment horizontal="left" vertical="center" wrapText="1" indent="6"/>
    </xf>
    <xf numFmtId="0" fontId="188" fillId="0" borderId="10" xfId="0" applyFont="1" applyBorder="1" applyAlignment="1">
      <alignment horizontal="center" vertical="center" wrapText="1"/>
    </xf>
    <xf numFmtId="0" fontId="188" fillId="0" borderId="24" xfId="0" applyFont="1" applyBorder="1" applyAlignment="1">
      <alignment horizontal="center" vertical="center" wrapText="1"/>
    </xf>
    <xf numFmtId="0" fontId="37" fillId="0" borderId="0" xfId="5" applyFont="1" applyFill="1" applyAlignment="1">
      <alignment horizontal="center" vertical="center"/>
    </xf>
    <xf numFmtId="0" fontId="36" fillId="2" borderId="14" xfId="6" applyFont="1" applyFill="1" applyBorder="1" applyAlignment="1">
      <alignment horizontal="right" vertical="center" wrapText="1"/>
    </xf>
    <xf numFmtId="0" fontId="37" fillId="0" borderId="137" xfId="5" applyFont="1" applyFill="1" applyBorder="1" applyAlignment="1">
      <alignment horizontal="center" vertical="center"/>
    </xf>
    <xf numFmtId="0" fontId="37" fillId="0" borderId="137" xfId="5" applyFont="1" applyFill="1" applyBorder="1" applyAlignment="1">
      <alignment horizontal="center" vertical="center"/>
    </xf>
    <xf numFmtId="0" fontId="37" fillId="0" borderId="128" xfId="6" applyFont="1" applyFill="1" applyBorder="1" applyAlignment="1">
      <alignment horizontal="center" vertical="center" wrapText="1"/>
    </xf>
    <xf numFmtId="0" fontId="37" fillId="0" borderId="129" xfId="5" applyFont="1" applyFill="1" applyBorder="1" applyAlignment="1">
      <alignment horizontal="center" vertical="center"/>
    </xf>
    <xf numFmtId="43" fontId="37" fillId="0" borderId="0" xfId="7" applyFont="1" applyFill="1" applyBorder="1" applyAlignment="1">
      <alignment horizontal="center" vertical="center"/>
    </xf>
    <xf numFmtId="173" fontId="36" fillId="2" borderId="25" xfId="6" applyNumberFormat="1" applyFont="1" applyFill="1" applyBorder="1" applyAlignment="1">
      <alignment horizontal="center" vertical="top"/>
    </xf>
    <xf numFmtId="173" fontId="37" fillId="0" borderId="25" xfId="6" applyNumberFormat="1" applyFont="1" applyFill="1" applyBorder="1" applyAlignment="1">
      <alignment horizontal="center" vertical="top"/>
    </xf>
    <xf numFmtId="173" fontId="37" fillId="0" borderId="25" xfId="5" applyNumberFormat="1" applyFont="1" applyFill="1" applyBorder="1" applyAlignment="1">
      <alignment horizontal="right" vertical="top"/>
    </xf>
    <xf numFmtId="0" fontId="37" fillId="0" borderId="14" xfId="6" applyFont="1" applyFill="1" applyBorder="1" applyAlignment="1">
      <alignment horizontal="center" vertical="center" wrapText="1"/>
    </xf>
    <xf numFmtId="0" fontId="37" fillId="0" borderId="0" xfId="6" applyFont="1" applyFill="1" applyBorder="1" applyAlignment="1">
      <alignment vertical="center"/>
    </xf>
    <xf numFmtId="173" fontId="37" fillId="0" borderId="24" xfId="5" applyNumberFormat="1" applyFont="1" applyFill="1" applyBorder="1" applyAlignment="1">
      <alignment horizontal="right" vertical="top" wrapText="1"/>
    </xf>
    <xf numFmtId="173" fontId="119" fillId="0" borderId="0" xfId="5" applyNumberFormat="1" applyFont="1" applyAlignment="1">
      <alignment horizontal="right" vertical="center"/>
    </xf>
    <xf numFmtId="170" fontId="41" fillId="0" borderId="0" xfId="5" applyNumberFormat="1" applyFont="1" applyFill="1" applyBorder="1" applyAlignment="1" applyProtection="1"/>
    <xf numFmtId="0" fontId="9" fillId="0" borderId="6" xfId="2" applyFont="1" applyBorder="1" applyAlignment="1">
      <alignment horizontal="center"/>
    </xf>
    <xf numFmtId="0" fontId="9" fillId="0" borderId="5" xfId="2" applyFont="1" applyBorder="1" applyAlignment="1">
      <alignment horizontal="center"/>
    </xf>
    <xf numFmtId="0" fontId="17" fillId="0" borderId="0" xfId="2" applyFont="1"/>
    <xf numFmtId="0" fontId="2" fillId="0" borderId="0" xfId="2" applyAlignment="1">
      <alignment horizontal="center"/>
    </xf>
    <xf numFmtId="0" fontId="4" fillId="0" borderId="0" xfId="2" applyFont="1" applyAlignment="1">
      <alignment horizontal="center"/>
    </xf>
    <xf numFmtId="0" fontId="6" fillId="0" borderId="0" xfId="2" applyFont="1" applyAlignment="1">
      <alignment horizontal="center"/>
    </xf>
    <xf numFmtId="0" fontId="9" fillId="0" borderId="2" xfId="2" applyFont="1" applyBorder="1" applyAlignment="1">
      <alignment horizontal="center" vertical="center"/>
    </xf>
    <xf numFmtId="0" fontId="2" fillId="0" borderId="8" xfId="2" applyBorder="1" applyAlignment="1">
      <alignment horizontal="center" vertical="center"/>
    </xf>
    <xf numFmtId="0" fontId="2" fillId="0" borderId="10" xfId="2" applyBorder="1" applyAlignment="1">
      <alignment horizontal="center" vertical="center"/>
    </xf>
    <xf numFmtId="0" fontId="9" fillId="0" borderId="3" xfId="2" applyFont="1" applyBorder="1" applyAlignment="1">
      <alignment horizontal="center"/>
    </xf>
    <xf numFmtId="0" fontId="9" fillId="0" borderId="4" xfId="2" applyFont="1" applyBorder="1" applyAlignment="1">
      <alignment horizontal="center"/>
    </xf>
    <xf numFmtId="0" fontId="9" fillId="0" borderId="7" xfId="2" applyFont="1" applyBorder="1" applyAlignment="1">
      <alignment horizontal="center"/>
    </xf>
    <xf numFmtId="0" fontId="9" fillId="0" borderId="2" xfId="2" applyFont="1" applyBorder="1" applyAlignment="1">
      <alignment horizontal="center" vertical="center" wrapText="1"/>
    </xf>
    <xf numFmtId="0" fontId="2" fillId="0" borderId="10" xfId="2" applyBorder="1" applyAlignment="1">
      <alignment horizontal="center" vertical="center" wrapText="1"/>
    </xf>
    <xf numFmtId="17" fontId="9" fillId="0" borderId="3" xfId="2" applyNumberFormat="1" applyFont="1" applyBorder="1" applyAlignment="1">
      <alignment horizontal="center"/>
    </xf>
    <xf numFmtId="0" fontId="9" fillId="0" borderId="12" xfId="2" applyFont="1" applyBorder="1" applyAlignment="1">
      <alignment horizontal="center" vertical="center"/>
    </xf>
    <xf numFmtId="0" fontId="9" fillId="0" borderId="10" xfId="2" applyFont="1" applyBorder="1" applyAlignment="1">
      <alignment horizontal="center" vertical="center"/>
    </xf>
    <xf numFmtId="0" fontId="9" fillId="0" borderId="23" xfId="2" applyFont="1" applyBorder="1" applyAlignment="1">
      <alignment horizontal="center" vertical="center"/>
    </xf>
    <xf numFmtId="0" fontId="9" fillId="0" borderId="24" xfId="2" applyFont="1" applyBorder="1" applyAlignment="1">
      <alignment horizontal="center" vertical="center"/>
    </xf>
    <xf numFmtId="0" fontId="9" fillId="0" borderId="17" xfId="2" applyFont="1" applyBorder="1" applyAlignment="1">
      <alignment horizontal="center"/>
    </xf>
    <xf numFmtId="0" fontId="9" fillId="0" borderId="19" xfId="2" applyFont="1" applyBorder="1" applyAlignment="1">
      <alignment horizontal="center"/>
    </xf>
    <xf numFmtId="0" fontId="9" fillId="0" borderId="20" xfId="2" applyFont="1" applyBorder="1" applyAlignment="1">
      <alignment horizontal="center"/>
    </xf>
    <xf numFmtId="0" fontId="9" fillId="0" borderId="12" xfId="2" applyFont="1" applyBorder="1" applyAlignment="1">
      <alignment horizontal="center" vertical="center" wrapText="1"/>
    </xf>
    <xf numFmtId="0" fontId="23" fillId="0" borderId="30" xfId="2" applyFont="1" applyBorder="1" applyAlignment="1">
      <alignment horizontal="center" vertical="top"/>
    </xf>
    <xf numFmtId="0" fontId="23" fillId="0" borderId="0" xfId="2" applyFont="1" applyAlignment="1">
      <alignment horizontal="center" vertical="top"/>
    </xf>
    <xf numFmtId="0" fontId="23" fillId="0" borderId="22" xfId="2" applyFont="1" applyBorder="1" applyAlignment="1">
      <alignment horizontal="center" vertical="top"/>
    </xf>
    <xf numFmtId="0" fontId="23" fillId="0" borderId="30" xfId="2" applyFont="1" applyBorder="1" applyAlignment="1">
      <alignment horizontal="left" vertical="top" wrapText="1"/>
    </xf>
    <xf numFmtId="0" fontId="23" fillId="0" borderId="0" xfId="2" applyFont="1" applyAlignment="1">
      <alignment horizontal="left" vertical="top" wrapText="1"/>
    </xf>
    <xf numFmtId="0" fontId="23" fillId="0" borderId="30" xfId="2" applyFont="1" applyBorder="1" applyAlignment="1">
      <alignment horizontal="justify" vertical="top" wrapText="1"/>
    </xf>
    <xf numFmtId="0" fontId="23" fillId="0" borderId="0" xfId="2" applyFont="1" applyAlignment="1">
      <alignment horizontal="justify" vertical="top" wrapText="1"/>
    </xf>
    <xf numFmtId="0" fontId="22" fillId="0" borderId="27" xfId="2" applyFont="1" applyBorder="1" applyAlignment="1">
      <alignment horizontal="center" vertical="top"/>
    </xf>
    <xf numFmtId="0" fontId="22" fillId="0" borderId="28" xfId="2" applyFont="1" applyBorder="1" applyAlignment="1">
      <alignment horizontal="center" vertical="top"/>
    </xf>
    <xf numFmtId="0" fontId="22" fillId="0" borderId="29" xfId="2" applyFont="1" applyBorder="1" applyAlignment="1">
      <alignment horizontal="center" vertical="top"/>
    </xf>
    <xf numFmtId="0" fontId="2" fillId="0" borderId="30" xfId="2" applyBorder="1" applyAlignment="1">
      <alignment horizontal="center" vertical="top"/>
    </xf>
    <xf numFmtId="0" fontId="2" fillId="0" borderId="0" xfId="2" applyAlignment="1">
      <alignment horizontal="center" vertical="top"/>
    </xf>
    <xf numFmtId="0" fontId="2" fillId="0" borderId="22" xfId="2" applyBorder="1" applyAlignment="1">
      <alignment horizontal="center" vertical="top"/>
    </xf>
    <xf numFmtId="0" fontId="23" fillId="0" borderId="31" xfId="2" applyFont="1" applyBorder="1" applyAlignment="1">
      <alignment horizontal="center" vertical="top"/>
    </xf>
    <xf numFmtId="0" fontId="23" fillId="0" borderId="16" xfId="2" applyFont="1" applyBorder="1" applyAlignment="1">
      <alignment horizontal="center" vertical="top"/>
    </xf>
    <xf numFmtId="0" fontId="23" fillId="0" borderId="18" xfId="2" applyFont="1" applyBorder="1" applyAlignment="1">
      <alignment horizontal="center" vertical="top"/>
    </xf>
    <xf numFmtId="0" fontId="23" fillId="0" borderId="27" xfId="2" applyFont="1" applyBorder="1" applyAlignment="1">
      <alignment horizontal="center" vertical="top"/>
    </xf>
    <xf numFmtId="0" fontId="23" fillId="0" borderId="28" xfId="2" applyFont="1" applyBorder="1" applyAlignment="1">
      <alignment horizontal="center" vertical="top"/>
    </xf>
    <xf numFmtId="0" fontId="23" fillId="0" borderId="14" xfId="2" applyFont="1" applyBorder="1" applyAlignment="1">
      <alignment horizontal="center"/>
    </xf>
    <xf numFmtId="0" fontId="23" fillId="0" borderId="0" xfId="2" applyFont="1" applyBorder="1" applyAlignment="1">
      <alignment horizontal="center"/>
    </xf>
    <xf numFmtId="0" fontId="23" fillId="0" borderId="25" xfId="2" applyFont="1" applyBorder="1" applyAlignment="1">
      <alignment horizontal="center"/>
    </xf>
    <xf numFmtId="0" fontId="23" fillId="0" borderId="14" xfId="2" applyFont="1" applyBorder="1" applyAlignment="1">
      <alignment horizontal="justify"/>
    </xf>
    <xf numFmtId="0" fontId="23" fillId="0" borderId="0" xfId="2" applyFont="1" applyBorder="1" applyAlignment="1">
      <alignment horizontal="justify"/>
    </xf>
    <xf numFmtId="0" fontId="22" fillId="0" borderId="13" xfId="2" applyFont="1" applyBorder="1" applyAlignment="1">
      <alignment horizontal="center"/>
    </xf>
    <xf numFmtId="0" fontId="22" fillId="0" borderId="26" xfId="2" applyFont="1" applyBorder="1" applyAlignment="1">
      <alignment horizontal="center"/>
    </xf>
    <xf numFmtId="0" fontId="22" fillId="0" borderId="23" xfId="2" applyFont="1" applyBorder="1" applyAlignment="1">
      <alignment horizontal="center"/>
    </xf>
    <xf numFmtId="0" fontId="2" fillId="0" borderId="33" xfId="2" applyBorder="1" applyAlignment="1">
      <alignment horizontal="center"/>
    </xf>
    <xf numFmtId="0" fontId="2" fillId="0" borderId="16" xfId="2" applyBorder="1" applyAlignment="1">
      <alignment horizontal="center"/>
    </xf>
    <xf numFmtId="0" fontId="2" fillId="0" borderId="34" xfId="2" applyBorder="1" applyAlignment="1">
      <alignment horizontal="center"/>
    </xf>
    <xf numFmtId="0" fontId="23" fillId="0" borderId="35" xfId="2" applyFont="1" applyBorder="1" applyAlignment="1">
      <alignment horizontal="center"/>
    </xf>
    <xf numFmtId="0" fontId="23" fillId="0" borderId="28" xfId="2" applyFont="1" applyBorder="1" applyAlignment="1">
      <alignment horizontal="center"/>
    </xf>
    <xf numFmtId="0" fontId="23" fillId="0" borderId="36" xfId="2" applyFont="1" applyBorder="1" applyAlignment="1">
      <alignment horizontal="center"/>
    </xf>
    <xf numFmtId="0" fontId="2" fillId="0" borderId="14" xfId="2" applyBorder="1" applyAlignment="1">
      <alignment horizontal="left" wrapText="1"/>
    </xf>
    <xf numFmtId="0" fontId="2" fillId="0" borderId="0" xfId="2" applyBorder="1" applyAlignment="1">
      <alignment horizontal="left" wrapText="1"/>
    </xf>
    <xf numFmtId="0" fontId="2" fillId="0" borderId="14" xfId="2" applyBorder="1" applyAlignment="1">
      <alignment horizontal="center"/>
    </xf>
    <xf numFmtId="0" fontId="2" fillId="0" borderId="0" xfId="2" applyBorder="1" applyAlignment="1">
      <alignment horizontal="center"/>
    </xf>
    <xf numFmtId="0" fontId="2" fillId="0" borderId="25" xfId="2" applyBorder="1" applyAlignment="1">
      <alignment horizontal="center"/>
    </xf>
    <xf numFmtId="0" fontId="23" fillId="0" borderId="33" xfId="2" applyFont="1" applyBorder="1" applyAlignment="1">
      <alignment horizontal="center"/>
    </xf>
    <xf numFmtId="0" fontId="23" fillId="0" borderId="16" xfId="2" applyFont="1" applyBorder="1" applyAlignment="1">
      <alignment horizontal="center"/>
    </xf>
    <xf numFmtId="0" fontId="23" fillId="0" borderId="34" xfId="2" applyFont="1" applyBorder="1" applyAlignment="1">
      <alignment horizontal="center"/>
    </xf>
    <xf numFmtId="0" fontId="21" fillId="0" borderId="0" xfId="2" applyFont="1"/>
    <xf numFmtId="0" fontId="4" fillId="0" borderId="0" xfId="2" applyFont="1" applyAlignment="1">
      <alignment horizontal="center" vertical="justify"/>
    </xf>
    <xf numFmtId="0" fontId="2" fillId="0" borderId="8" xfId="2" applyBorder="1" applyAlignment="1">
      <alignment horizontal="center" vertical="center" wrapText="1"/>
    </xf>
    <xf numFmtId="0" fontId="34" fillId="0" borderId="0" xfId="0" applyFont="1" applyAlignment="1">
      <alignment vertical="center"/>
    </xf>
    <xf numFmtId="0" fontId="27" fillId="0" borderId="0" xfId="0" applyFont="1" applyAlignment="1">
      <alignment horizontal="center" vertical="center"/>
    </xf>
    <xf numFmtId="0" fontId="28" fillId="0" borderId="0" xfId="0" applyFont="1" applyAlignment="1">
      <alignment horizontal="center" vertical="center"/>
    </xf>
    <xf numFmtId="0" fontId="4" fillId="0" borderId="0" xfId="4" applyFont="1" applyFill="1" applyBorder="1" applyAlignment="1">
      <alignment horizontal="center"/>
    </xf>
    <xf numFmtId="0" fontId="6" fillId="0" borderId="0" xfId="4" applyFont="1" applyFill="1" applyBorder="1" applyAlignment="1">
      <alignment horizontal="center"/>
    </xf>
    <xf numFmtId="0" fontId="4" fillId="0" borderId="0" xfId="4" applyFont="1" applyFill="1" applyAlignment="1">
      <alignment horizontal="center"/>
    </xf>
    <xf numFmtId="0" fontId="6" fillId="0" borderId="0" xfId="4" applyFont="1" applyFill="1" applyAlignment="1">
      <alignment horizontal="center"/>
    </xf>
    <xf numFmtId="0" fontId="36" fillId="0" borderId="14" xfId="5" applyFont="1" applyFill="1" applyBorder="1" applyAlignment="1">
      <alignment horizontal="left" vertical="center"/>
    </xf>
    <xf numFmtId="0" fontId="36" fillId="0" borderId="0" xfId="5" applyFont="1" applyFill="1" applyBorder="1" applyAlignment="1">
      <alignment horizontal="left" vertical="center"/>
    </xf>
    <xf numFmtId="0" fontId="37" fillId="0" borderId="0" xfId="5" applyFont="1" applyFill="1" applyAlignment="1">
      <alignment horizontal="center" vertical="center"/>
    </xf>
    <xf numFmtId="0" fontId="37" fillId="0" borderId="13" xfId="6" applyFont="1" applyFill="1" applyBorder="1" applyAlignment="1">
      <alignment horizontal="center" vertical="center" wrapText="1"/>
    </xf>
    <xf numFmtId="0" fontId="37" fillId="0" borderId="26" xfId="6" applyFont="1" applyFill="1" applyBorder="1" applyAlignment="1">
      <alignment horizontal="center" vertical="center" wrapText="1"/>
    </xf>
    <xf numFmtId="0" fontId="37" fillId="0" borderId="23" xfId="6" applyFont="1" applyFill="1" applyBorder="1" applyAlignment="1">
      <alignment horizontal="center" vertical="center" wrapText="1"/>
    </xf>
    <xf numFmtId="0" fontId="37" fillId="0" borderId="15" xfId="6" applyFont="1" applyFill="1" applyBorder="1" applyAlignment="1">
      <alignment horizontal="center" vertical="center" wrapText="1"/>
    </xf>
    <xf numFmtId="0" fontId="37" fillId="0" borderId="1" xfId="6" applyFont="1" applyFill="1" applyBorder="1" applyAlignment="1">
      <alignment horizontal="center" vertical="center" wrapText="1"/>
    </xf>
    <xf numFmtId="0" fontId="37" fillId="0" borderId="24" xfId="6" applyFont="1" applyFill="1" applyBorder="1" applyAlignment="1">
      <alignment horizontal="center" vertical="center" wrapText="1"/>
    </xf>
    <xf numFmtId="0" fontId="37" fillId="0" borderId="11" xfId="6" applyFont="1" applyFill="1" applyBorder="1" applyAlignment="1">
      <alignment horizontal="center" vertical="center"/>
    </xf>
    <xf numFmtId="0" fontId="36" fillId="2" borderId="14" xfId="6" applyFont="1" applyFill="1" applyBorder="1" applyAlignment="1">
      <alignment horizontal="right" vertical="center" wrapText="1"/>
    </xf>
    <xf numFmtId="0" fontId="36" fillId="2" borderId="0" xfId="6" applyFont="1" applyFill="1" applyBorder="1" applyAlignment="1">
      <alignment horizontal="right" vertical="center" wrapText="1"/>
    </xf>
    <xf numFmtId="0" fontId="38" fillId="0" borderId="26" xfId="5" applyBorder="1" applyAlignment="1">
      <alignment horizontal="center" vertical="center" wrapText="1"/>
    </xf>
    <xf numFmtId="0" fontId="38" fillId="0" borderId="23" xfId="5" applyBorder="1" applyAlignment="1">
      <alignment horizontal="center" vertical="center" wrapText="1"/>
    </xf>
    <xf numFmtId="0" fontId="38" fillId="0" borderId="1" xfId="5" applyBorder="1" applyAlignment="1">
      <alignment horizontal="center" vertical="center" wrapText="1"/>
    </xf>
    <xf numFmtId="0" fontId="38" fillId="0" borderId="24" xfId="5" applyBorder="1" applyAlignment="1">
      <alignment horizontal="center" vertical="center" wrapText="1"/>
    </xf>
    <xf numFmtId="0" fontId="36" fillId="2" borderId="14" xfId="6" applyFont="1" applyFill="1" applyBorder="1" applyAlignment="1">
      <alignment horizontal="center" vertical="center" wrapText="1"/>
    </xf>
    <xf numFmtId="0" fontId="36" fillId="2" borderId="0" xfId="6" applyFont="1" applyFill="1" applyBorder="1" applyAlignment="1">
      <alignment horizontal="center" vertical="center" wrapText="1"/>
    </xf>
    <xf numFmtId="0" fontId="37" fillId="0" borderId="0" xfId="5" applyFont="1" applyFill="1" applyAlignment="1">
      <alignment horizontal="center" vertical="center" wrapText="1"/>
    </xf>
    <xf numFmtId="0" fontId="37" fillId="0" borderId="11" xfId="6" applyFont="1" applyFill="1" applyBorder="1" applyAlignment="1">
      <alignment horizontal="center" vertical="center" wrapText="1"/>
    </xf>
    <xf numFmtId="0" fontId="37" fillId="0" borderId="137" xfId="6" applyFont="1" applyFill="1" applyBorder="1" applyAlignment="1">
      <alignment horizontal="center" vertical="center" wrapText="1"/>
    </xf>
    <xf numFmtId="0" fontId="37" fillId="0" borderId="137" xfId="6" applyFont="1" applyFill="1" applyBorder="1" applyAlignment="1">
      <alignment horizontal="center" vertical="center"/>
    </xf>
    <xf numFmtId="0" fontId="37" fillId="0" borderId="137" xfId="5" applyFont="1" applyFill="1" applyBorder="1" applyAlignment="1">
      <alignment horizontal="center" vertical="center"/>
    </xf>
    <xf numFmtId="0" fontId="37" fillId="0" borderId="12" xfId="6" applyFont="1" applyFill="1" applyBorder="1" applyAlignment="1">
      <alignment horizontal="center" vertical="center" wrapText="1"/>
    </xf>
    <xf numFmtId="0" fontId="37" fillId="0" borderId="10" xfId="6" applyFont="1" applyFill="1" applyBorder="1" applyAlignment="1">
      <alignment horizontal="center" vertical="center" wrapText="1"/>
    </xf>
    <xf numFmtId="0" fontId="37" fillId="0" borderId="3" xfId="6" applyFont="1" applyFill="1" applyBorder="1" applyAlignment="1">
      <alignment horizontal="center" vertical="center"/>
    </xf>
    <xf numFmtId="0" fontId="37" fillId="0" borderId="4" xfId="6" applyFont="1" applyFill="1" applyBorder="1" applyAlignment="1">
      <alignment horizontal="center" vertical="center"/>
    </xf>
    <xf numFmtId="0" fontId="37" fillId="0" borderId="7" xfId="6" applyFont="1" applyFill="1" applyBorder="1" applyAlignment="1">
      <alignment horizontal="center" vertical="center"/>
    </xf>
    <xf numFmtId="0" fontId="37" fillId="0" borderId="11" xfId="5" applyFont="1" applyFill="1" applyBorder="1" applyAlignment="1">
      <alignment horizontal="center" vertical="center"/>
    </xf>
    <xf numFmtId="0" fontId="37" fillId="0" borderId="3" xfId="5" applyFont="1" applyFill="1" applyBorder="1" applyAlignment="1">
      <alignment horizontal="center" vertical="center"/>
    </xf>
    <xf numFmtId="0" fontId="37" fillId="0" borderId="7" xfId="5" applyFont="1" applyFill="1" applyBorder="1" applyAlignment="1">
      <alignment horizontal="center" vertical="center"/>
    </xf>
    <xf numFmtId="0" fontId="40" fillId="0" borderId="0" xfId="5" applyNumberFormat="1" applyFont="1" applyFill="1" applyBorder="1" applyAlignment="1" applyProtection="1">
      <alignment horizontal="center"/>
    </xf>
    <xf numFmtId="0" fontId="40" fillId="0" borderId="3" xfId="5" applyNumberFormat="1" applyFont="1" applyFill="1" applyBorder="1" applyAlignment="1" applyProtection="1">
      <alignment horizontal="center" vertical="center"/>
    </xf>
    <xf numFmtId="0" fontId="40" fillId="0" borderId="7" xfId="5" applyNumberFormat="1" applyFont="1" applyFill="1" applyBorder="1" applyAlignment="1" applyProtection="1">
      <alignment horizontal="center" vertical="center"/>
    </xf>
    <xf numFmtId="0" fontId="45" fillId="0" borderId="0" xfId="5" applyNumberFormat="1" applyFont="1" applyFill="1" applyBorder="1" applyAlignment="1" applyProtection="1">
      <alignment horizontal="center"/>
    </xf>
    <xf numFmtId="0" fontId="48" fillId="0" borderId="0" xfId="8" applyFont="1" applyAlignment="1">
      <alignment horizontal="center" vertical="center"/>
    </xf>
    <xf numFmtId="0" fontId="48" fillId="0" borderId="0" xfId="8" applyFont="1" applyBorder="1" applyAlignment="1">
      <alignment horizontal="center" vertical="center"/>
    </xf>
    <xf numFmtId="0" fontId="41" fillId="0" borderId="0" xfId="5" applyFont="1" applyAlignment="1">
      <alignment horizontal="center"/>
    </xf>
    <xf numFmtId="0" fontId="48" fillId="0" borderId="11" xfId="5" applyFont="1" applyBorder="1" applyAlignment="1">
      <alignment horizontal="center" vertical="center"/>
    </xf>
    <xf numFmtId="0" fontId="53" fillId="0" borderId="27" xfId="9" applyBorder="1" applyAlignment="1">
      <alignment horizontal="center"/>
    </xf>
    <xf numFmtId="0" fontId="53" fillId="0" borderId="28" xfId="9" applyBorder="1" applyAlignment="1">
      <alignment horizontal="center"/>
    </xf>
    <xf numFmtId="0" fontId="53" fillId="0" borderId="29" xfId="9" applyBorder="1" applyAlignment="1">
      <alignment horizontal="center"/>
    </xf>
    <xf numFmtId="0" fontId="53" fillId="0" borderId="30" xfId="9" applyBorder="1" applyAlignment="1">
      <alignment horizontal="center"/>
    </xf>
    <xf numFmtId="0" fontId="53" fillId="0" borderId="0" xfId="9" applyBorder="1" applyAlignment="1">
      <alignment horizontal="center"/>
    </xf>
    <xf numFmtId="0" fontId="53" fillId="0" borderId="22" xfId="9" applyBorder="1" applyAlignment="1">
      <alignment horizontal="center"/>
    </xf>
    <xf numFmtId="0" fontId="53" fillId="0" borderId="38" xfId="9" applyBorder="1" applyAlignment="1">
      <alignment horizontal="center"/>
    </xf>
    <xf numFmtId="0" fontId="53" fillId="0" borderId="39" xfId="9" applyBorder="1" applyAlignment="1">
      <alignment horizontal="center"/>
    </xf>
    <xf numFmtId="0" fontId="53" fillId="0" borderId="40" xfId="9" applyBorder="1" applyAlignment="1">
      <alignment horizontal="center"/>
    </xf>
    <xf numFmtId="0" fontId="54" fillId="0" borderId="41" xfId="9" applyFont="1" applyBorder="1" applyAlignment="1">
      <alignment horizontal="left" vertical="top" wrapText="1"/>
    </xf>
    <xf numFmtId="0" fontId="54" fillId="0" borderId="43" xfId="9" applyFont="1" applyBorder="1" applyAlignment="1">
      <alignment horizontal="left" vertical="top" wrapText="1"/>
    </xf>
    <xf numFmtId="0" fontId="53" fillId="0" borderId="31" xfId="9" applyBorder="1" applyAlignment="1">
      <alignment horizontal="center"/>
    </xf>
    <xf numFmtId="0" fontId="53" fillId="0" borderId="16" xfId="9" applyBorder="1" applyAlignment="1">
      <alignment horizontal="center"/>
    </xf>
    <xf numFmtId="0" fontId="53" fillId="0" borderId="18" xfId="9" applyBorder="1" applyAlignment="1">
      <alignment horizontal="center"/>
    </xf>
    <xf numFmtId="0" fontId="54" fillId="0" borderId="47" xfId="9" applyFont="1" applyBorder="1" applyAlignment="1">
      <alignment horizontal="left" vertical="top" wrapText="1"/>
    </xf>
    <xf numFmtId="0" fontId="54" fillId="0" borderId="49" xfId="9" applyFont="1" applyBorder="1" applyAlignment="1">
      <alignment horizontal="left" vertical="top" wrapText="1"/>
    </xf>
    <xf numFmtId="0" fontId="53" fillId="0" borderId="11" xfId="9" applyBorder="1" applyAlignment="1">
      <alignment horizontal="center"/>
    </xf>
    <xf numFmtId="0" fontId="54" fillId="0" borderId="48" xfId="9" applyFont="1" applyBorder="1" applyAlignment="1">
      <alignment horizontal="left" vertical="top" wrapText="1"/>
    </xf>
    <xf numFmtId="0" fontId="54" fillId="0" borderId="42" xfId="9" applyFont="1" applyBorder="1" applyAlignment="1">
      <alignment horizontal="left" vertical="top" wrapText="1"/>
    </xf>
    <xf numFmtId="0" fontId="59" fillId="3" borderId="0" xfId="11" applyFont="1" applyFill="1" applyBorder="1" applyAlignment="1">
      <alignment horizontal="center" vertical="center" wrapText="1"/>
    </xf>
    <xf numFmtId="0" fontId="62" fillId="3" borderId="26" xfId="11" applyFont="1" applyFill="1" applyBorder="1" applyAlignment="1">
      <alignment horizontal="left"/>
    </xf>
    <xf numFmtId="0" fontId="59" fillId="0" borderId="0" xfId="11" applyFont="1" applyFill="1" applyBorder="1" applyAlignment="1">
      <alignment horizontal="left" wrapText="1"/>
    </xf>
    <xf numFmtId="0" fontId="63" fillId="4" borderId="0" xfId="0" applyFont="1" applyFill="1" applyAlignment="1">
      <alignment horizontal="center" vertical="center"/>
    </xf>
    <xf numFmtId="0" fontId="53" fillId="0" borderId="50" xfId="9" applyBorder="1" applyAlignment="1">
      <alignment horizontal="center"/>
    </xf>
    <xf numFmtId="0" fontId="53" fillId="0" borderId="51" xfId="9" applyBorder="1" applyAlignment="1">
      <alignment horizontal="center"/>
    </xf>
    <xf numFmtId="0" fontId="53" fillId="0" borderId="52" xfId="9" applyBorder="1" applyAlignment="1">
      <alignment horizontal="center"/>
    </xf>
    <xf numFmtId="0" fontId="53" fillId="0" borderId="53" xfId="9" applyBorder="1" applyAlignment="1">
      <alignment horizontal="center"/>
    </xf>
    <xf numFmtId="0" fontId="53" fillId="0" borderId="52" xfId="9" applyBorder="1" applyAlignment="1">
      <alignment wrapText="1"/>
    </xf>
    <xf numFmtId="0" fontId="53" fillId="0" borderId="53" xfId="9" applyBorder="1" applyAlignment="1">
      <alignment wrapText="1"/>
    </xf>
    <xf numFmtId="0" fontId="67" fillId="0" borderId="27" xfId="13" applyFont="1" applyBorder="1" applyAlignment="1">
      <alignment horizontal="center" vertical="center"/>
    </xf>
    <xf numFmtId="0" fontId="67" fillId="0" borderId="28" xfId="13" applyFont="1" applyBorder="1" applyAlignment="1">
      <alignment horizontal="center" vertical="center"/>
    </xf>
    <xf numFmtId="0" fontId="67" fillId="0" borderId="29" xfId="13" applyFont="1" applyBorder="1" applyAlignment="1">
      <alignment horizontal="center" vertical="center"/>
    </xf>
    <xf numFmtId="0" fontId="68" fillId="0" borderId="54" xfId="13" applyFont="1" applyBorder="1" applyAlignment="1">
      <alignment horizontal="center" vertical="center"/>
    </xf>
    <xf numFmtId="0" fontId="68" fillId="0" borderId="1" xfId="13" applyFont="1" applyBorder="1" applyAlignment="1">
      <alignment horizontal="center" vertical="center"/>
    </xf>
    <xf numFmtId="0" fontId="68" fillId="0" borderId="55" xfId="13" applyFont="1" applyBorder="1" applyAlignment="1">
      <alignment horizontal="center" vertical="center"/>
    </xf>
    <xf numFmtId="0" fontId="74" fillId="0" borderId="4" xfId="13" applyNumberFormat="1" applyFont="1" applyBorder="1" applyAlignment="1">
      <alignment horizontal="left" wrapText="1"/>
    </xf>
    <xf numFmtId="0" fontId="83" fillId="0" borderId="0" xfId="13" applyFont="1" applyAlignment="1">
      <alignment horizontal="left" vertical="top" wrapText="1"/>
    </xf>
    <xf numFmtId="1" fontId="83" fillId="3" borderId="0" xfId="15" applyNumberFormat="1" applyFont="1" applyFill="1" applyAlignment="1">
      <alignment horizontal="left" vertical="top" wrapText="1"/>
    </xf>
    <xf numFmtId="0" fontId="76" fillId="0" borderId="0" xfId="0" applyFont="1" applyAlignment="1">
      <alignment horizontal="left" vertical="top" wrapText="1"/>
    </xf>
    <xf numFmtId="0" fontId="79" fillId="0" borderId="65" xfId="4" applyFont="1" applyBorder="1" applyAlignment="1">
      <alignment horizontal="center" vertical="center" wrapText="1"/>
    </xf>
    <xf numFmtId="0" fontId="79" fillId="0" borderId="30" xfId="4" applyFont="1" applyBorder="1" applyAlignment="1">
      <alignment horizontal="center" vertical="center" wrapText="1"/>
    </xf>
    <xf numFmtId="0" fontId="79" fillId="0" borderId="68" xfId="4" applyFont="1" applyBorder="1" applyAlignment="1">
      <alignment horizontal="center" vertical="center" wrapText="1"/>
    </xf>
    <xf numFmtId="0" fontId="68" fillId="0" borderId="66" xfId="4" applyFont="1" applyBorder="1" applyAlignment="1">
      <alignment horizontal="center" vertical="center" wrapText="1"/>
    </xf>
    <xf numFmtId="0" fontId="68" fillId="0" borderId="0" xfId="4" applyFont="1" applyBorder="1" applyAlignment="1">
      <alignment horizontal="center" vertical="center" wrapText="1"/>
    </xf>
    <xf numFmtId="0" fontId="68" fillId="0" borderId="69" xfId="4" applyFont="1" applyBorder="1" applyAlignment="1">
      <alignment horizontal="center" vertical="center" wrapText="1"/>
    </xf>
    <xf numFmtId="0" fontId="79" fillId="0" borderId="31" xfId="4" applyFont="1" applyBorder="1" applyAlignment="1">
      <alignment horizontal="center" vertical="center" wrapText="1"/>
    </xf>
    <xf numFmtId="0" fontId="68" fillId="0" borderId="16" xfId="4" applyFont="1" applyBorder="1" applyAlignment="1">
      <alignment horizontal="center" vertical="center" wrapText="1"/>
    </xf>
    <xf numFmtId="15" fontId="79" fillId="0" borderId="22" xfId="4" applyNumberFormat="1" applyFont="1" applyBorder="1" applyAlignment="1">
      <alignment horizontal="center" vertical="center"/>
    </xf>
    <xf numFmtId="0" fontId="68" fillId="0" borderId="63" xfId="4" applyFont="1" applyBorder="1" applyAlignment="1">
      <alignment horizontal="center" vertical="center" wrapText="1"/>
    </xf>
    <xf numFmtId="0" fontId="79" fillId="0" borderId="0" xfId="4" applyFont="1" applyBorder="1" applyAlignment="1">
      <alignment horizontal="center" vertical="center" wrapText="1"/>
    </xf>
    <xf numFmtId="165" fontId="79" fillId="0" borderId="0" xfId="1" applyNumberFormat="1" applyFont="1" applyFill="1" applyBorder="1" applyAlignment="1">
      <alignment horizontal="right" vertical="center"/>
    </xf>
    <xf numFmtId="178" fontId="70" fillId="0" borderId="0" xfId="4" applyNumberFormat="1" applyFont="1" applyBorder="1" applyAlignment="1">
      <alignment horizontal="center" vertical="center"/>
    </xf>
    <xf numFmtId="15" fontId="79" fillId="0" borderId="0" xfId="4" applyNumberFormat="1" applyFont="1" applyBorder="1" applyAlignment="1">
      <alignment horizontal="center" vertical="center"/>
    </xf>
    <xf numFmtId="0" fontId="85" fillId="0" borderId="0" xfId="4" applyFont="1" applyAlignment="1">
      <alignment horizontal="center" vertical="center" wrapText="1"/>
    </xf>
    <xf numFmtId="0" fontId="86" fillId="0" borderId="16" xfId="4" applyFont="1" applyBorder="1" applyAlignment="1">
      <alignment horizontal="center" vertical="center" wrapText="1"/>
    </xf>
    <xf numFmtId="0" fontId="78" fillId="0" borderId="27" xfId="4" applyFont="1" applyBorder="1" applyAlignment="1">
      <alignment horizontal="center" vertical="center" wrapText="1"/>
    </xf>
    <xf numFmtId="0" fontId="78" fillId="0" borderId="30" xfId="4" applyFont="1" applyBorder="1" applyAlignment="1">
      <alignment horizontal="center" vertical="center" wrapText="1"/>
    </xf>
    <xf numFmtId="0" fontId="78" fillId="0" borderId="31" xfId="4" applyFont="1" applyBorder="1" applyAlignment="1">
      <alignment horizontal="center" vertical="center" wrapText="1"/>
    </xf>
    <xf numFmtId="0" fontId="78" fillId="0" borderId="28" xfId="4" applyFont="1" applyBorder="1" applyAlignment="1">
      <alignment horizontal="center" vertical="center" wrapText="1"/>
    </xf>
    <xf numFmtId="0" fontId="78" fillId="0" borderId="0" xfId="4" applyFont="1" applyBorder="1" applyAlignment="1">
      <alignment horizontal="center" vertical="center" wrapText="1"/>
    </xf>
    <xf numFmtId="0" fontId="78" fillId="0" borderId="16" xfId="4" applyFont="1" applyBorder="1" applyAlignment="1">
      <alignment horizontal="center" vertical="center" wrapText="1"/>
    </xf>
    <xf numFmtId="0" fontId="78" fillId="0" borderId="29" xfId="4" applyFont="1" applyBorder="1" applyAlignment="1">
      <alignment horizontal="center" vertical="center" wrapText="1"/>
    </xf>
    <xf numFmtId="0" fontId="78" fillId="0" borderId="22" xfId="4" applyFont="1" applyBorder="1" applyAlignment="1">
      <alignment horizontal="center" vertical="center" wrapText="1"/>
    </xf>
    <xf numFmtId="0" fontId="78" fillId="0" borderId="18" xfId="4" applyFont="1" applyBorder="1" applyAlignment="1">
      <alignment horizontal="center" vertical="center" wrapText="1"/>
    </xf>
    <xf numFmtId="0" fontId="89" fillId="0" borderId="3"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78" fillId="0" borderId="3" xfId="0" applyFont="1" applyFill="1" applyBorder="1" applyAlignment="1">
      <alignment horizontal="center" vertical="center" wrapText="1"/>
    </xf>
    <xf numFmtId="0" fontId="78" fillId="0" borderId="7" xfId="0" applyFont="1" applyFill="1" applyBorder="1" applyAlignment="1">
      <alignment horizontal="center" vertical="center" wrapText="1"/>
    </xf>
    <xf numFmtId="0" fontId="74" fillId="0" borderId="0" xfId="0" applyFont="1" applyAlignment="1">
      <alignment horizontal="center"/>
    </xf>
    <xf numFmtId="0" fontId="83" fillId="0" borderId="1" xfId="0" applyFont="1" applyBorder="1" applyAlignment="1">
      <alignment horizontal="center"/>
    </xf>
    <xf numFmtId="0" fontId="98" fillId="0" borderId="0" xfId="0" applyFont="1" applyAlignment="1">
      <alignment horizontal="left" vertical="center"/>
    </xf>
    <xf numFmtId="0" fontId="33" fillId="0" borderId="0" xfId="0" applyFont="1" applyAlignment="1">
      <alignment vertical="top" wrapText="1"/>
    </xf>
    <xf numFmtId="0" fontId="69" fillId="0" borderId="0" xfId="0" applyFont="1" applyAlignment="1">
      <alignment horizontal="center" wrapText="1"/>
    </xf>
    <xf numFmtId="0" fontId="83" fillId="0" borderId="0" xfId="0" applyFont="1" applyAlignment="1">
      <alignment horizontal="center"/>
    </xf>
    <xf numFmtId="0" fontId="78" fillId="0" borderId="13" xfId="0" applyFont="1" applyBorder="1" applyAlignment="1">
      <alignment horizontal="center" vertical="center" wrapText="1"/>
    </xf>
    <xf numFmtId="0" fontId="78" fillId="0" borderId="26" xfId="0" applyFont="1" applyBorder="1" applyAlignment="1">
      <alignment horizontal="center" vertical="center" wrapText="1"/>
    </xf>
    <xf numFmtId="0" fontId="78" fillId="0" borderId="14" xfId="0" applyFont="1" applyBorder="1" applyAlignment="1">
      <alignment horizontal="center" vertical="center"/>
    </xf>
    <xf numFmtId="0" fontId="78" fillId="0" borderId="0" xfId="0" applyFont="1" applyBorder="1" applyAlignment="1">
      <alignment horizontal="center" vertical="center"/>
    </xf>
    <xf numFmtId="0" fontId="78" fillId="0" borderId="25" xfId="0" applyFont="1" applyBorder="1" applyAlignment="1">
      <alignment horizontal="center" vertical="center"/>
    </xf>
    <xf numFmtId="0" fontId="78" fillId="0" borderId="15" xfId="0" applyFont="1" applyBorder="1" applyAlignment="1">
      <alignment horizontal="center" vertical="center" wrapText="1"/>
    </xf>
    <xf numFmtId="0" fontId="78" fillId="0" borderId="24" xfId="0" applyFont="1" applyBorder="1" applyAlignment="1">
      <alignment horizontal="center" vertical="center" wrapText="1"/>
    </xf>
    <xf numFmtId="0" fontId="78" fillId="0" borderId="1" xfId="0" applyFont="1" applyBorder="1" applyAlignment="1">
      <alignment horizontal="center" vertical="center" wrapText="1"/>
    </xf>
    <xf numFmtId="0" fontId="89" fillId="0" borderId="4" xfId="0" applyFont="1" applyBorder="1" applyAlignment="1">
      <alignment horizontal="justify" vertical="center"/>
    </xf>
    <xf numFmtId="0" fontId="74" fillId="0" borderId="0" xfId="0" applyFont="1" applyBorder="1" applyAlignment="1">
      <alignment horizontal="center" wrapText="1"/>
    </xf>
    <xf numFmtId="0" fontId="83" fillId="0" borderId="0" xfId="0" applyFont="1" applyBorder="1" applyAlignment="1">
      <alignment horizontal="center"/>
    </xf>
    <xf numFmtId="0" fontId="78" fillId="0" borderId="74" xfId="0" applyFont="1" applyBorder="1" applyAlignment="1">
      <alignment horizontal="center" vertical="center"/>
    </xf>
    <xf numFmtId="0" fontId="78" fillId="0" borderId="75" xfId="0" applyFont="1" applyBorder="1" applyAlignment="1">
      <alignment horizontal="center" vertical="center"/>
    </xf>
    <xf numFmtId="0" fontId="78" fillId="0" borderId="79" xfId="0" applyFont="1" applyBorder="1" applyAlignment="1">
      <alignment horizontal="center" vertical="center"/>
    </xf>
    <xf numFmtId="0" fontId="78" fillId="0" borderId="80" xfId="0" applyFont="1" applyBorder="1" applyAlignment="1">
      <alignment horizontal="center" vertical="center"/>
    </xf>
    <xf numFmtId="0" fontId="78" fillId="0" borderId="84" xfId="0" applyFont="1" applyBorder="1" applyAlignment="1">
      <alignment horizontal="center" vertical="center"/>
    </xf>
    <xf numFmtId="0" fontId="78" fillId="0" borderId="85" xfId="0" applyFont="1" applyBorder="1" applyAlignment="1">
      <alignment horizontal="center" vertical="center"/>
    </xf>
    <xf numFmtId="0" fontId="78" fillId="0" borderId="86" xfId="0" applyFont="1" applyBorder="1" applyAlignment="1">
      <alignment horizontal="center" vertical="center"/>
    </xf>
    <xf numFmtId="0" fontId="78" fillId="0" borderId="75" xfId="0" applyFont="1" applyBorder="1" applyAlignment="1">
      <alignment horizontal="center" vertical="center" wrapText="1"/>
    </xf>
    <xf numFmtId="0" fontId="78" fillId="0" borderId="76" xfId="0" applyFont="1" applyBorder="1" applyAlignment="1">
      <alignment horizontal="center" vertical="center" wrapText="1"/>
    </xf>
    <xf numFmtId="0" fontId="78" fillId="0" borderId="80" xfId="0" applyFont="1" applyBorder="1" applyAlignment="1">
      <alignment horizontal="center" vertical="center" wrapText="1"/>
    </xf>
    <xf numFmtId="0" fontId="78" fillId="0" borderId="81" xfId="0" applyFont="1" applyBorder="1" applyAlignment="1">
      <alignment horizontal="center" vertical="center" wrapText="1"/>
    </xf>
    <xf numFmtId="0" fontId="78" fillId="0" borderId="75" xfId="0" applyFont="1" applyBorder="1" applyAlignment="1">
      <alignment horizontal="center" vertical="top" wrapText="1"/>
    </xf>
    <xf numFmtId="0" fontId="78" fillId="0" borderId="78" xfId="0" applyFont="1" applyBorder="1" applyAlignment="1">
      <alignment horizontal="center" vertical="top" wrapText="1"/>
    </xf>
    <xf numFmtId="0" fontId="78" fillId="0" borderId="80" xfId="0" applyFont="1" applyBorder="1" applyAlignment="1">
      <alignment horizontal="center" vertical="top" wrapText="1"/>
    </xf>
    <xf numFmtId="0" fontId="78" fillId="0" borderId="83" xfId="0" applyFont="1" applyBorder="1" applyAlignment="1">
      <alignment horizontal="center" vertical="top" wrapText="1"/>
    </xf>
    <xf numFmtId="0" fontId="71" fillId="0" borderId="1" xfId="0" applyFont="1" applyBorder="1" applyAlignment="1">
      <alignment horizontal="justify" vertical="center" wrapText="1" readingOrder="1"/>
    </xf>
    <xf numFmtId="0" fontId="74" fillId="0" borderId="0" xfId="0" applyFont="1" applyAlignment="1">
      <alignment horizontal="center" vertical="center" wrapText="1"/>
    </xf>
    <xf numFmtId="0" fontId="83" fillId="0" borderId="0" xfId="0" applyFont="1" applyAlignment="1">
      <alignment horizontal="center" vertical="center"/>
    </xf>
    <xf numFmtId="0" fontId="78" fillId="0" borderId="77" xfId="0" applyFont="1" applyBorder="1" applyAlignment="1">
      <alignment horizontal="center" vertical="center"/>
    </xf>
    <xf numFmtId="0" fontId="78" fillId="0" borderId="98" xfId="0" applyFont="1" applyBorder="1" applyAlignment="1">
      <alignment horizontal="center" vertical="center" wrapText="1"/>
    </xf>
    <xf numFmtId="0" fontId="78" fillId="0" borderId="0" xfId="0" applyFont="1" applyBorder="1" applyAlignment="1">
      <alignment horizontal="center" vertical="center" wrapText="1"/>
    </xf>
    <xf numFmtId="0" fontId="78" fillId="0" borderId="77" xfId="0" applyFont="1" applyBorder="1" applyAlignment="1">
      <alignment horizontal="center" vertical="center" wrapText="1"/>
    </xf>
    <xf numFmtId="0" fontId="78" fillId="0" borderId="94" xfId="0" applyFont="1" applyBorder="1" applyAlignment="1">
      <alignment horizontal="center" vertical="center" wrapText="1"/>
    </xf>
    <xf numFmtId="0" fontId="78" fillId="0" borderId="82" xfId="0" applyFont="1" applyBorder="1" applyAlignment="1">
      <alignment horizontal="center" vertical="center" wrapText="1"/>
    </xf>
    <xf numFmtId="0" fontId="78" fillId="0" borderId="25" xfId="0" applyFont="1" applyBorder="1" applyAlignment="1">
      <alignment horizontal="center" vertical="center" wrapText="1"/>
    </xf>
    <xf numFmtId="0" fontId="78" fillId="0" borderId="95" xfId="0" applyFont="1" applyBorder="1" applyAlignment="1">
      <alignment horizontal="center" vertical="center" wrapText="1"/>
    </xf>
    <xf numFmtId="0" fontId="89" fillId="0" borderId="0" xfId="0" applyFont="1" applyAlignment="1">
      <alignment vertical="top" wrapText="1"/>
    </xf>
    <xf numFmtId="0" fontId="71" fillId="0" borderId="0" xfId="0" applyFont="1" applyAlignment="1">
      <alignment horizontal="lef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4" fontId="78" fillId="0" borderId="0" xfId="4" applyNumberFormat="1" applyFont="1" applyAlignment="1">
      <alignment horizontal="center"/>
    </xf>
    <xf numFmtId="4" fontId="78" fillId="0" borderId="0" xfId="4" applyNumberFormat="1" applyFont="1" applyAlignment="1">
      <alignment horizontal="center" vertical="center"/>
    </xf>
    <xf numFmtId="4" fontId="78" fillId="0" borderId="100" xfId="4" applyNumberFormat="1" applyFont="1" applyBorder="1" applyAlignment="1">
      <alignment horizontal="center" vertical="center" wrapText="1"/>
    </xf>
    <xf numFmtId="4" fontId="78" fillId="0" borderId="103" xfId="4" applyNumberFormat="1" applyFont="1" applyBorder="1" applyAlignment="1">
      <alignment horizontal="center" vertical="center" wrapText="1"/>
    </xf>
    <xf numFmtId="4" fontId="78" fillId="0" borderId="101" xfId="4" applyNumberFormat="1" applyFont="1" applyBorder="1" applyAlignment="1">
      <alignment horizontal="center" vertical="center" wrapText="1"/>
    </xf>
    <xf numFmtId="4" fontId="78" fillId="0" borderId="0" xfId="4" applyNumberFormat="1" applyFont="1" applyAlignment="1">
      <alignment horizontal="center" vertical="center" wrapText="1"/>
    </xf>
    <xf numFmtId="4" fontId="78" fillId="0" borderId="102" xfId="4" applyNumberFormat="1" applyFont="1" applyBorder="1" applyAlignment="1">
      <alignment horizontal="center" vertical="center" wrapText="1"/>
    </xf>
    <xf numFmtId="4" fontId="78" fillId="0" borderId="104" xfId="4" applyNumberFormat="1" applyFont="1" applyBorder="1" applyAlignment="1">
      <alignment horizontal="center" vertical="center" wrapText="1"/>
    </xf>
    <xf numFmtId="4" fontId="78" fillId="0" borderId="107" xfId="4" applyNumberFormat="1" applyFont="1" applyBorder="1" applyAlignment="1">
      <alignment horizontal="center" vertical="center" wrapText="1"/>
    </xf>
    <xf numFmtId="0" fontId="75" fillId="0" borderId="0" xfId="16" applyFont="1" applyAlignment="1">
      <alignment horizontal="center" vertical="center" wrapText="1"/>
    </xf>
    <xf numFmtId="0" fontId="70" fillId="0" borderId="108" xfId="16" applyFont="1" applyBorder="1" applyAlignment="1">
      <alignment horizontal="center" vertical="center"/>
    </xf>
    <xf numFmtId="0" fontId="78" fillId="0" borderId="28" xfId="16" applyFont="1" applyBorder="1" applyAlignment="1">
      <alignment horizontal="center" vertical="center"/>
    </xf>
    <xf numFmtId="0" fontId="78" fillId="0" borderId="108" xfId="16" applyFont="1" applyBorder="1" applyAlignment="1">
      <alignment horizontal="center" vertical="center"/>
    </xf>
    <xf numFmtId="0" fontId="89" fillId="0" borderId="109" xfId="16" applyFont="1" applyBorder="1" applyAlignment="1">
      <alignment horizontal="center"/>
    </xf>
    <xf numFmtId="0" fontId="78" fillId="0" borderId="28" xfId="16" applyFont="1" applyBorder="1" applyAlignment="1">
      <alignment horizontal="center" vertical="center" wrapText="1"/>
    </xf>
    <xf numFmtId="0" fontId="78" fillId="0" borderId="108" xfId="16" applyFont="1" applyBorder="1" applyAlignment="1">
      <alignment horizontal="center" vertical="center" wrapText="1"/>
    </xf>
    <xf numFmtId="0" fontId="106" fillId="3" borderId="0" xfId="0" applyFont="1" applyFill="1" applyBorder="1" applyAlignment="1">
      <alignment horizontal="center"/>
    </xf>
    <xf numFmtId="0" fontId="106" fillId="3" borderId="1" xfId="0" applyFont="1" applyFill="1" applyBorder="1" applyAlignment="1">
      <alignment horizontal="center"/>
    </xf>
    <xf numFmtId="0" fontId="106" fillId="3" borderId="0" xfId="0" applyFont="1" applyFill="1" applyBorder="1" applyAlignment="1">
      <alignment horizontal="center" vertical="center" wrapText="1"/>
    </xf>
    <xf numFmtId="0" fontId="75" fillId="0" borderId="0" xfId="0" applyFont="1" applyAlignment="1">
      <alignment horizontal="center" vertical="center"/>
    </xf>
    <xf numFmtId="0" fontId="131" fillId="0" borderId="0" xfId="18" applyFont="1" applyAlignment="1">
      <alignment horizontal="center" vertical="center" wrapText="1"/>
    </xf>
    <xf numFmtId="0" fontId="131" fillId="0" borderId="1" xfId="18" applyFont="1" applyBorder="1" applyAlignment="1">
      <alignment horizontal="center" vertical="center" wrapText="1"/>
    </xf>
    <xf numFmtId="0" fontId="58" fillId="0" borderId="0" xfId="0" applyFont="1" applyAlignment="1">
      <alignment horizontal="center"/>
    </xf>
    <xf numFmtId="0" fontId="146" fillId="0" borderId="0" xfId="0" applyFont="1" applyFill="1" applyBorder="1" applyAlignment="1">
      <alignment horizontal="center" vertical="center"/>
    </xf>
    <xf numFmtId="49" fontId="149" fillId="0" borderId="0" xfId="0" applyNumberFormat="1" applyFont="1" applyFill="1" applyBorder="1" applyAlignment="1">
      <alignment horizontal="center" wrapText="1"/>
    </xf>
    <xf numFmtId="0" fontId="104"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32" fillId="0" borderId="0" xfId="0" applyFont="1" applyFill="1" applyBorder="1" applyAlignment="1">
      <alignment horizontal="center" vertical="center"/>
    </xf>
    <xf numFmtId="0" fontId="144" fillId="6" borderId="11" xfId="0" applyFont="1" applyFill="1" applyBorder="1" applyAlignment="1">
      <alignment horizontal="center" vertical="center"/>
    </xf>
    <xf numFmtId="0" fontId="144" fillId="6" borderId="11" xfId="0" applyFont="1" applyFill="1" applyBorder="1" applyAlignment="1">
      <alignment horizontal="center" vertical="center" wrapText="1"/>
    </xf>
    <xf numFmtId="0" fontId="104" fillId="8" borderId="27" xfId="0" applyFont="1" applyFill="1" applyBorder="1" applyAlignment="1">
      <alignment horizontal="center" vertical="center"/>
    </xf>
    <xf numFmtId="0" fontId="104" fillId="8" borderId="28" xfId="0" applyFont="1" applyFill="1" applyBorder="1" applyAlignment="1">
      <alignment horizontal="center" vertical="center"/>
    </xf>
    <xf numFmtId="0" fontId="104" fillId="8" borderId="29" xfId="0" applyFont="1" applyFill="1" applyBorder="1" applyAlignment="1">
      <alignment horizontal="center" vertical="center"/>
    </xf>
    <xf numFmtId="0" fontId="144" fillId="6" borderId="30" xfId="0" applyFont="1" applyFill="1" applyBorder="1" applyAlignment="1">
      <alignment horizontal="center" vertical="center"/>
    </xf>
    <xf numFmtId="0" fontId="144" fillId="6" borderId="0" xfId="0" applyFont="1" applyFill="1" applyBorder="1" applyAlignment="1">
      <alignment horizontal="center" vertical="center"/>
    </xf>
    <xf numFmtId="0" fontId="144" fillId="6" borderId="22" xfId="0" applyFont="1" applyFill="1" applyBorder="1" applyAlignment="1">
      <alignment horizontal="center" vertical="center"/>
    </xf>
    <xf numFmtId="0" fontId="32" fillId="6" borderId="30" xfId="0" applyFont="1" applyFill="1" applyBorder="1" applyAlignment="1">
      <alignment horizontal="center" vertical="center"/>
    </xf>
    <xf numFmtId="0" fontId="32" fillId="6" borderId="0" xfId="0" applyFont="1" applyFill="1" applyBorder="1" applyAlignment="1">
      <alignment horizontal="center" vertical="center"/>
    </xf>
    <xf numFmtId="0" fontId="32" fillId="6" borderId="22" xfId="0" applyFont="1" applyFill="1" applyBorder="1" applyAlignment="1">
      <alignment horizontal="center" vertical="center"/>
    </xf>
    <xf numFmtId="0" fontId="32" fillId="6" borderId="131" xfId="0" applyFont="1" applyFill="1" applyBorder="1" applyAlignment="1">
      <alignment horizontal="center" vertical="center"/>
    </xf>
    <xf numFmtId="0" fontId="32" fillId="6" borderId="108" xfId="0" applyFont="1" applyFill="1" applyBorder="1" applyAlignment="1">
      <alignment horizontal="center" vertical="center"/>
    </xf>
    <xf numFmtId="0" fontId="32" fillId="6" borderId="134" xfId="0" applyFont="1" applyFill="1" applyBorder="1" applyAlignment="1">
      <alignment horizontal="center" vertical="center"/>
    </xf>
    <xf numFmtId="0" fontId="164" fillId="8" borderId="27" xfId="0" applyFont="1" applyFill="1" applyBorder="1" applyAlignment="1">
      <alignment horizontal="center" vertical="center"/>
    </xf>
    <xf numFmtId="0" fontId="164" fillId="8" borderId="28" xfId="0" applyFont="1" applyFill="1" applyBorder="1" applyAlignment="1">
      <alignment horizontal="center" vertical="center"/>
    </xf>
    <xf numFmtId="0" fontId="164" fillId="8" borderId="29" xfId="0" applyFont="1" applyFill="1" applyBorder="1" applyAlignment="1">
      <alignment horizontal="center" vertical="center"/>
    </xf>
    <xf numFmtId="0" fontId="164" fillId="8" borderId="30" xfId="0" applyFont="1" applyFill="1" applyBorder="1" applyAlignment="1">
      <alignment horizontal="center" vertical="center"/>
    </xf>
    <xf numFmtId="0" fontId="164" fillId="8" borderId="0" xfId="0" applyFont="1" applyFill="1" applyAlignment="1">
      <alignment horizontal="center" vertical="center"/>
    </xf>
    <xf numFmtId="0" fontId="164" fillId="8" borderId="22" xfId="0" applyFont="1" applyFill="1" applyBorder="1" applyAlignment="1">
      <alignment horizontal="center" vertical="center"/>
    </xf>
    <xf numFmtId="0" fontId="164" fillId="8" borderId="131" xfId="0" applyFont="1" applyFill="1" applyBorder="1" applyAlignment="1">
      <alignment horizontal="center" vertical="center"/>
    </xf>
    <xf numFmtId="0" fontId="164" fillId="8" borderId="108" xfId="0" applyFont="1" applyFill="1" applyBorder="1" applyAlignment="1">
      <alignment horizontal="center" vertical="center"/>
    </xf>
    <xf numFmtId="0" fontId="164" fillId="8" borderId="134" xfId="0" applyFont="1" applyFill="1" applyBorder="1" applyAlignment="1">
      <alignment horizontal="center" vertical="center"/>
    </xf>
    <xf numFmtId="0" fontId="166" fillId="3" borderId="0" xfId="0" applyFont="1" applyFill="1" applyAlignment="1">
      <alignment horizontal="left" vertical="center" wrapText="1"/>
    </xf>
    <xf numFmtId="0" fontId="166" fillId="3" borderId="0" xfId="0" applyFont="1" applyFill="1" applyAlignment="1">
      <alignment horizontal="left" vertical="center"/>
    </xf>
    <xf numFmtId="0" fontId="104" fillId="8" borderId="30" xfId="0" applyFont="1" applyFill="1" applyBorder="1" applyAlignment="1">
      <alignment horizontal="center" vertical="center"/>
    </xf>
    <xf numFmtId="0" fontId="104" fillId="8" borderId="0" xfId="0" applyFont="1" applyFill="1" applyBorder="1" applyAlignment="1">
      <alignment horizontal="center" vertical="center"/>
    </xf>
    <xf numFmtId="0" fontId="144" fillId="8" borderId="30" xfId="0" applyFont="1" applyFill="1" applyBorder="1" applyAlignment="1">
      <alignment horizontal="center" vertical="center"/>
    </xf>
    <xf numFmtId="0" fontId="144" fillId="8" borderId="0" xfId="0" applyFont="1" applyFill="1" applyBorder="1" applyAlignment="1">
      <alignment horizontal="center" vertical="center"/>
    </xf>
    <xf numFmtId="0" fontId="32" fillId="8" borderId="131" xfId="0" applyFont="1" applyFill="1" applyBorder="1" applyAlignment="1">
      <alignment horizontal="center" vertical="center"/>
    </xf>
    <xf numFmtId="0" fontId="32" fillId="8" borderId="108" xfId="0" applyFont="1" applyFill="1" applyBorder="1" applyAlignment="1">
      <alignment horizontal="center" vertical="center"/>
    </xf>
    <xf numFmtId="0" fontId="0" fillId="0" borderId="0" xfId="0" applyFill="1" applyAlignment="1">
      <alignment horizontal="justify" vertical="justify" wrapText="1"/>
    </xf>
    <xf numFmtId="0" fontId="184" fillId="9" borderId="128" xfId="0" applyFont="1" applyFill="1" applyBorder="1" applyAlignment="1" applyProtection="1">
      <alignment horizontal="center" vertical="center"/>
    </xf>
    <xf numFmtId="0" fontId="184" fillId="9" borderId="26" xfId="0" applyFont="1" applyFill="1" applyBorder="1" applyAlignment="1" applyProtection="1">
      <alignment horizontal="center" vertical="center"/>
    </xf>
    <xf numFmtId="0" fontId="184" fillId="9" borderId="129" xfId="0" applyFont="1" applyFill="1" applyBorder="1" applyAlignment="1" applyProtection="1">
      <alignment horizontal="center" vertical="center"/>
    </xf>
    <xf numFmtId="0" fontId="185" fillId="9" borderId="15" xfId="0" applyFont="1" applyFill="1" applyBorder="1" applyAlignment="1">
      <alignment horizontal="center" vertical="center"/>
    </xf>
    <xf numFmtId="0" fontId="185" fillId="9" borderId="1" xfId="0" applyFont="1" applyFill="1" applyBorder="1" applyAlignment="1">
      <alignment horizontal="center" vertical="center"/>
    </xf>
    <xf numFmtId="0" fontId="185" fillId="9" borderId="24" xfId="0" applyFont="1" applyFill="1" applyBorder="1" applyAlignment="1">
      <alignment horizontal="center" vertical="center"/>
    </xf>
    <xf numFmtId="174" fontId="45" fillId="0" borderId="0" xfId="5" applyNumberFormat="1" applyFont="1" applyFill="1" applyBorder="1" applyAlignment="1" applyProtection="1">
      <alignment vertical="top" wrapText="1"/>
    </xf>
    <xf numFmtId="0" fontId="55" fillId="0" borderId="45" xfId="9" applyFont="1" applyBorder="1" applyAlignment="1">
      <alignment horizontal="right" vertical="top" wrapText="1"/>
    </xf>
    <xf numFmtId="0" fontId="55" fillId="0" borderId="46" xfId="9" applyFont="1" applyBorder="1" applyAlignment="1">
      <alignment horizontal="right" vertical="top" wrapText="1"/>
    </xf>
    <xf numFmtId="0" fontId="54" fillId="0" borderId="139" xfId="9" applyFont="1" applyBorder="1" applyAlignment="1">
      <alignment horizontal="center" vertical="top"/>
    </xf>
    <xf numFmtId="0" fontId="54" fillId="0" borderId="140" xfId="9" applyFont="1" applyBorder="1" applyAlignment="1">
      <alignment horizontal="center" vertical="top"/>
    </xf>
    <xf numFmtId="0" fontId="53" fillId="0" borderId="8" xfId="9" applyBorder="1"/>
    <xf numFmtId="3" fontId="54" fillId="0" borderId="8" xfId="9" applyNumberFormat="1" applyFont="1" applyBorder="1" applyAlignment="1">
      <alignment horizontal="right" vertical="top" wrapText="1"/>
    </xf>
    <xf numFmtId="3" fontId="55" fillId="0" borderId="8" xfId="9" applyNumberFormat="1" applyFont="1" applyBorder="1" applyAlignment="1">
      <alignment horizontal="right" vertical="top" wrapText="1"/>
    </xf>
    <xf numFmtId="3" fontId="55" fillId="0" borderId="121" xfId="9" applyNumberFormat="1" applyFont="1" applyBorder="1" applyAlignment="1">
      <alignment horizontal="center" vertical="top" wrapText="1"/>
    </xf>
    <xf numFmtId="3" fontId="55" fillId="0" borderId="121" xfId="9" applyNumberFormat="1" applyFont="1" applyBorder="1" applyAlignment="1">
      <alignment vertical="top" wrapText="1"/>
    </xf>
    <xf numFmtId="0" fontId="54" fillId="0" borderId="141" xfId="9" applyFont="1" applyBorder="1" applyAlignment="1">
      <alignment horizontal="center" vertical="center" wrapText="1"/>
    </xf>
    <xf numFmtId="0" fontId="54" fillId="0" borderId="142" xfId="9" applyFont="1" applyBorder="1" applyAlignment="1">
      <alignment horizontal="center" vertical="top"/>
    </xf>
    <xf numFmtId="0" fontId="54" fillId="0" borderId="51" xfId="9" applyFont="1" applyBorder="1" applyAlignment="1">
      <alignment horizontal="center" vertical="top" wrapText="1"/>
    </xf>
    <xf numFmtId="0" fontId="54" fillId="0" borderId="143" xfId="9" applyFont="1" applyBorder="1" applyAlignment="1">
      <alignment horizontal="center" vertical="center" wrapText="1"/>
    </xf>
    <xf numFmtId="0" fontId="54" fillId="0" borderId="53" xfId="9" applyFont="1" applyBorder="1" applyAlignment="1">
      <alignment horizontal="center" vertical="top" wrapText="1"/>
    </xf>
    <xf numFmtId="0" fontId="55" fillId="0" borderId="144" xfId="9" applyFont="1" applyBorder="1" applyAlignment="1">
      <alignment horizontal="left" vertical="top" wrapText="1"/>
    </xf>
    <xf numFmtId="3" fontId="55" fillId="0" borderId="145" xfId="9" applyNumberFormat="1" applyFont="1" applyBorder="1" applyAlignment="1">
      <alignment vertical="top" wrapText="1"/>
    </xf>
    <xf numFmtId="0" fontId="56" fillId="0" borderId="146" xfId="9" applyFont="1" applyBorder="1" applyAlignment="1">
      <alignment horizontal="left" vertical="top" wrapText="1"/>
    </xf>
    <xf numFmtId="3" fontId="54" fillId="0" borderId="147" xfId="9" applyNumberFormat="1" applyFont="1" applyBorder="1" applyAlignment="1">
      <alignment horizontal="right" vertical="top" wrapText="1"/>
    </xf>
    <xf numFmtId="3" fontId="55" fillId="0" borderId="147" xfId="9" applyNumberFormat="1" applyFont="1" applyBorder="1" applyAlignment="1">
      <alignment horizontal="right" vertical="top" wrapText="1"/>
    </xf>
    <xf numFmtId="0" fontId="53" fillId="0" borderId="146" xfId="9" applyBorder="1"/>
    <xf numFmtId="0" fontId="53" fillId="0" borderId="147" xfId="9" applyBorder="1"/>
    <xf numFmtId="0" fontId="54" fillId="0" borderId="148" xfId="9" applyFont="1" applyBorder="1" applyAlignment="1">
      <alignment horizontal="left" vertical="top" wrapText="1"/>
    </xf>
    <xf numFmtId="0" fontId="54" fillId="0" borderId="149" xfId="9" applyFont="1" applyBorder="1" applyAlignment="1">
      <alignment horizontal="center" vertical="top" wrapText="1"/>
    </xf>
    <xf numFmtId="0" fontId="54" fillId="0" borderId="150" xfId="9" applyFont="1" applyBorder="1" applyAlignment="1">
      <alignment horizontal="left" vertical="top" wrapText="1"/>
    </xf>
    <xf numFmtId="0" fontId="54" fillId="0" borderId="48" xfId="9" applyFont="1" applyBorder="1" applyAlignment="1">
      <alignment horizontal="center" vertical="top"/>
    </xf>
    <xf numFmtId="0" fontId="54" fillId="0" borderId="48" xfId="9" applyFont="1" applyBorder="1" applyAlignment="1">
      <alignment horizontal="center" vertical="top" wrapText="1"/>
    </xf>
    <xf numFmtId="0" fontId="54" fillId="0" borderId="139" xfId="9" applyFont="1" applyBorder="1" applyAlignment="1">
      <alignment horizontal="center" vertical="top" wrapText="1"/>
    </xf>
    <xf numFmtId="0" fontId="55" fillId="0" borderId="128" xfId="9" applyFont="1" applyBorder="1" applyAlignment="1">
      <alignment horizontal="left" vertical="top" wrapText="1"/>
    </xf>
    <xf numFmtId="0" fontId="53" fillId="0" borderId="151" xfId="9" applyBorder="1"/>
    <xf numFmtId="0" fontId="53" fillId="0" borderId="10" xfId="9" applyBorder="1"/>
    <xf numFmtId="3" fontId="53" fillId="0" borderId="8" xfId="9" applyNumberFormat="1" applyBorder="1"/>
    <xf numFmtId="0" fontId="0" fillId="0" borderId="11" xfId="0" applyFill="1" applyBorder="1" applyAlignment="1">
      <alignment horizontal="center" vertical="center"/>
    </xf>
    <xf numFmtId="0" fontId="58" fillId="0" borderId="137" xfId="0" applyFont="1" applyFill="1" applyBorder="1" applyAlignment="1">
      <alignment horizontal="center" vertical="center" wrapText="1"/>
    </xf>
    <xf numFmtId="0" fontId="64" fillId="0" borderId="49" xfId="9" applyFont="1" applyBorder="1" applyAlignment="1">
      <alignment horizontal="center" vertical="top" wrapText="1"/>
    </xf>
    <xf numFmtId="0" fontId="64" fillId="0" borderId="43" xfId="9" applyFont="1" applyBorder="1" applyAlignment="1">
      <alignment horizontal="center" vertical="top" wrapText="1"/>
    </xf>
    <xf numFmtId="0" fontId="64" fillId="0" borderId="46" xfId="9" applyFont="1" applyBorder="1" applyAlignment="1">
      <alignment horizontal="center" vertical="top" wrapText="1"/>
    </xf>
  </cellXfs>
  <cellStyles count="21">
    <cellStyle name="=C:\WINNT\SYSTEM32\COMMAND.COM" xfId="12"/>
    <cellStyle name="Millares" xfId="1" builtinId="3"/>
    <cellStyle name="Millares 2" xfId="3"/>
    <cellStyle name="Millares 2 2" xfId="17"/>
    <cellStyle name="Millares 3" xfId="7"/>
    <cellStyle name="Normal" xfId="0" builtinId="0"/>
    <cellStyle name="Normal 10" xfId="2"/>
    <cellStyle name="Normal 2" xfId="4"/>
    <cellStyle name="Normal 2 2" xfId="6"/>
    <cellStyle name="Normal 2 3" xfId="11"/>
    <cellStyle name="Normal 2 3 3" xfId="13"/>
    <cellStyle name="Normal 23" xfId="19"/>
    <cellStyle name="Normal 3" xfId="5"/>
    <cellStyle name="Normal 3 2" xfId="14"/>
    <cellStyle name="Normal 4" xfId="9"/>
    <cellStyle name="Normal 4 2" xfId="16"/>
    <cellStyle name="Normal 5" xfId="8"/>
    <cellStyle name="Normal 5 2" xfId="18"/>
    <cellStyle name="Normal_DEUDA-DICIEMBRE-2001" xfId="15"/>
    <cellStyle name="Porcentaje" xfId="10" builtinId="5"/>
    <cellStyle name="Porcentaje 3" xfId="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2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102" Type="http://schemas.openxmlformats.org/officeDocument/2006/relationships/externalLink" Target="externalLinks/externalLink19.xml"/><Relationship Id="rId110" Type="http://schemas.openxmlformats.org/officeDocument/2006/relationships/externalLink" Target="externalLinks/externalLink27.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externalLink" Target="externalLinks/externalLink22.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0.xml"/><Relationship Id="rId108"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1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3.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335280</xdr:colOff>
      <xdr:row>7</xdr:row>
      <xdr:rowOff>32384</xdr:rowOff>
    </xdr:from>
    <xdr:to>
      <xdr:col>2</xdr:col>
      <xdr:colOff>640080</xdr:colOff>
      <xdr:row>8</xdr:row>
      <xdr:rowOff>76199</xdr:rowOff>
    </xdr:to>
    <xdr:sp macro="" textlink="">
      <xdr:nvSpPr>
        <xdr:cNvPr id="2" name="6 Elipse">
          <a:extLst>
            <a:ext uri="{FF2B5EF4-FFF2-40B4-BE49-F238E27FC236}">
              <a16:creationId xmlns="" xmlns:a16="http://schemas.microsoft.com/office/drawing/2014/main" id="{00000000-0008-0000-0800-000022000000}"/>
            </a:ext>
          </a:extLst>
        </xdr:cNvPr>
        <xdr:cNvSpPr/>
      </xdr:nvSpPr>
      <xdr:spPr>
        <a:xfrm>
          <a:off x="725805" y="1784984"/>
          <a:ext cx="304800" cy="310515"/>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3</xdr:col>
      <xdr:colOff>756284</xdr:colOff>
      <xdr:row>7</xdr:row>
      <xdr:rowOff>85202</xdr:rowOff>
    </xdr:from>
    <xdr:to>
      <xdr:col>3</xdr:col>
      <xdr:colOff>933449</xdr:colOff>
      <xdr:row>8</xdr:row>
      <xdr:rowOff>19049</xdr:rowOff>
    </xdr:to>
    <xdr:sp macro="" textlink="">
      <xdr:nvSpPr>
        <xdr:cNvPr id="3" name="7 Elipse">
          <a:extLst>
            <a:ext uri="{FF2B5EF4-FFF2-40B4-BE49-F238E27FC236}">
              <a16:creationId xmlns="" xmlns:a16="http://schemas.microsoft.com/office/drawing/2014/main" id="{00000000-0008-0000-0800-000023000000}"/>
            </a:ext>
          </a:extLst>
        </xdr:cNvPr>
        <xdr:cNvSpPr/>
      </xdr:nvSpPr>
      <xdr:spPr>
        <a:xfrm>
          <a:off x="1994534" y="1837802"/>
          <a:ext cx="177165" cy="200547"/>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6</xdr:col>
      <xdr:colOff>178375</xdr:colOff>
      <xdr:row>5</xdr:row>
      <xdr:rowOff>104777</xdr:rowOff>
    </xdr:from>
    <xdr:to>
      <xdr:col>6</xdr:col>
      <xdr:colOff>524738</xdr:colOff>
      <xdr:row>6</xdr:row>
      <xdr:rowOff>142877</xdr:rowOff>
    </xdr:to>
    <xdr:sp macro="" textlink="">
      <xdr:nvSpPr>
        <xdr:cNvPr id="4" name="10 Flecha abajo">
          <a:extLst>
            <a:ext uri="{FF2B5EF4-FFF2-40B4-BE49-F238E27FC236}">
              <a16:creationId xmlns="" xmlns:a16="http://schemas.microsoft.com/office/drawing/2014/main" id="{00000000-0008-0000-0800-000026000000}"/>
            </a:ext>
          </a:extLst>
        </xdr:cNvPr>
        <xdr:cNvSpPr/>
      </xdr:nvSpPr>
      <xdr:spPr>
        <a:xfrm rot="5400000">
          <a:off x="4437782" y="1331770"/>
          <a:ext cx="285750" cy="346363"/>
        </a:xfrm>
        <a:prstGeom prst="downArrow">
          <a:avLst/>
        </a:prstGeom>
        <a:noFill/>
        <a:ln w="25400" cap="flat" cmpd="sng" algn="ctr">
          <a:solidFill>
            <a:srgbClr val="F79646">
              <a:lumMod val="50000"/>
            </a:srgbClr>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2</xdr:col>
      <xdr:colOff>335280</xdr:colOff>
      <xdr:row>17</xdr:row>
      <xdr:rowOff>32385</xdr:rowOff>
    </xdr:from>
    <xdr:to>
      <xdr:col>2</xdr:col>
      <xdr:colOff>619125</xdr:colOff>
      <xdr:row>18</xdr:row>
      <xdr:rowOff>19051</xdr:rowOff>
    </xdr:to>
    <xdr:sp macro="" textlink="">
      <xdr:nvSpPr>
        <xdr:cNvPr id="5" name="6 Elipse">
          <a:extLst>
            <a:ext uri="{FF2B5EF4-FFF2-40B4-BE49-F238E27FC236}">
              <a16:creationId xmlns="" xmlns:a16="http://schemas.microsoft.com/office/drawing/2014/main" id="{00000000-0008-0000-0800-00003B000000}"/>
            </a:ext>
          </a:extLst>
        </xdr:cNvPr>
        <xdr:cNvSpPr/>
      </xdr:nvSpPr>
      <xdr:spPr>
        <a:xfrm>
          <a:off x="725805" y="4642485"/>
          <a:ext cx="283845" cy="291466"/>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3</xdr:col>
      <xdr:colOff>756284</xdr:colOff>
      <xdr:row>17</xdr:row>
      <xdr:rowOff>85203</xdr:rowOff>
    </xdr:from>
    <xdr:to>
      <xdr:col>3</xdr:col>
      <xdr:colOff>952499</xdr:colOff>
      <xdr:row>17</xdr:row>
      <xdr:rowOff>276225</xdr:rowOff>
    </xdr:to>
    <xdr:sp macro="" textlink="">
      <xdr:nvSpPr>
        <xdr:cNvPr id="6" name="7 Elipse">
          <a:extLst>
            <a:ext uri="{FF2B5EF4-FFF2-40B4-BE49-F238E27FC236}">
              <a16:creationId xmlns="" xmlns:a16="http://schemas.microsoft.com/office/drawing/2014/main" id="{00000000-0008-0000-0800-00003C000000}"/>
            </a:ext>
          </a:extLst>
        </xdr:cNvPr>
        <xdr:cNvSpPr/>
      </xdr:nvSpPr>
      <xdr:spPr>
        <a:xfrm>
          <a:off x="1994534" y="4695303"/>
          <a:ext cx="196215" cy="191022"/>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4</xdr:col>
      <xdr:colOff>784859</xdr:colOff>
      <xdr:row>17</xdr:row>
      <xdr:rowOff>104253</xdr:rowOff>
    </xdr:from>
    <xdr:to>
      <xdr:col>4</xdr:col>
      <xdr:colOff>981074</xdr:colOff>
      <xdr:row>17</xdr:row>
      <xdr:rowOff>295275</xdr:rowOff>
    </xdr:to>
    <xdr:sp macro="" textlink="">
      <xdr:nvSpPr>
        <xdr:cNvPr id="7" name="7 Elipse">
          <a:extLst>
            <a:ext uri="{FF2B5EF4-FFF2-40B4-BE49-F238E27FC236}">
              <a16:creationId xmlns="" xmlns:a16="http://schemas.microsoft.com/office/drawing/2014/main" id="{00000000-0008-0000-0800-00003D000000}"/>
            </a:ext>
          </a:extLst>
        </xdr:cNvPr>
        <xdr:cNvSpPr/>
      </xdr:nvSpPr>
      <xdr:spPr>
        <a:xfrm>
          <a:off x="2994659" y="4714353"/>
          <a:ext cx="196215" cy="191022"/>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5</xdr:col>
      <xdr:colOff>794384</xdr:colOff>
      <xdr:row>17</xdr:row>
      <xdr:rowOff>104253</xdr:rowOff>
    </xdr:from>
    <xdr:to>
      <xdr:col>6</xdr:col>
      <xdr:colOff>19049</xdr:colOff>
      <xdr:row>17</xdr:row>
      <xdr:rowOff>295275</xdr:rowOff>
    </xdr:to>
    <xdr:sp macro="" textlink="">
      <xdr:nvSpPr>
        <xdr:cNvPr id="8" name="7 Elipse">
          <a:extLst>
            <a:ext uri="{FF2B5EF4-FFF2-40B4-BE49-F238E27FC236}">
              <a16:creationId xmlns="" xmlns:a16="http://schemas.microsoft.com/office/drawing/2014/main" id="{00000000-0008-0000-0800-00003E000000}"/>
            </a:ext>
          </a:extLst>
        </xdr:cNvPr>
        <xdr:cNvSpPr/>
      </xdr:nvSpPr>
      <xdr:spPr>
        <a:xfrm>
          <a:off x="3994784" y="4714353"/>
          <a:ext cx="253365" cy="191022"/>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6</xdr:col>
      <xdr:colOff>121225</xdr:colOff>
      <xdr:row>15</xdr:row>
      <xdr:rowOff>76204</xdr:rowOff>
    </xdr:from>
    <xdr:to>
      <xdr:col>6</xdr:col>
      <xdr:colOff>467588</xdr:colOff>
      <xdr:row>16</xdr:row>
      <xdr:rowOff>104779</xdr:rowOff>
    </xdr:to>
    <xdr:sp macro="" textlink="">
      <xdr:nvSpPr>
        <xdr:cNvPr id="9" name="10 Flecha abajo">
          <a:extLst>
            <a:ext uri="{FF2B5EF4-FFF2-40B4-BE49-F238E27FC236}">
              <a16:creationId xmlns="" xmlns:a16="http://schemas.microsoft.com/office/drawing/2014/main" id="{00000000-0008-0000-0800-00003F000000}"/>
            </a:ext>
          </a:extLst>
        </xdr:cNvPr>
        <xdr:cNvSpPr/>
      </xdr:nvSpPr>
      <xdr:spPr>
        <a:xfrm rot="5400000">
          <a:off x="4366344" y="4089260"/>
          <a:ext cx="314325" cy="346363"/>
        </a:xfrm>
        <a:prstGeom prst="downArrow">
          <a:avLst/>
        </a:prstGeom>
        <a:noFill/>
        <a:ln w="25400" cap="flat" cmpd="sng" algn="ctr">
          <a:solidFill>
            <a:srgbClr val="F79646">
              <a:lumMod val="50000"/>
            </a:srgbClr>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5</xdr:col>
      <xdr:colOff>746759</xdr:colOff>
      <xdr:row>7</xdr:row>
      <xdr:rowOff>75677</xdr:rowOff>
    </xdr:from>
    <xdr:to>
      <xdr:col>5</xdr:col>
      <xdr:colOff>923924</xdr:colOff>
      <xdr:row>8</xdr:row>
      <xdr:rowOff>9524</xdr:rowOff>
    </xdr:to>
    <xdr:sp macro="" textlink="">
      <xdr:nvSpPr>
        <xdr:cNvPr id="10" name="7 Elipse">
          <a:extLst>
            <a:ext uri="{FF2B5EF4-FFF2-40B4-BE49-F238E27FC236}">
              <a16:creationId xmlns="" xmlns:a16="http://schemas.microsoft.com/office/drawing/2014/main" id="{00000000-0008-0000-0800-000040000000}"/>
            </a:ext>
          </a:extLst>
        </xdr:cNvPr>
        <xdr:cNvSpPr/>
      </xdr:nvSpPr>
      <xdr:spPr>
        <a:xfrm>
          <a:off x="3947159" y="1828277"/>
          <a:ext cx="177165" cy="200547"/>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4</xdr:col>
      <xdr:colOff>765809</xdr:colOff>
      <xdr:row>7</xdr:row>
      <xdr:rowOff>66152</xdr:rowOff>
    </xdr:from>
    <xdr:to>
      <xdr:col>4</xdr:col>
      <xdr:colOff>942974</xdr:colOff>
      <xdr:row>7</xdr:row>
      <xdr:rowOff>266699</xdr:rowOff>
    </xdr:to>
    <xdr:sp macro="" textlink="">
      <xdr:nvSpPr>
        <xdr:cNvPr id="11" name="7 Elipse">
          <a:extLst>
            <a:ext uri="{FF2B5EF4-FFF2-40B4-BE49-F238E27FC236}">
              <a16:creationId xmlns="" xmlns:a16="http://schemas.microsoft.com/office/drawing/2014/main" id="{00000000-0008-0000-0800-000041000000}"/>
            </a:ext>
          </a:extLst>
        </xdr:cNvPr>
        <xdr:cNvSpPr/>
      </xdr:nvSpPr>
      <xdr:spPr>
        <a:xfrm>
          <a:off x="2975609" y="1818752"/>
          <a:ext cx="177165" cy="200547"/>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2</xdr:col>
      <xdr:colOff>571501</xdr:colOff>
      <xdr:row>31</xdr:row>
      <xdr:rowOff>47626</xdr:rowOff>
    </xdr:from>
    <xdr:to>
      <xdr:col>2</xdr:col>
      <xdr:colOff>771525</xdr:colOff>
      <xdr:row>31</xdr:row>
      <xdr:rowOff>257176</xdr:rowOff>
    </xdr:to>
    <xdr:sp macro="" textlink="">
      <xdr:nvSpPr>
        <xdr:cNvPr id="12" name="6 Elipse">
          <a:extLst>
            <a:ext uri="{FF2B5EF4-FFF2-40B4-BE49-F238E27FC236}">
              <a16:creationId xmlns="" xmlns:a16="http://schemas.microsoft.com/office/drawing/2014/main" id="{00000000-0008-0000-0800-000011000000}"/>
            </a:ext>
          </a:extLst>
        </xdr:cNvPr>
        <xdr:cNvSpPr/>
      </xdr:nvSpPr>
      <xdr:spPr>
        <a:xfrm>
          <a:off x="962026" y="7115176"/>
          <a:ext cx="200024" cy="209550"/>
        </a:xfrm>
        <a:prstGeom prst="ellipse">
          <a:avLst/>
        </a:prstGeom>
        <a:solidFill>
          <a:srgbClr val="00B05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2</xdr:col>
      <xdr:colOff>561976</xdr:colOff>
      <xdr:row>32</xdr:row>
      <xdr:rowOff>57150</xdr:rowOff>
    </xdr:from>
    <xdr:to>
      <xdr:col>2</xdr:col>
      <xdr:colOff>771526</xdr:colOff>
      <xdr:row>32</xdr:row>
      <xdr:rowOff>266699</xdr:rowOff>
    </xdr:to>
    <xdr:sp macro="" textlink="">
      <xdr:nvSpPr>
        <xdr:cNvPr id="13" name="6 Elipse">
          <a:extLst>
            <a:ext uri="{FF2B5EF4-FFF2-40B4-BE49-F238E27FC236}">
              <a16:creationId xmlns="" xmlns:a16="http://schemas.microsoft.com/office/drawing/2014/main" id="{00000000-0008-0000-0800-000015000000}"/>
            </a:ext>
          </a:extLst>
        </xdr:cNvPr>
        <xdr:cNvSpPr/>
      </xdr:nvSpPr>
      <xdr:spPr>
        <a:xfrm>
          <a:off x="952501" y="7410450"/>
          <a:ext cx="209550" cy="209549"/>
        </a:xfrm>
        <a:prstGeom prst="ellipse">
          <a:avLst/>
        </a:prstGeom>
        <a:solidFill>
          <a:srgbClr val="FFFF0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twoCellAnchor>
    <xdr:from>
      <xdr:col>2</xdr:col>
      <xdr:colOff>581025</xdr:colOff>
      <xdr:row>33</xdr:row>
      <xdr:rowOff>28573</xdr:rowOff>
    </xdr:from>
    <xdr:to>
      <xdr:col>2</xdr:col>
      <xdr:colOff>781050</xdr:colOff>
      <xdr:row>34</xdr:row>
      <xdr:rowOff>47624</xdr:rowOff>
    </xdr:to>
    <xdr:sp macro="" textlink="">
      <xdr:nvSpPr>
        <xdr:cNvPr id="14" name="6 Elipse">
          <a:extLst>
            <a:ext uri="{FF2B5EF4-FFF2-40B4-BE49-F238E27FC236}">
              <a16:creationId xmlns="" xmlns:a16="http://schemas.microsoft.com/office/drawing/2014/main" id="{00000000-0008-0000-0800-000016000000}"/>
            </a:ext>
          </a:extLst>
        </xdr:cNvPr>
        <xdr:cNvSpPr/>
      </xdr:nvSpPr>
      <xdr:spPr>
        <a:xfrm>
          <a:off x="971550" y="7705723"/>
          <a:ext cx="200025" cy="200026"/>
        </a:xfrm>
        <a:prstGeom prst="ellipse">
          <a:avLst/>
        </a:prstGeom>
        <a:solidFill>
          <a:srgbClr val="FF0000"/>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666750</xdr:colOff>
      <xdr:row>2</xdr:row>
      <xdr:rowOff>7880</xdr:rowOff>
    </xdr:from>
    <xdr:to>
      <xdr:col>6</xdr:col>
      <xdr:colOff>723899</xdr:colOff>
      <xdr:row>4</xdr:row>
      <xdr:rowOff>26931</xdr:rowOff>
    </xdr:to>
    <xdr:pic>
      <xdr:nvPicPr>
        <xdr:cNvPr id="2" name="Imagen 5">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43" t="16529" r="2539" b="22865"/>
        <a:stretch/>
      </xdr:blipFill>
      <xdr:spPr bwMode="auto">
        <a:xfrm>
          <a:off x="6324600" y="360305"/>
          <a:ext cx="2000249" cy="400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676275</xdr:colOff>
      <xdr:row>1</xdr:row>
      <xdr:rowOff>19051</xdr:rowOff>
    </xdr:from>
    <xdr:to>
      <xdr:col>0</xdr:col>
      <xdr:colOff>1333500</xdr:colOff>
      <xdr:row>4</xdr:row>
      <xdr:rowOff>130059</xdr:rowOff>
    </xdr:to>
    <xdr:pic>
      <xdr:nvPicPr>
        <xdr:cNvPr id="3" name="Imagen 2">
          <a:extLst>
            <a:ext uri="{FF2B5EF4-FFF2-40B4-BE49-F238E27FC236}">
              <a16:creationId xmlns="" xmlns:a16="http://schemas.microsoft.com/office/drawing/2014/main" id="{B15791EF-31DC-49E8-BA0B-C1492E6FE2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 y="257176"/>
          <a:ext cx="657225" cy="606308"/>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85725</xdr:colOff>
      <xdr:row>2</xdr:row>
      <xdr:rowOff>9525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2143125" cy="33337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85725</xdr:colOff>
      <xdr:row>2</xdr:row>
      <xdr:rowOff>9525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2143125" cy="33337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85725</xdr:colOff>
      <xdr:row>2</xdr:row>
      <xdr:rowOff>9525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2143125" cy="33337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85725</xdr:colOff>
      <xdr:row>2</xdr:row>
      <xdr:rowOff>9525</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0"/>
          <a:ext cx="2143125" cy="33337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105103</xdr:colOff>
      <xdr:row>0</xdr:row>
      <xdr:rowOff>0</xdr:rowOff>
    </xdr:from>
    <xdr:to>
      <xdr:col>2</xdr:col>
      <xdr:colOff>278254</xdr:colOff>
      <xdr:row>2</xdr:row>
      <xdr:rowOff>151087</xdr:rowOff>
    </xdr:to>
    <xdr:pic>
      <xdr:nvPicPr>
        <xdr:cNvPr id="2" name="Imagen 1">
          <a:extLst>
            <a:ext uri="{FF2B5EF4-FFF2-40B4-BE49-F238E27FC236}">
              <a16:creationId xmlns:a16="http://schemas.microsoft.com/office/drawing/2014/main" xmlns="" id="{FA1F97A3-D6CB-4424-BDD8-76994FC698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02" t="3316" r="66796" b="90529"/>
        <a:stretch/>
      </xdr:blipFill>
      <xdr:spPr bwMode="auto">
        <a:xfrm>
          <a:off x="105103" y="0"/>
          <a:ext cx="2573451" cy="713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139213</xdr:colOff>
      <xdr:row>0</xdr:row>
      <xdr:rowOff>65941</xdr:rowOff>
    </xdr:from>
    <xdr:to>
      <xdr:col>2</xdr:col>
      <xdr:colOff>10459</xdr:colOff>
      <xdr:row>2</xdr:row>
      <xdr:rowOff>120893</xdr:rowOff>
    </xdr:to>
    <xdr:pic>
      <xdr:nvPicPr>
        <xdr:cNvPr id="2" name="Imagen 1">
          <a:extLst>
            <a:ext uri="{FF2B5EF4-FFF2-40B4-BE49-F238E27FC236}">
              <a16:creationId xmlns:a16="http://schemas.microsoft.com/office/drawing/2014/main" xmlns="" id="{BD67BC97-8159-23F2-7020-264E063737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02" t="3316" r="66796" b="90529"/>
        <a:stretch/>
      </xdr:blipFill>
      <xdr:spPr bwMode="auto">
        <a:xfrm>
          <a:off x="377338" y="65941"/>
          <a:ext cx="2157246" cy="616927"/>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1349376</xdr:colOff>
      <xdr:row>1</xdr:row>
      <xdr:rowOff>15875</xdr:rowOff>
    </xdr:from>
    <xdr:to>
      <xdr:col>6</xdr:col>
      <xdr:colOff>396875</xdr:colOff>
      <xdr:row>2</xdr:row>
      <xdr:rowOff>209550</xdr:rowOff>
    </xdr:to>
    <xdr:pic>
      <xdr:nvPicPr>
        <xdr:cNvPr id="2" name="image1.png"/>
        <xdr:cNvPicPr/>
      </xdr:nvPicPr>
      <xdr:blipFill rotWithShape="1">
        <a:blip xmlns:r="http://schemas.openxmlformats.org/officeDocument/2006/relationships" r:embed="rId1"/>
        <a:srcRect l="3597" t="3033" r="58888" b="86953"/>
        <a:stretch/>
      </xdr:blipFill>
      <xdr:spPr>
        <a:xfrm>
          <a:off x="7797801" y="368300"/>
          <a:ext cx="3190874" cy="974725"/>
        </a:xfrm>
        <a:prstGeom prst="rect">
          <a:avLst/>
        </a:prstGeom>
        <a:ln/>
      </xdr:spPr>
    </xdr:pic>
    <xdr:clientData/>
  </xdr:twoCellAnchor>
  <xdr:twoCellAnchor editAs="oneCell">
    <xdr:from>
      <xdr:col>1</xdr:col>
      <xdr:colOff>1063624</xdr:colOff>
      <xdr:row>0</xdr:row>
      <xdr:rowOff>276225</xdr:rowOff>
    </xdr:from>
    <xdr:to>
      <xdr:col>1</xdr:col>
      <xdr:colOff>2413000</xdr:colOff>
      <xdr:row>2</xdr:row>
      <xdr:rowOff>244474</xdr:rowOff>
    </xdr:to>
    <xdr:pic>
      <xdr:nvPicPr>
        <xdr:cNvPr id="3" name="Imagen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1274" y="276225"/>
          <a:ext cx="1349376" cy="11017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3</xdr:row>
      <xdr:rowOff>9525</xdr:rowOff>
    </xdr:to>
    <xdr:pic>
      <xdr:nvPicPr>
        <xdr:cNvPr id="2" name="Imagen 1">
          <a:extLst>
            <a:ext uri="{FF2B5EF4-FFF2-40B4-BE49-F238E27FC236}">
              <a16:creationId xmlns="" xmlns:a16="http://schemas.microsoft.com/office/drawing/2014/main" id="{FE839F08-1E79-157D-BABF-F3E3A6977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52387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609600</xdr:colOff>
      <xdr:row>0</xdr:row>
      <xdr:rowOff>0</xdr:rowOff>
    </xdr:from>
    <xdr:to>
      <xdr:col>9</xdr:col>
      <xdr:colOff>466725</xdr:colOff>
      <xdr:row>1</xdr:row>
      <xdr:rowOff>9525</xdr:rowOff>
    </xdr:to>
    <xdr:pic>
      <xdr:nvPicPr>
        <xdr:cNvPr id="2" name="Imagen 1">
          <a:extLst>
            <a:ext uri="{FF2B5EF4-FFF2-40B4-BE49-F238E27FC236}">
              <a16:creationId xmlns="" xmlns:a16="http://schemas.microsoft.com/office/drawing/2014/main" id="{1A60065E-5D9D-3A2B-E8C4-7D064C4392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16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0</xdr:rowOff>
    </xdr:from>
    <xdr:to>
      <xdr:col>3</xdr:col>
      <xdr:colOff>295275</xdr:colOff>
      <xdr:row>2</xdr:row>
      <xdr:rowOff>9525</xdr:rowOff>
    </xdr:to>
    <xdr:pic>
      <xdr:nvPicPr>
        <xdr:cNvPr id="2" name="Imagen 1">
          <a:extLst>
            <a:ext uri="{FF2B5EF4-FFF2-40B4-BE49-F238E27FC236}">
              <a16:creationId xmlns="" xmlns:a16="http://schemas.microsoft.com/office/drawing/2014/main" id="{2D5D0DB2-9B75-5CC6-E58D-AF6A3C93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0"/>
          <a:ext cx="2124075" cy="4667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 xmlns:a16="http://schemas.microsoft.com/office/drawing/2014/main" id="{08D6AF1C-39DF-47D4-9FE2-74E8CC08EDFB}"/>
            </a:ext>
          </a:extLst>
        </xdr:cNvPr>
        <xdr:cNvPicPr>
          <a:picLocks noChangeAspect="1"/>
        </xdr:cNvPicPr>
      </xdr:nvPicPr>
      <xdr:blipFill>
        <a:blip xmlns:r="http://schemas.openxmlformats.org/officeDocument/2006/relationships" r:embed="rId1"/>
        <a:stretch>
          <a:fillRect/>
        </a:stretch>
      </xdr:blipFill>
      <xdr:spPr>
        <a:xfrm>
          <a:off x="7838343" y="155139"/>
          <a:ext cx="2488769" cy="647013"/>
        </a:xfrm>
        <a:prstGeom prst="rect">
          <a:avLst/>
        </a:prstGeom>
      </xdr:spPr>
    </xdr:pic>
    <xdr:clientData/>
  </xdr:twoCellAnchor>
  <xdr:twoCellAnchor editAs="oneCell">
    <xdr:from>
      <xdr:col>0</xdr:col>
      <xdr:colOff>455543</xdr:colOff>
      <xdr:row>0</xdr:row>
      <xdr:rowOff>24847</xdr:rowOff>
    </xdr:from>
    <xdr:to>
      <xdr:col>0</xdr:col>
      <xdr:colOff>1408042</xdr:colOff>
      <xdr:row>4</xdr:row>
      <xdr:rowOff>92611</xdr:rowOff>
    </xdr:to>
    <xdr:pic>
      <xdr:nvPicPr>
        <xdr:cNvPr id="3" name="Imagen 2">
          <a:extLst>
            <a:ext uri="{FF2B5EF4-FFF2-40B4-BE49-F238E27FC236}">
              <a16:creationId xmlns="" xmlns:a16="http://schemas.microsoft.com/office/drawing/2014/main" id="{C9DB0E03-14FD-4C34-BA10-E5F0376F4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5543" y="24847"/>
          <a:ext cx="952499" cy="90596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201198</xdr:colOff>
      <xdr:row>0</xdr:row>
      <xdr:rowOff>147027</xdr:rowOff>
    </xdr:from>
    <xdr:to>
      <xdr:col>7</xdr:col>
      <xdr:colOff>780226</xdr:colOff>
      <xdr:row>4</xdr:row>
      <xdr:rowOff>29086</xdr:rowOff>
    </xdr:to>
    <xdr:pic>
      <xdr:nvPicPr>
        <xdr:cNvPr id="2" name="Imagen 1">
          <a:extLst>
            <a:ext uri="{FF2B5EF4-FFF2-40B4-BE49-F238E27FC236}">
              <a16:creationId xmlns="" xmlns:a16="http://schemas.microsoft.com/office/drawing/2014/main" id="{3DDBFE09-7E35-4B89-92F6-7C037F7CA4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32" r="65930" b="92039"/>
        <a:stretch/>
      </xdr:blipFill>
      <xdr:spPr bwMode="auto">
        <a:xfrm>
          <a:off x="7068723" y="147027"/>
          <a:ext cx="3017428" cy="815509"/>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767938</xdr:colOff>
      <xdr:row>1</xdr:row>
      <xdr:rowOff>9525</xdr:rowOff>
    </xdr:from>
    <xdr:to>
      <xdr:col>5</xdr:col>
      <xdr:colOff>676275</xdr:colOff>
      <xdr:row>5</xdr:row>
      <xdr:rowOff>142875</xdr:rowOff>
    </xdr:to>
    <xdr:pic>
      <xdr:nvPicPr>
        <xdr:cNvPr id="2" name="Imagen 1">
          <a:extLst>
            <a:ext uri="{FF2B5EF4-FFF2-40B4-BE49-F238E27FC236}">
              <a16:creationId xmlns="" xmlns:a16="http://schemas.microsoft.com/office/drawing/2014/main" id="{BF050C7C-4992-4BD9-804B-DBE7DE915D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32" r="65930" b="92039"/>
        <a:stretch/>
      </xdr:blipFill>
      <xdr:spPr bwMode="auto">
        <a:xfrm>
          <a:off x="2701513" y="200025"/>
          <a:ext cx="3232562" cy="89535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1075764</xdr:colOff>
      <xdr:row>2</xdr:row>
      <xdr:rowOff>62349</xdr:rowOff>
    </xdr:from>
    <xdr:to>
      <xdr:col>11</xdr:col>
      <xdr:colOff>1336225</xdr:colOff>
      <xdr:row>5</xdr:row>
      <xdr:rowOff>21249</xdr:rowOff>
    </xdr:to>
    <xdr:pic>
      <xdr:nvPicPr>
        <xdr:cNvPr id="2" name="Imagen 1">
          <a:extLst>
            <a:ext uri="{FF2B5EF4-FFF2-40B4-BE49-F238E27FC236}">
              <a16:creationId xmlns="" xmlns:a16="http://schemas.microsoft.com/office/drawing/2014/main" id="{1E924184-DDB1-490A-AF07-A2C2417A4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32" r="65930" b="92039"/>
        <a:stretch/>
      </xdr:blipFill>
      <xdr:spPr bwMode="auto">
        <a:xfrm>
          <a:off x="11829489" y="576699"/>
          <a:ext cx="3022711" cy="816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625929</xdr:colOff>
      <xdr:row>2</xdr:row>
      <xdr:rowOff>22412</xdr:rowOff>
    </xdr:from>
    <xdr:to>
      <xdr:col>1</xdr:col>
      <xdr:colOff>1578428</xdr:colOff>
      <xdr:row>5</xdr:row>
      <xdr:rowOff>61187</xdr:rowOff>
    </xdr:to>
    <xdr:pic>
      <xdr:nvPicPr>
        <xdr:cNvPr id="3" name="Imagen 2">
          <a:extLst>
            <a:ext uri="{FF2B5EF4-FFF2-40B4-BE49-F238E27FC236}">
              <a16:creationId xmlns="" xmlns:a16="http://schemas.microsoft.com/office/drawing/2014/main" id="{8FFB32F4-5877-480D-98FC-DBD6D5AACB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3604" y="536762"/>
          <a:ext cx="952499" cy="8960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486352</xdr:colOff>
      <xdr:row>7</xdr:row>
      <xdr:rowOff>56214</xdr:rowOff>
    </xdr:from>
    <xdr:to>
      <xdr:col>3</xdr:col>
      <xdr:colOff>1585993</xdr:colOff>
      <xdr:row>9</xdr:row>
      <xdr:rowOff>220737</xdr:rowOff>
    </xdr:to>
    <xdr:pic>
      <xdr:nvPicPr>
        <xdr:cNvPr id="2" name="Imagen 5">
          <a:extLst>
            <a:ext uri="{FF2B5EF4-FFF2-40B4-BE49-F238E27FC236}">
              <a16:creationId xmlns="" xmlns:a16="http://schemas.microsoft.com/office/drawing/2014/main" id="{D908352F-4470-4FD5-9511-541EEF390F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43" t="16529" r="2539" b="22865"/>
        <a:stretch/>
      </xdr:blipFill>
      <xdr:spPr bwMode="auto">
        <a:xfrm>
          <a:off x="14554777" y="1037289"/>
          <a:ext cx="3290391" cy="62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609848</xdr:colOff>
      <xdr:row>4</xdr:row>
      <xdr:rowOff>43296</xdr:rowOff>
    </xdr:from>
    <xdr:to>
      <xdr:col>0</xdr:col>
      <xdr:colOff>1905000</xdr:colOff>
      <xdr:row>11</xdr:row>
      <xdr:rowOff>8519</xdr:rowOff>
    </xdr:to>
    <xdr:pic>
      <xdr:nvPicPr>
        <xdr:cNvPr id="3" name="Imagen 2">
          <a:extLst>
            <a:ext uri="{FF2B5EF4-FFF2-40B4-BE49-F238E27FC236}">
              <a16:creationId xmlns="" xmlns:a16="http://schemas.microsoft.com/office/drawing/2014/main" id="{A4D9B7DB-0144-4EE3-B46F-0225636D3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848" y="767196"/>
          <a:ext cx="1295152" cy="1136798"/>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Downloads\Users\MLOPEZL\AppData\Local\Temp\Users\SERGIO~1\AppData\Local\Temp\Rar$DIa0.451\CONCENTRADO%20AUDITOR&#205;A%2019022013\Nueva%20carpeta\Reportes%20Junio%202012\ZAC-02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respaldo\Mis%20documentos\JAVIER\CUADERNILLOS\Enero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dmin\Downloads\Users\MLOPEZL\AppData\Local\Temp\respaldo\Mis%20documentos\JAVIER\CUADERNILLOS\Enero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paldo/Mis%20documentos/JAVIER/CUADERNILLOS/Enero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admin\Downloads\Users\MLOPEZL\AppData\Local\Temp\Estadis-Deuda\Septiembre%202012\Reportes%20Recibidos%20Tercer%20Trimestre\HID-031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stadis-Deuda\Septiembre%202012\Reportes%20Recibidos%20Tercer%20Trimestre\HID-03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sers\admin\Downloads\Users\MLOPEZL\AppData\Local\Temp\Deuda\Estadis-Deuda\Septiembre%202013\Reportes%20recibidos\SON-031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euda\Estadis-Deuda\Septiembre%202013\Reportes%20recibidos\SON-03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Heron\Documents\oaxaca\fmto%201\formaT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sers\admin\Downloads\Users\MLOPEZL\AppData\Local\Temp\Users\sergio_martinez\AppData\Local\Microsoft\Windows\Temporary%20Internet%20Files\Content.Outlook\WRD1MHBP\II%20trim%2020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sers\sergio_martinez\AppData\Local\Microsoft\Windows\Temporary%20Internet%20Files\Content.Outlook\WRD1MHBP\II%20trim%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ERGIO~1\AppData\Local\Temp\Rar$DIa0.451\CONCENTRADO%20AUDITOR&#205;A%2019022013\Nueva%20carpeta\Reportes%20Junio%202012\ZAC-02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admin\Downloads\Users\MLOPEZL\AppData\Local\Temp\Users\SERGIO~1\AppData\Local\Temp\Rar$DIa0.451\CONCENTRADO%20AUDITOR&#205;A%2019022013\Nueva%20carpeta\deuda%20de%20abril-junio%20(06-08-20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Users\SERGIO~1\AppData\Local\Temp\Rar$DIa0.451\CONCENTRADO%20AUDITOR&#205;A%2019022013\Nueva%20carpeta\deuda%20de%20abril-junio%20(06-08-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Users\admin\Downloads\Users\ANGELE~1\AppData\Local\Temp\Rar$DI89.768\Users\carlos_leong\Desktop\Cuadros%20Deuda\Dic-10\16%20MICH%2003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ANGELE~1\AppData\Local\Temp\Rar$DI89.768\Users\carlos_leong\Desktop\Cuadros%20Deuda\Dic-10\16%20MICH%2003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GELE~1/AppData/Local/Temp/Rar$DI89.768/Users/carlos_leong/Desktop/Cuadros%20Deuda/Dic-10/16%20MICH%2003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Josefina%20Martinez/OneDrive/Escritorio/2023/ingresos/CUADROS%20DE%20INGRESOS%20ENE-DIC%20202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LORENA\2023\informacion\Contabilidad\informes\trimestral\1er%20trimestral\enviados\Cuadros%20de%20Ingresos%20enero-marzo%20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LOPEZL/Downloads/Cuadro%20ppto%204T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Heron/AppData/Local/Temp/Formatos_Anexo_1_Criterios_LD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admin\Downloads\Users\ANGELE~1\AppData\Local\Temp\Rar$DI89.768\Baja%20California%20Su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ANGELE~1\AppData\Local\Temp\Rar$DI89.768\Baja%20California%20Su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NGELE~1/AppData/Local/Temp/Rar$DI89.768/Baja%20California%20Su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Heron\AppData\Local\Temp\Formatos_Anexo_1_Criterios_LD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P50\Escritorio\LICTACI&#211;N\Formatos_Anexo_1_Criterios_LD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Users\DICC\Downloads\formaTOS%2006.03.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Heron\Downloads\FORMATO%20%20(1)%2003.0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cell r="I1" t="str">
            <v>SI</v>
          </cell>
          <cell r="M1" t="str">
            <v>ABNAMRO</v>
          </cell>
          <cell r="T1" t="str">
            <v>PARTICIPACIONES</v>
          </cell>
          <cell r="W1" t="str">
            <v>TENENCIA</v>
          </cell>
        </row>
        <row r="2">
          <cell r="E2" t="str">
            <v>Más</v>
          </cell>
          <cell r="I2" t="str">
            <v>NO</v>
          </cell>
          <cell r="M2" t="str">
            <v>AFIRME</v>
          </cell>
          <cell r="T2" t="str">
            <v>APORTACIONES</v>
          </cell>
          <cell r="W2" t="str">
            <v>ISN</v>
          </cell>
        </row>
        <row r="3">
          <cell r="E3" t="str">
            <v>Por</v>
          </cell>
          <cell r="M3" t="str">
            <v>AMERICAN EXPRESS</v>
          </cell>
          <cell r="T3" t="str">
            <v>INGRESOS PROPIOS</v>
          </cell>
          <cell r="W3" t="str">
            <v>PEAJES</v>
          </cell>
        </row>
        <row r="4">
          <cell r="M4" t="str">
            <v>ANÁHUAC</v>
          </cell>
          <cell r="W4" t="str">
            <v>CUOTAS</v>
          </cell>
        </row>
        <row r="5">
          <cell r="M5" t="str">
            <v>ATLÁNTICO</v>
          </cell>
          <cell r="W5" t="str">
            <v>FAIS</v>
          </cell>
        </row>
        <row r="6">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M1" t="str">
            <v>ABNAMRO</v>
          </cell>
        </row>
        <row r="2">
          <cell r="M2" t="str">
            <v>AFIRME</v>
          </cell>
        </row>
        <row r="3">
          <cell r="M3" t="str">
            <v>AMERICAN EXPRESS</v>
          </cell>
        </row>
        <row r="4">
          <cell r="M4" t="str">
            <v>ANÁHUAC</v>
          </cell>
        </row>
        <row r="5">
          <cell r="M5" t="str">
            <v>ATLÁNTICO</v>
          </cell>
        </row>
        <row r="6">
          <cell r="M6" t="str">
            <v>AUTOFIN</v>
          </cell>
        </row>
        <row r="7">
          <cell r="M7" t="str">
            <v>AZTECA</v>
          </cell>
        </row>
        <row r="8">
          <cell r="M8" t="str">
            <v>BAJÍO</v>
          </cell>
        </row>
        <row r="9">
          <cell r="M9" t="str">
            <v>BAMSA</v>
          </cell>
        </row>
        <row r="10">
          <cell r="M10" t="str">
            <v>BANAMEX</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M1" t="str">
            <v>ABNAMRO</v>
          </cell>
        </row>
        <row r="2">
          <cell r="M2" t="str">
            <v>AFIRME</v>
          </cell>
        </row>
        <row r="3">
          <cell r="M3" t="str">
            <v>AMERICAN EXPRESS</v>
          </cell>
        </row>
        <row r="4">
          <cell r="M4" t="str">
            <v>ANÁHUAC</v>
          </cell>
        </row>
        <row r="5">
          <cell r="M5" t="str">
            <v>ATLÁNTICO</v>
          </cell>
        </row>
        <row r="6">
          <cell r="M6" t="str">
            <v>AUTOFIN</v>
          </cell>
        </row>
        <row r="7">
          <cell r="M7" t="str">
            <v>AZTECA</v>
          </cell>
        </row>
        <row r="8">
          <cell r="M8" t="str">
            <v>BAJÍO</v>
          </cell>
        </row>
        <row r="9">
          <cell r="M9" t="str">
            <v>BAMSA</v>
          </cell>
        </row>
        <row r="10">
          <cell r="M10" t="str">
            <v>BANAMEX</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W1" t="str">
            <v>TENENCIA</v>
          </cell>
        </row>
        <row r="2">
          <cell r="W2" t="str">
            <v>ISN</v>
          </cell>
        </row>
        <row r="3">
          <cell r="W3" t="str">
            <v>PEAJES</v>
          </cell>
        </row>
        <row r="4">
          <cell r="W4" t="str">
            <v>CUOTAS</v>
          </cell>
        </row>
        <row r="5">
          <cell r="W5" t="str">
            <v>FAIS</v>
          </cell>
        </row>
        <row r="6">
          <cell r="W6" t="str">
            <v>FAFEF</v>
          </cell>
        </row>
        <row r="7">
          <cell r="W7" t="str">
            <v>FORTAMUN</v>
          </cell>
        </row>
        <row r="8">
          <cell r="W8" t="str">
            <v>FONAREC</v>
          </cell>
        </row>
        <row r="9">
          <cell r="W9" t="str">
            <v>PARTICIPACIONES</v>
          </cell>
        </row>
        <row r="10">
          <cell r="W10" t="str">
            <v>OTROS</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W1" t="str">
            <v>TENENCIA</v>
          </cell>
        </row>
        <row r="2">
          <cell r="W2" t="str">
            <v>ISN</v>
          </cell>
        </row>
        <row r="3">
          <cell r="W3" t="str">
            <v>PEAJES</v>
          </cell>
        </row>
        <row r="4">
          <cell r="W4" t="str">
            <v>CUOTAS</v>
          </cell>
        </row>
        <row r="5">
          <cell r="W5" t="str">
            <v>FAIS</v>
          </cell>
        </row>
        <row r="6">
          <cell r="W6" t="str">
            <v>FAFEF</v>
          </cell>
        </row>
        <row r="7">
          <cell r="W7" t="str">
            <v>FORTAMUN</v>
          </cell>
        </row>
        <row r="8">
          <cell r="W8" t="str">
            <v>FONAREC</v>
          </cell>
        </row>
        <row r="9">
          <cell r="W9" t="str">
            <v>PARTICIPACIONES</v>
          </cell>
        </row>
        <row r="10">
          <cell r="W10" t="str">
            <v>OTROS</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sheetName val="Instructivo F1"/>
      <sheetName val="Formato 2"/>
      <sheetName val="Formato 3"/>
      <sheetName val="Formato 4"/>
      <sheetName val="Formato 5"/>
      <sheetName val="Formato 6a"/>
      <sheetName val="Formato 6b"/>
      <sheetName val="Formato 6c"/>
      <sheetName val="Formato 6d"/>
      <sheetName val="Formato 7a"/>
      <sheetName val="Formato 7b"/>
      <sheetName val="Formato 7c"/>
      <sheetName val="Formato 7d"/>
      <sheetName val="Formato 8"/>
      <sheetName val="Guia de Cumplimiento"/>
    </sheetNames>
    <sheetDataSet>
      <sheetData sheetId="0"/>
      <sheetData sheetId="1"/>
      <sheetData sheetId="2"/>
      <sheetData sheetId="3">
        <row r="8">
          <cell r="E8">
            <v>4</v>
          </cell>
        </row>
      </sheetData>
      <sheetData sheetId="4"/>
      <sheetData sheetId="5"/>
      <sheetData sheetId="6"/>
      <sheetData sheetId="7">
        <row r="9">
          <cell r="B9">
            <v>8</v>
          </cell>
        </row>
        <row r="19">
          <cell r="B19">
            <v>8</v>
          </cell>
        </row>
      </sheetData>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ow r="1">
          <cell r="I1" t="str">
            <v>SI</v>
          </cell>
        </row>
        <row r="2">
          <cell r="I2" t="str">
            <v>NO</v>
          </cell>
        </row>
      </sheetData>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ow r="1">
          <cell r="I1" t="str">
            <v>SI</v>
          </cell>
        </row>
        <row r="2">
          <cell r="I2" t="str">
            <v>NO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cell r="I1" t="str">
            <v>SI</v>
          </cell>
          <cell r="M1" t="str">
            <v>ABNAMRO</v>
          </cell>
          <cell r="T1" t="str">
            <v>PARTICIPACIONES</v>
          </cell>
          <cell r="W1" t="str">
            <v>TENENCIA</v>
          </cell>
        </row>
        <row r="2">
          <cell r="E2" t="str">
            <v>Más</v>
          </cell>
          <cell r="I2" t="str">
            <v>NO</v>
          </cell>
          <cell r="M2" t="str">
            <v>AFIRME</v>
          </cell>
          <cell r="T2" t="str">
            <v>APORTACIONES</v>
          </cell>
          <cell r="W2" t="str">
            <v>ISN</v>
          </cell>
        </row>
        <row r="3">
          <cell r="E3" t="str">
            <v>Por</v>
          </cell>
          <cell r="M3" t="str">
            <v>AMERICAN EXPRESS</v>
          </cell>
          <cell r="T3" t="str">
            <v>INGRESOS PROPIOS</v>
          </cell>
          <cell r="W3" t="str">
            <v>PEAJES</v>
          </cell>
        </row>
        <row r="4">
          <cell r="M4" t="str">
            <v>ANÁHUAC</v>
          </cell>
          <cell r="W4" t="str">
            <v>CUOTAS</v>
          </cell>
        </row>
        <row r="5">
          <cell r="M5" t="str">
            <v>ATLÁNTICO</v>
          </cell>
          <cell r="W5" t="str">
            <v>FAIS</v>
          </cell>
        </row>
        <row r="6">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row>
        <row r="2">
          <cell r="E2" t="str">
            <v>Más</v>
          </cell>
        </row>
        <row r="3">
          <cell r="E3" t="str">
            <v>Por</v>
          </cell>
        </row>
      </sheetData>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row>
        <row r="2">
          <cell r="E2" t="str">
            <v>Más</v>
          </cell>
        </row>
        <row r="3">
          <cell r="E3" t="str">
            <v>Por</v>
          </cell>
        </row>
      </sheetData>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 1 "/>
      <sheetName val="INGR 2 "/>
      <sheetName val="INGR 3"/>
      <sheetName val="INGR 4 "/>
      <sheetName val="INGR 5"/>
      <sheetName val="INGR 6"/>
      <sheetName val="INGR 7"/>
      <sheetName val="INGR 9"/>
      <sheetName val="INGR 10"/>
      <sheetName val="INGR 11"/>
      <sheetName val="INGR 12"/>
      <sheetName val="Otros Ingresos Y Beneficios"/>
    </sheetNames>
    <sheetDataSet>
      <sheetData sheetId="0">
        <row r="13">
          <cell r="D13">
            <v>5050403835.6300001</v>
          </cell>
        </row>
        <row r="24">
          <cell r="D24">
            <v>28521916436</v>
          </cell>
        </row>
        <row r="26">
          <cell r="D26">
            <v>54967403466.229996</v>
          </cell>
        </row>
        <row r="28">
          <cell r="D28">
            <v>6169681218.3400002</v>
          </cell>
        </row>
        <row r="30">
          <cell r="D30">
            <v>2231221161.5100002</v>
          </cell>
        </row>
        <row r="32">
          <cell r="D32">
            <v>72410021.540000007</v>
          </cell>
        </row>
        <row r="34">
          <cell r="D34">
            <v>2906056532.8499999</v>
          </cell>
        </row>
        <row r="37">
          <cell r="D37">
            <v>189780502.94999999</v>
          </cell>
        </row>
        <row r="39">
          <cell r="D39">
            <v>0</v>
          </cell>
        </row>
      </sheetData>
      <sheetData sheetId="1"/>
      <sheetData sheetId="2">
        <row r="8">
          <cell r="B8">
            <v>1621870626.9000001</v>
          </cell>
          <cell r="C8">
            <v>1659397543</v>
          </cell>
          <cell r="D8">
            <v>1846163237</v>
          </cell>
        </row>
      </sheetData>
      <sheetData sheetId="3">
        <row r="12">
          <cell r="B12">
            <v>1913333053.29</v>
          </cell>
          <cell r="C12">
            <v>1882343738</v>
          </cell>
        </row>
        <row r="14">
          <cell r="B14">
            <v>266343421.56</v>
          </cell>
          <cell r="C14">
            <v>120749722</v>
          </cell>
        </row>
        <row r="16">
          <cell r="B16">
            <v>164144807.55000001</v>
          </cell>
          <cell r="C16">
            <v>18547471</v>
          </cell>
        </row>
      </sheetData>
      <sheetData sheetId="4">
        <row r="76">
          <cell r="D76">
            <v>2250191609.21</v>
          </cell>
        </row>
      </sheetData>
      <sheetData sheetId="5">
        <row r="25">
          <cell r="C25">
            <v>601268083.21000004</v>
          </cell>
        </row>
      </sheetData>
      <sheetData sheetId="6">
        <row r="24">
          <cell r="D24">
            <v>352780906.20999998</v>
          </cell>
        </row>
      </sheetData>
      <sheetData sheetId="7">
        <row r="10">
          <cell r="B10">
            <v>27786766397</v>
          </cell>
          <cell r="C10">
            <v>29332113582</v>
          </cell>
          <cell r="D10">
            <v>28521916436</v>
          </cell>
        </row>
        <row r="18">
          <cell r="B18">
            <v>48879624883.290001</v>
          </cell>
          <cell r="C18">
            <v>52646113386</v>
          </cell>
          <cell r="D18">
            <v>54967403466.229996</v>
          </cell>
        </row>
        <row r="30">
          <cell r="B30">
            <v>4296259362.0699997</v>
          </cell>
          <cell r="C30">
            <v>2821631368</v>
          </cell>
          <cell r="D30">
            <v>6169681218.3400002</v>
          </cell>
        </row>
        <row r="33">
          <cell r="B33">
            <v>3716576608</v>
          </cell>
          <cell r="C33">
            <v>952079699</v>
          </cell>
          <cell r="D33">
            <v>2231221161.5100002</v>
          </cell>
        </row>
        <row r="52">
          <cell r="B52">
            <v>70425809</v>
          </cell>
          <cell r="C52">
            <v>69600000</v>
          </cell>
          <cell r="D52">
            <v>72410021.540000007</v>
          </cell>
        </row>
        <row r="56">
          <cell r="B56">
            <v>2694242709.4000001</v>
          </cell>
          <cell r="C56">
            <v>2726903207</v>
          </cell>
          <cell r="D56">
            <v>2906056532.8499999</v>
          </cell>
        </row>
      </sheetData>
      <sheetData sheetId="8">
        <row r="9">
          <cell r="B9">
            <v>22884721488</v>
          </cell>
          <cell r="C9">
            <v>23998223874</v>
          </cell>
          <cell r="D9">
            <v>23459760183</v>
          </cell>
        </row>
        <row r="10">
          <cell r="B10">
            <v>1571153384</v>
          </cell>
          <cell r="C10">
            <v>1712502571</v>
          </cell>
          <cell r="D10">
            <v>1640070077</v>
          </cell>
        </row>
        <row r="11">
          <cell r="B11">
            <v>310711657</v>
          </cell>
          <cell r="C11">
            <v>328570015</v>
          </cell>
          <cell r="D11">
            <v>312863520</v>
          </cell>
        </row>
        <row r="12">
          <cell r="B12">
            <v>1077712408</v>
          </cell>
          <cell r="C12">
            <v>1289178724</v>
          </cell>
          <cell r="D12">
            <v>1214792480</v>
          </cell>
        </row>
        <row r="13">
          <cell r="B13">
            <v>452857134</v>
          </cell>
          <cell r="C13">
            <v>656156108</v>
          </cell>
          <cell r="D13">
            <v>561067208</v>
          </cell>
        </row>
        <row r="14">
          <cell r="B14">
            <v>1489610326</v>
          </cell>
          <cell r="C14">
            <v>1347482290</v>
          </cell>
          <cell r="D14">
            <v>1333362968</v>
          </cell>
        </row>
      </sheetData>
      <sheetData sheetId="9">
        <row r="9">
          <cell r="B9">
            <v>27408487509.799999</v>
          </cell>
          <cell r="C9">
            <v>28092953750</v>
          </cell>
          <cell r="D9">
            <v>30237719736.869999</v>
          </cell>
        </row>
        <row r="10">
          <cell r="B10">
            <v>5486273730.1400003</v>
          </cell>
          <cell r="C10">
            <v>5781790893</v>
          </cell>
          <cell r="D10">
            <v>5910626812.0100002</v>
          </cell>
        </row>
        <row r="12">
          <cell r="B12">
            <v>7440532199</v>
          </cell>
          <cell r="C12">
            <v>8663332100</v>
          </cell>
          <cell r="D12">
            <v>8663332100</v>
          </cell>
        </row>
        <row r="13">
          <cell r="B13">
            <v>1026303387</v>
          </cell>
          <cell r="C13">
            <v>1194969238</v>
          </cell>
          <cell r="D13">
            <v>1194969238</v>
          </cell>
        </row>
        <row r="14">
          <cell r="B14">
            <v>3106911401</v>
          </cell>
          <cell r="C14">
            <v>3706711478</v>
          </cell>
          <cell r="D14">
            <v>3698115307</v>
          </cell>
        </row>
        <row r="15">
          <cell r="B15">
            <v>1748124089.02</v>
          </cell>
          <cell r="C15">
            <v>1977449247</v>
          </cell>
          <cell r="D15">
            <v>2071250362.3299999</v>
          </cell>
        </row>
        <row r="16">
          <cell r="B16">
            <v>179573544.33000001</v>
          </cell>
          <cell r="C16">
            <v>184243341</v>
          </cell>
          <cell r="D16">
            <v>189731818.02000001</v>
          </cell>
        </row>
        <row r="17">
          <cell r="B17">
            <v>220007608</v>
          </cell>
          <cell r="C17">
            <v>228367897</v>
          </cell>
          <cell r="D17">
            <v>242008368</v>
          </cell>
        </row>
        <row r="18">
          <cell r="B18">
            <v>2263411415</v>
          </cell>
          <cell r="C18">
            <v>2816295442</v>
          </cell>
          <cell r="D18">
            <v>2759649724</v>
          </cell>
        </row>
      </sheetData>
      <sheetData sheetId="10">
        <row r="12">
          <cell r="B12">
            <v>186782231</v>
          </cell>
          <cell r="C12">
            <v>161493010</v>
          </cell>
          <cell r="D12">
            <v>229478021</v>
          </cell>
        </row>
        <row r="13">
          <cell r="B13">
            <v>2957203825</v>
          </cell>
          <cell r="C13">
            <v>100345658</v>
          </cell>
          <cell r="D13">
            <v>1277831696</v>
          </cell>
        </row>
        <row r="15">
          <cell r="B15">
            <v>2491826</v>
          </cell>
          <cell r="C15">
            <v>6273370</v>
          </cell>
          <cell r="D15">
            <v>1120576</v>
          </cell>
        </row>
        <row r="16">
          <cell r="B16">
            <v>1090878</v>
          </cell>
          <cell r="C16">
            <v>466732</v>
          </cell>
          <cell r="D16">
            <v>260849.51</v>
          </cell>
        </row>
        <row r="18">
          <cell r="B18">
            <v>6700378</v>
          </cell>
          <cell r="C18">
            <v>3505740</v>
          </cell>
          <cell r="D18">
            <v>9193516</v>
          </cell>
        </row>
        <row r="19">
          <cell r="B19">
            <v>55070048</v>
          </cell>
          <cell r="C19">
            <v>47090549</v>
          </cell>
          <cell r="D19">
            <v>60638831</v>
          </cell>
        </row>
        <row r="20">
          <cell r="B20">
            <v>44853315</v>
          </cell>
          <cell r="C20">
            <v>30515835</v>
          </cell>
          <cell r="D20">
            <v>66496751</v>
          </cell>
        </row>
        <row r="21">
          <cell r="B21">
            <v>415637379</v>
          </cell>
          <cell r="C21">
            <v>556751059</v>
          </cell>
          <cell r="D21">
            <v>536703764</v>
          </cell>
        </row>
        <row r="22">
          <cell r="B22">
            <v>0</v>
          </cell>
          <cell r="C22">
            <v>1</v>
          </cell>
          <cell r="D22">
            <v>0</v>
          </cell>
        </row>
        <row r="23">
          <cell r="B23">
            <v>36912792</v>
          </cell>
          <cell r="C23">
            <v>39862125</v>
          </cell>
          <cell r="D23">
            <v>39862128</v>
          </cell>
        </row>
        <row r="24">
          <cell r="B24">
            <v>9833936</v>
          </cell>
          <cell r="C24">
            <v>5775620</v>
          </cell>
          <cell r="D24">
            <v>9576714</v>
          </cell>
        </row>
        <row r="25">
          <cell r="B25">
            <v>0</v>
          </cell>
          <cell r="C25">
            <v>0</v>
          </cell>
          <cell r="D25">
            <v>58315</v>
          </cell>
        </row>
        <row r="26">
          <cell r="B26">
            <v>0</v>
          </cell>
          <cell r="C26">
            <v>0</v>
          </cell>
          <cell r="D26">
            <v>0</v>
          </cell>
        </row>
        <row r="27">
          <cell r="B27">
            <v>0</v>
          </cell>
          <cell r="C27">
            <v>0</v>
          </cell>
          <cell r="D27">
            <v>0</v>
          </cell>
        </row>
      </sheetData>
      <sheetData sheetId="11">
        <row r="8">
          <cell r="B8">
            <v>52381827.18</v>
          </cell>
          <cell r="C8">
            <v>1</v>
          </cell>
          <cell r="D8">
            <v>189780502.94999999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 1 "/>
      <sheetName val="INGR 2 "/>
      <sheetName val="INGR 3"/>
      <sheetName val="INGR 4 "/>
      <sheetName val="INGR 5"/>
      <sheetName val="INGR 6"/>
    </sheetNames>
    <sheetDataSet>
      <sheetData sheetId="0"/>
      <sheetData sheetId="1"/>
      <sheetData sheetId="2"/>
      <sheetData sheetId="3">
        <row r="10">
          <cell r="C10">
            <v>0</v>
          </cell>
          <cell r="D10">
            <v>0</v>
          </cell>
        </row>
      </sheetData>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ervicio deuda Pptario "/>
      <sheetName val="PT Serv deuda cred"/>
    </sheetNames>
    <sheetDataSet>
      <sheetData sheetId="0"/>
      <sheetData sheetId="1">
        <row r="20">
          <cell r="E20">
            <v>0</v>
          </cell>
        </row>
        <row r="21">
          <cell r="E21">
            <v>0</v>
          </cell>
        </row>
        <row r="22">
          <cell r="E22">
            <v>0</v>
          </cell>
        </row>
        <row r="23">
          <cell r="E23">
            <v>0</v>
          </cell>
        </row>
        <row r="27">
          <cell r="B27">
            <v>0</v>
          </cell>
          <cell r="C27">
            <v>34118449.299999997</v>
          </cell>
          <cell r="E27">
            <v>0</v>
          </cell>
        </row>
        <row r="28">
          <cell r="B28">
            <v>0</v>
          </cell>
          <cell r="C28">
            <v>99328106.949999988</v>
          </cell>
          <cell r="E28">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enera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ST SIT FINANCIERA"/>
      <sheetName val="(2) BALANCE PRESUPUESTARIO"/>
      <sheetName val="(3) ESTADO ANALITICO DE INGRESO"/>
      <sheetName val="(4) ANALITICO DE LA DEUDA"/>
      <sheetName val="(5) OBLIGACIONES DIF DE FINAN"/>
      <sheetName val="(6a) OBJETO DEL GASTO"/>
      <sheetName val="(6b) CLASIFICACION ADMINISTRATI"/>
      <sheetName val="(6c) CLASIFICACION FUNCIONAL"/>
      <sheetName val="(6d) SERVICIOS PERSONALES"/>
      <sheetName val="(8) ESTUDIOS ACTUARIAL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row r="6">
          <cell r="C6">
            <v>0</v>
          </cell>
        </row>
      </sheetData>
      <sheetData sheetId="1"/>
      <sheetData sheetId="2"/>
      <sheetData sheetId="3"/>
      <sheetData sheetId="4"/>
      <sheetData sheetId="5"/>
      <sheetData sheetId="6"/>
      <sheetData sheetId="7"/>
      <sheetData sheetId="8"/>
      <sheetData sheetId="9"/>
      <sheetData sheetId="10" refreshError="1"/>
      <sheetData sheetId="11" refreshError="1">
        <row r="6">
          <cell r="C6" t="str">
            <v>ORGANISMO, Gobierno del Estado de Oaxaca</v>
          </cell>
        </row>
        <row r="7">
          <cell r="C7" t="str">
            <v>ORGANISMO, Gobierno del Estado de Oaxaca (a)</v>
          </cell>
        </row>
        <row r="11">
          <cell r="C11" t="str">
            <v>Gobierno del Estado de Oaxaca</v>
          </cell>
        </row>
        <row r="12">
          <cell r="C12">
            <v>2018</v>
          </cell>
        </row>
        <row r="14">
          <cell r="C14" t="str">
            <v>Al 31 de diciembre de 2017 y al 30 de marzo de 2018 (b)</v>
          </cell>
        </row>
        <row r="16">
          <cell r="C16" t="str">
            <v>Del 1 de enero al 30 de marzo de 2018 (b)</v>
          </cell>
        </row>
        <row r="18">
          <cell r="D18" t="str">
            <v>Monto pagado de la inversión al 30 de marzo de 2018 (k)</v>
          </cell>
          <cell r="E18" t="str">
            <v>Monto pagado de la inversión actualizado al 30 de marzo de 2018 (l)</v>
          </cell>
          <cell r="F18" t="str">
            <v>Saldo pendiente por pagar de la inversión al 30 de marzo de 2018 (m = g – l)</v>
          </cell>
        </row>
        <row r="20">
          <cell r="D20" t="str">
            <v>2018 (d)</v>
          </cell>
          <cell r="E20" t="str">
            <v>31 de diciembre de 2017 (e)</v>
          </cell>
          <cell r="F20" t="str">
            <v>Saldo al 31 de diciembre de 2017 (d)</v>
          </cell>
        </row>
        <row r="23">
          <cell r="D23">
            <v>2019</v>
          </cell>
          <cell r="E23" t="str">
            <v>2020 (d)</v>
          </cell>
          <cell r="F23" t="str">
            <v>2021 (d)</v>
          </cell>
          <cell r="G23" t="str">
            <v>2022 (d)</v>
          </cell>
          <cell r="H23" t="str">
            <v>2023 (d)</v>
          </cell>
          <cell r="I23" t="str">
            <v>2024 (d)</v>
          </cell>
        </row>
        <row r="25">
          <cell r="D25" t="str">
            <v>2013 ¹ (c)</v>
          </cell>
          <cell r="E25" t="str">
            <v>2014 ¹ (c)</v>
          </cell>
          <cell r="F25" t="str">
            <v>2015 ¹ (c)</v>
          </cell>
          <cell r="G25" t="str">
            <v>2016 ¹ (c)</v>
          </cell>
          <cell r="H25" t="str">
            <v>2017 ¹ (c)</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refreshError="1"/>
      <sheetData sheetId="1" refreshError="1">
        <row r="6">
          <cell r="C6" t="str">
            <v>poder ejecutivo, Gobierno del Estado de Oaxaca</v>
          </cell>
        </row>
        <row r="7">
          <cell r="C7" t="str">
            <v>poder ejecutivo, Gobierno del Estado de Oaxaca (a)</v>
          </cell>
        </row>
        <row r="11">
          <cell r="C11" t="str">
            <v>Gobierno del Estado de Oaxaca</v>
          </cell>
        </row>
        <row r="12">
          <cell r="C12">
            <v>2018</v>
          </cell>
        </row>
        <row r="14">
          <cell r="C14" t="str">
            <v>Al 31 de diciembre de 2017 y al 30 de marzo de 2018 (b)</v>
          </cell>
        </row>
        <row r="16">
          <cell r="C16" t="str">
            <v>Del 1 de enero al 30 de marzo de 2018 (b)</v>
          </cell>
        </row>
        <row r="18">
          <cell r="D18" t="str">
            <v>Monto pagado de la inversión al 30 de marzo de 2018 (k)</v>
          </cell>
          <cell r="E18" t="str">
            <v>Monto pagado de la inversión actualizado al 30 de marzo de 2018 (l)</v>
          </cell>
          <cell r="F18" t="str">
            <v>Saldo pendiente por pagar de la inversión al 30 de marzo de 2018 (m = g – l)</v>
          </cell>
        </row>
        <row r="20">
          <cell r="F20" t="str">
            <v>Saldo al 31 de diciembre de 2017 (d)</v>
          </cell>
        </row>
        <row r="23">
          <cell r="D23">
            <v>2019</v>
          </cell>
          <cell r="E23" t="str">
            <v>2020 (d)</v>
          </cell>
          <cell r="F23" t="str">
            <v>2021 (d)</v>
          </cell>
          <cell r="G23" t="str">
            <v>2022 (d)</v>
          </cell>
          <cell r="H23" t="str">
            <v>2023 (d)</v>
          </cell>
          <cell r="I23" t="str">
            <v>2024 (d)</v>
          </cell>
        </row>
        <row r="25">
          <cell r="D25" t="str">
            <v>2013 ¹ (c)</v>
          </cell>
          <cell r="E25" t="str">
            <v>2014 ¹ (c)</v>
          </cell>
          <cell r="F25" t="str">
            <v>2015 ¹ (c)</v>
          </cell>
          <cell r="G25" t="str">
            <v>2016 ¹ (c)</v>
          </cell>
          <cell r="H25" t="str">
            <v>2017 ¹ (c)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sheetName val="Instructivo F1"/>
      <sheetName val="Formato 2"/>
      <sheetName val="Formato 3"/>
      <sheetName val="Formato 4"/>
      <sheetName val="Instructivo F4"/>
      <sheetName val="Formato 5"/>
      <sheetName val="Instructivo F5"/>
      <sheetName val="Formato 6a"/>
      <sheetName val="Instructivo F6a"/>
      <sheetName val="Formato 6b"/>
      <sheetName val="Instructivo F6b"/>
      <sheetName val="Formato 6c"/>
      <sheetName val="Intructivo F6c"/>
      <sheetName val="Formato 6d"/>
      <sheetName val="Instructivo 6d"/>
      <sheetName val="Formato 7a"/>
      <sheetName val="Formato 7b"/>
      <sheetName val="Formato 7c"/>
      <sheetName val="Formato 7d"/>
      <sheetName val="Formato 8"/>
      <sheetName val="Guia de Cumplimiento"/>
    </sheetNames>
    <sheetDataSet>
      <sheetData sheetId="0"/>
      <sheetData sheetId="1"/>
      <sheetData sheetId="2">
        <row r="26">
          <cell r="B26">
            <v>0</v>
          </cell>
          <cell r="C26">
            <v>0</v>
          </cell>
          <cell r="D26">
            <v>0</v>
          </cell>
          <cell r="E26">
            <v>0</v>
          </cell>
          <cell r="F26">
            <v>0</v>
          </cell>
          <cell r="G26">
            <v>0</v>
          </cell>
          <cell r="H26">
            <v>0</v>
          </cell>
        </row>
        <row r="31">
          <cell r="B31">
            <v>0</v>
          </cell>
          <cell r="C31">
            <v>0</v>
          </cell>
          <cell r="D31">
            <v>0</v>
          </cell>
          <cell r="E31">
            <v>0</v>
          </cell>
          <cell r="F31">
            <v>0</v>
          </cell>
          <cell r="G31">
            <v>0</v>
          </cell>
          <cell r="H31">
            <v>0</v>
          </cell>
        </row>
        <row r="45">
          <cell r="B45">
            <v>0</v>
          </cell>
          <cell r="C45">
            <v>0</v>
          </cell>
          <cell r="D45">
            <v>0</v>
          </cell>
          <cell r="E45">
            <v>0</v>
          </cell>
          <cell r="F45">
            <v>0</v>
          </cell>
        </row>
      </sheetData>
      <sheetData sheetId="3">
        <row r="8">
          <cell r="E8">
            <v>4</v>
          </cell>
          <cell r="G8">
            <v>4</v>
          </cell>
          <cell r="H8">
            <v>4</v>
          </cell>
          <cell r="I8">
            <v>4</v>
          </cell>
          <cell r="J8">
            <v>4</v>
          </cell>
          <cell r="K8">
            <v>0</v>
          </cell>
        </row>
        <row r="13">
          <cell r="E13">
            <v>0</v>
          </cell>
          <cell r="G13">
            <v>0</v>
          </cell>
          <cell r="H13">
            <v>0</v>
          </cell>
          <cell r="I13">
            <v>0</v>
          </cell>
          <cell r="J13">
            <v>0</v>
          </cell>
          <cell r="K13">
            <v>0</v>
          </cell>
        </row>
        <row r="14">
          <cell r="E14">
            <v>4</v>
          </cell>
          <cell r="G14">
            <v>4</v>
          </cell>
          <cell r="H14">
            <v>4</v>
          </cell>
          <cell r="I14">
            <v>4</v>
          </cell>
          <cell r="J14">
            <v>4</v>
          </cell>
          <cell r="K14">
            <v>0</v>
          </cell>
        </row>
        <row r="19">
          <cell r="E19">
            <v>0</v>
          </cell>
          <cell r="G19">
            <v>0</v>
          </cell>
          <cell r="H19">
            <v>0</v>
          </cell>
          <cell r="I19">
            <v>0</v>
          </cell>
          <cell r="J19">
            <v>0</v>
          </cell>
          <cell r="K19">
            <v>0</v>
          </cell>
        </row>
      </sheetData>
      <sheetData sheetId="4"/>
      <sheetData sheetId="5"/>
      <sheetData sheetId="6"/>
      <sheetData sheetId="7"/>
      <sheetData sheetId="8"/>
      <sheetData sheetId="9"/>
      <sheetData sheetId="10">
        <row r="10">
          <cell r="B10">
            <v>8</v>
          </cell>
          <cell r="C10">
            <v>8</v>
          </cell>
          <cell r="D10">
            <v>24</v>
          </cell>
          <cell r="E10">
            <v>8</v>
          </cell>
          <cell r="F10">
            <v>8</v>
          </cell>
          <cell r="G10">
            <v>16</v>
          </cell>
        </row>
        <row r="19">
          <cell r="B19">
            <v>0</v>
          </cell>
          <cell r="C19">
            <v>0</v>
          </cell>
          <cell r="D19">
            <v>0</v>
          </cell>
          <cell r="E19">
            <v>0</v>
          </cell>
          <cell r="F19">
            <v>0</v>
          </cell>
          <cell r="G19">
            <v>0</v>
          </cell>
        </row>
        <row r="20">
          <cell r="B20">
            <v>8</v>
          </cell>
          <cell r="C20">
            <v>8</v>
          </cell>
          <cell r="D20">
            <v>24</v>
          </cell>
          <cell r="E20">
            <v>8</v>
          </cell>
          <cell r="F20">
            <v>8</v>
          </cell>
          <cell r="G20">
            <v>16</v>
          </cell>
        </row>
        <row r="29">
          <cell r="B29">
            <v>0</v>
          </cell>
          <cell r="C29">
            <v>0</v>
          </cell>
          <cell r="D29">
            <v>0</v>
          </cell>
          <cell r="E29">
            <v>0</v>
          </cell>
          <cell r="F29">
            <v>0</v>
          </cell>
          <cell r="G29">
            <v>0</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sheetName val="FORMATO 1 O."/>
      <sheetName val="FORMATO 2 FUENTE"/>
      <sheetName val="Hoja1"/>
      <sheetName val="FORMATO 2 (2)"/>
      <sheetName val="FORMATO 2"/>
      <sheetName val="FORMATO 3 FUENTE"/>
      <sheetName val="FORMATO 3"/>
      <sheetName val="FORMATO 4 FUENTE"/>
      <sheetName val="FORMATO 4"/>
      <sheetName val="FORMATO 5 FUENTE"/>
      <sheetName val="FORMATO 5"/>
      <sheetName val="FORMATO 6  a) FUENTE"/>
      <sheetName val="FORMATO 6  a)"/>
      <sheetName val="FORMATO 6 b) FUENTE"/>
      <sheetName val="FORMATO 6 b)"/>
      <sheetName val="FORMATO 6 c) FUENTE"/>
      <sheetName val="FORMATO 6 c)"/>
      <sheetName val="FORMATO 6 d) FUENTE"/>
      <sheetName val="FORMATO 6 d)"/>
      <sheetName val="FORMATO 7 a) FUENTE"/>
      <sheetName val="FORMATO 7 a)"/>
      <sheetName val="FORMATO 7 b) FUENTE"/>
      <sheetName val="FORMATO 7 b)"/>
      <sheetName val="FORMATO 7 c) FUENTE"/>
      <sheetName val="FORMATO 7 c)"/>
      <sheetName val="FORMATO 7 d) FUENTE"/>
      <sheetName val="FORMATO 7 d)"/>
      <sheetName val="FORMATO 8 FUENTE"/>
      <sheetName val="FORMATO 8"/>
    </sheetNames>
    <sheetDataSet>
      <sheetData sheetId="0"/>
      <sheetData sheetId="1"/>
      <sheetData sheetId="2">
        <row r="24">
          <cell r="G24" t="str">
            <v>b3) Arrendamientos Financieros</v>
          </cell>
        </row>
        <row r="31">
          <cell r="G31">
            <v>0</v>
          </cell>
        </row>
        <row r="34">
          <cell r="H34">
            <v>1</v>
          </cell>
          <cell r="I34">
            <v>1</v>
          </cell>
          <cell r="J34">
            <v>1</v>
          </cell>
          <cell r="K34">
            <v>1</v>
          </cell>
          <cell r="L34">
            <v>1</v>
          </cell>
          <cell r="M34">
            <v>1</v>
          </cell>
        </row>
        <row r="39">
          <cell r="H39">
            <v>1</v>
          </cell>
          <cell r="I39">
            <v>1</v>
          </cell>
          <cell r="J39">
            <v>1</v>
          </cell>
          <cell r="K39">
            <v>1</v>
          </cell>
          <cell r="L39">
            <v>1</v>
          </cell>
          <cell r="M39">
            <v>1</v>
          </cell>
        </row>
      </sheetData>
      <sheetData sheetId="3"/>
      <sheetData sheetId="4"/>
      <sheetData sheetId="5"/>
      <sheetData sheetId="6">
        <row r="9">
          <cell r="E9">
            <v>0</v>
          </cell>
          <cell r="G9">
            <v>0</v>
          </cell>
          <cell r="H9">
            <v>0</v>
          </cell>
          <cell r="I9">
            <v>0</v>
          </cell>
          <cell r="J9">
            <v>0</v>
          </cell>
          <cell r="K9">
            <v>0</v>
          </cell>
        </row>
        <row r="14">
          <cell r="E14">
            <v>42755</v>
          </cell>
          <cell r="G14">
            <v>50</v>
          </cell>
          <cell r="H14">
            <v>1</v>
          </cell>
          <cell r="I14">
            <v>1</v>
          </cell>
          <cell r="J14">
            <v>1</v>
          </cell>
          <cell r="K14">
            <v>1</v>
          </cell>
        </row>
        <row r="15">
          <cell r="E15">
            <v>0</v>
          </cell>
          <cell r="G15">
            <v>0</v>
          </cell>
          <cell r="H15">
            <v>0</v>
          </cell>
          <cell r="I15">
            <v>0</v>
          </cell>
          <cell r="J15">
            <v>0</v>
          </cell>
          <cell r="K15">
            <v>0</v>
          </cell>
        </row>
        <row r="20">
          <cell r="E20">
            <v>42755</v>
          </cell>
          <cell r="G20">
            <v>10</v>
          </cell>
          <cell r="H20">
            <v>1</v>
          </cell>
          <cell r="I20">
            <v>1</v>
          </cell>
          <cell r="J20">
            <v>1</v>
          </cell>
          <cell r="K20">
            <v>1</v>
          </cell>
        </row>
      </sheetData>
      <sheetData sheetId="7"/>
      <sheetData sheetId="8"/>
      <sheetData sheetId="9"/>
      <sheetData sheetId="10"/>
      <sheetData sheetId="11"/>
      <sheetData sheetId="12"/>
      <sheetData sheetId="13"/>
      <sheetData sheetId="14">
        <row r="7">
          <cell r="C7">
            <v>0</v>
          </cell>
          <cell r="D7">
            <v>0</v>
          </cell>
          <cell r="E7">
            <v>0</v>
          </cell>
          <cell r="F7">
            <v>0</v>
          </cell>
          <cell r="G7">
            <v>0</v>
          </cell>
        </row>
        <row r="16">
          <cell r="B16" t="str">
            <v>E. Dependencia o Unidad Administrativa 5</v>
          </cell>
          <cell r="C16">
            <v>1</v>
          </cell>
          <cell r="D16">
            <v>1</v>
          </cell>
          <cell r="E16">
            <v>3</v>
          </cell>
          <cell r="F16">
            <v>1</v>
          </cell>
          <cell r="G16">
            <v>1</v>
          </cell>
        </row>
        <row r="17">
          <cell r="C17">
            <v>1</v>
          </cell>
          <cell r="D17">
            <v>1</v>
          </cell>
          <cell r="E17">
            <v>3</v>
          </cell>
          <cell r="F17">
            <v>1</v>
          </cell>
          <cell r="G17">
            <v>1</v>
          </cell>
        </row>
        <row r="26">
          <cell r="B26" t="str">
            <v>E. Dependencia o Unidad Administrativa 5</v>
          </cell>
          <cell r="C26">
            <v>1</v>
          </cell>
          <cell r="D26">
            <v>1</v>
          </cell>
          <cell r="E26">
            <v>3</v>
          </cell>
          <cell r="F26">
            <v>1</v>
          </cell>
          <cell r="G26">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N70"/>
  <sheetViews>
    <sheetView showGridLines="0" topLeftCell="A7" zoomScale="90" zoomScaleNormal="90" workbookViewId="0">
      <selection activeCell="G11" sqref="G11"/>
    </sheetView>
  </sheetViews>
  <sheetFormatPr baseColWidth="10" defaultRowHeight="12.75"/>
  <cols>
    <col min="1" max="1" width="36.5703125" style="1" customWidth="1"/>
    <col min="2" max="2" width="16.85546875" style="1" customWidth="1"/>
    <col min="3" max="3" width="18" style="1" customWidth="1"/>
    <col min="4" max="4" width="16" style="1" customWidth="1"/>
    <col min="5" max="5" width="14.28515625" style="1" customWidth="1"/>
    <col min="6" max="6" width="7.7109375" style="1" customWidth="1"/>
    <col min="7" max="7" width="9.42578125" style="1" customWidth="1"/>
    <col min="8" max="8" width="18" style="1" bestFit="1" customWidth="1"/>
    <col min="9" max="9" width="19.140625" style="1" bestFit="1" customWidth="1"/>
    <col min="10" max="10" width="17.85546875" style="1" bestFit="1" customWidth="1"/>
    <col min="11" max="11" width="18.5703125" style="1" customWidth="1"/>
    <col min="12" max="15" width="11.42578125" style="1"/>
    <col min="16" max="16" width="21.85546875" style="1" customWidth="1"/>
    <col min="17" max="23" width="11.42578125" style="1"/>
    <col min="24" max="24" width="26.140625" style="1" customWidth="1"/>
    <col min="25" max="247" width="11.42578125" style="1"/>
    <col min="248" max="248" width="32.28515625" style="1" customWidth="1"/>
    <col min="249" max="251" width="12.7109375" style="1" bestFit="1" customWidth="1"/>
    <col min="252" max="252" width="12.42578125" style="1" customWidth="1"/>
    <col min="253" max="253" width="9.85546875" style="1" customWidth="1"/>
    <col min="254" max="254" width="9" style="1" customWidth="1"/>
    <col min="255" max="255" width="11.42578125" style="1"/>
    <col min="256" max="256" width="13.85546875" style="1" bestFit="1" customWidth="1"/>
    <col min="257" max="263" width="11.42578125" style="1"/>
    <col min="264" max="264" width="29.140625" style="1" customWidth="1"/>
    <col min="265" max="271" width="11.42578125" style="1"/>
    <col min="272" max="272" width="21.85546875" style="1" customWidth="1"/>
    <col min="273" max="279" width="11.42578125" style="1"/>
    <col min="280" max="280" width="26.140625" style="1" customWidth="1"/>
    <col min="281" max="503" width="11.42578125" style="1"/>
    <col min="504" max="504" width="32.28515625" style="1" customWidth="1"/>
    <col min="505" max="507" width="12.7109375" style="1" bestFit="1" customWidth="1"/>
    <col min="508" max="508" width="12.42578125" style="1" customWidth="1"/>
    <col min="509" max="509" width="9.85546875" style="1" customWidth="1"/>
    <col min="510" max="510" width="9" style="1" customWidth="1"/>
    <col min="511" max="511" width="11.42578125" style="1"/>
    <col min="512" max="512" width="13.85546875" style="1" bestFit="1" customWidth="1"/>
    <col min="513" max="519" width="11.42578125" style="1"/>
    <col min="520" max="520" width="29.140625" style="1" customWidth="1"/>
    <col min="521" max="527" width="11.42578125" style="1"/>
    <col min="528" max="528" width="21.85546875" style="1" customWidth="1"/>
    <col min="529" max="535" width="11.42578125" style="1"/>
    <col min="536" max="536" width="26.140625" style="1" customWidth="1"/>
    <col min="537" max="759" width="11.42578125" style="1"/>
    <col min="760" max="760" width="32.28515625" style="1" customWidth="1"/>
    <col min="761" max="763" width="12.7109375" style="1" bestFit="1" customWidth="1"/>
    <col min="764" max="764" width="12.42578125" style="1" customWidth="1"/>
    <col min="765" max="765" width="9.85546875" style="1" customWidth="1"/>
    <col min="766" max="766" width="9" style="1" customWidth="1"/>
    <col min="767" max="767" width="11.42578125" style="1"/>
    <col min="768" max="768" width="13.85546875" style="1" bestFit="1" customWidth="1"/>
    <col min="769" max="775" width="11.42578125" style="1"/>
    <col min="776" max="776" width="29.140625" style="1" customWidth="1"/>
    <col min="777" max="783" width="11.42578125" style="1"/>
    <col min="784" max="784" width="21.85546875" style="1" customWidth="1"/>
    <col min="785" max="791" width="11.42578125" style="1"/>
    <col min="792" max="792" width="26.140625" style="1" customWidth="1"/>
    <col min="793" max="1015" width="11.42578125" style="1"/>
    <col min="1016" max="1016" width="32.28515625" style="1" customWidth="1"/>
    <col min="1017" max="1019" width="12.7109375" style="1" bestFit="1" customWidth="1"/>
    <col min="1020" max="1020" width="12.42578125" style="1" customWidth="1"/>
    <col min="1021" max="1021" width="9.85546875" style="1" customWidth="1"/>
    <col min="1022" max="1022" width="9" style="1" customWidth="1"/>
    <col min="1023" max="1023" width="11.42578125" style="1"/>
    <col min="1024" max="1024" width="13.85546875" style="1" bestFit="1" customWidth="1"/>
    <col min="1025" max="1031" width="11.42578125" style="1"/>
    <col min="1032" max="1032" width="29.140625" style="1" customWidth="1"/>
    <col min="1033" max="1039" width="11.42578125" style="1"/>
    <col min="1040" max="1040" width="21.85546875" style="1" customWidth="1"/>
    <col min="1041" max="1047" width="11.42578125" style="1"/>
    <col min="1048" max="1048" width="26.140625" style="1" customWidth="1"/>
    <col min="1049" max="1271" width="11.42578125" style="1"/>
    <col min="1272" max="1272" width="32.28515625" style="1" customWidth="1"/>
    <col min="1273" max="1275" width="12.7109375" style="1" bestFit="1" customWidth="1"/>
    <col min="1276" max="1276" width="12.42578125" style="1" customWidth="1"/>
    <col min="1277" max="1277" width="9.85546875" style="1" customWidth="1"/>
    <col min="1278" max="1278" width="9" style="1" customWidth="1"/>
    <col min="1279" max="1279" width="11.42578125" style="1"/>
    <col min="1280" max="1280" width="13.85546875" style="1" bestFit="1" customWidth="1"/>
    <col min="1281" max="1287" width="11.42578125" style="1"/>
    <col min="1288" max="1288" width="29.140625" style="1" customWidth="1"/>
    <col min="1289" max="1295" width="11.42578125" style="1"/>
    <col min="1296" max="1296" width="21.85546875" style="1" customWidth="1"/>
    <col min="1297" max="1303" width="11.42578125" style="1"/>
    <col min="1304" max="1304" width="26.140625" style="1" customWidth="1"/>
    <col min="1305" max="1527" width="11.42578125" style="1"/>
    <col min="1528" max="1528" width="32.28515625" style="1" customWidth="1"/>
    <col min="1529" max="1531" width="12.7109375" style="1" bestFit="1" customWidth="1"/>
    <col min="1532" max="1532" width="12.42578125" style="1" customWidth="1"/>
    <col min="1533" max="1533" width="9.85546875" style="1" customWidth="1"/>
    <col min="1534" max="1534" width="9" style="1" customWidth="1"/>
    <col min="1535" max="1535" width="11.42578125" style="1"/>
    <col min="1536" max="1536" width="13.85546875" style="1" bestFit="1" customWidth="1"/>
    <col min="1537" max="1543" width="11.42578125" style="1"/>
    <col min="1544" max="1544" width="29.140625" style="1" customWidth="1"/>
    <col min="1545" max="1551" width="11.42578125" style="1"/>
    <col min="1552" max="1552" width="21.85546875" style="1" customWidth="1"/>
    <col min="1553" max="1559" width="11.42578125" style="1"/>
    <col min="1560" max="1560" width="26.140625" style="1" customWidth="1"/>
    <col min="1561" max="1783" width="11.42578125" style="1"/>
    <col min="1784" max="1784" width="32.28515625" style="1" customWidth="1"/>
    <col min="1785" max="1787" width="12.7109375" style="1" bestFit="1" customWidth="1"/>
    <col min="1788" max="1788" width="12.42578125" style="1" customWidth="1"/>
    <col min="1789" max="1789" width="9.85546875" style="1" customWidth="1"/>
    <col min="1790" max="1790" width="9" style="1" customWidth="1"/>
    <col min="1791" max="1791" width="11.42578125" style="1"/>
    <col min="1792" max="1792" width="13.85546875" style="1" bestFit="1" customWidth="1"/>
    <col min="1793" max="1799" width="11.42578125" style="1"/>
    <col min="1800" max="1800" width="29.140625" style="1" customWidth="1"/>
    <col min="1801" max="1807" width="11.42578125" style="1"/>
    <col min="1808" max="1808" width="21.85546875" style="1" customWidth="1"/>
    <col min="1809" max="1815" width="11.42578125" style="1"/>
    <col min="1816" max="1816" width="26.140625" style="1" customWidth="1"/>
    <col min="1817" max="2039" width="11.42578125" style="1"/>
    <col min="2040" max="2040" width="32.28515625" style="1" customWidth="1"/>
    <col min="2041" max="2043" width="12.7109375" style="1" bestFit="1" customWidth="1"/>
    <col min="2044" max="2044" width="12.42578125" style="1" customWidth="1"/>
    <col min="2045" max="2045" width="9.85546875" style="1" customWidth="1"/>
    <col min="2046" max="2046" width="9" style="1" customWidth="1"/>
    <col min="2047" max="2047" width="11.42578125" style="1"/>
    <col min="2048" max="2048" width="13.85546875" style="1" bestFit="1" customWidth="1"/>
    <col min="2049" max="2055" width="11.42578125" style="1"/>
    <col min="2056" max="2056" width="29.140625" style="1" customWidth="1"/>
    <col min="2057" max="2063" width="11.42578125" style="1"/>
    <col min="2064" max="2064" width="21.85546875" style="1" customWidth="1"/>
    <col min="2065" max="2071" width="11.42578125" style="1"/>
    <col min="2072" max="2072" width="26.140625" style="1" customWidth="1"/>
    <col min="2073" max="2295" width="11.42578125" style="1"/>
    <col min="2296" max="2296" width="32.28515625" style="1" customWidth="1"/>
    <col min="2297" max="2299" width="12.7109375" style="1" bestFit="1" customWidth="1"/>
    <col min="2300" max="2300" width="12.42578125" style="1" customWidth="1"/>
    <col min="2301" max="2301" width="9.85546875" style="1" customWidth="1"/>
    <col min="2302" max="2302" width="9" style="1" customWidth="1"/>
    <col min="2303" max="2303" width="11.42578125" style="1"/>
    <col min="2304" max="2304" width="13.85546875" style="1" bestFit="1" customWidth="1"/>
    <col min="2305" max="2311" width="11.42578125" style="1"/>
    <col min="2312" max="2312" width="29.140625" style="1" customWidth="1"/>
    <col min="2313" max="2319" width="11.42578125" style="1"/>
    <col min="2320" max="2320" width="21.85546875" style="1" customWidth="1"/>
    <col min="2321" max="2327" width="11.42578125" style="1"/>
    <col min="2328" max="2328" width="26.140625" style="1" customWidth="1"/>
    <col min="2329" max="2551" width="11.42578125" style="1"/>
    <col min="2552" max="2552" width="32.28515625" style="1" customWidth="1"/>
    <col min="2553" max="2555" width="12.7109375" style="1" bestFit="1" customWidth="1"/>
    <col min="2556" max="2556" width="12.42578125" style="1" customWidth="1"/>
    <col min="2557" max="2557" width="9.85546875" style="1" customWidth="1"/>
    <col min="2558" max="2558" width="9" style="1" customWidth="1"/>
    <col min="2559" max="2559" width="11.42578125" style="1"/>
    <col min="2560" max="2560" width="13.85546875" style="1" bestFit="1" customWidth="1"/>
    <col min="2561" max="2567" width="11.42578125" style="1"/>
    <col min="2568" max="2568" width="29.140625" style="1" customWidth="1"/>
    <col min="2569" max="2575" width="11.42578125" style="1"/>
    <col min="2576" max="2576" width="21.85546875" style="1" customWidth="1"/>
    <col min="2577" max="2583" width="11.42578125" style="1"/>
    <col min="2584" max="2584" width="26.140625" style="1" customWidth="1"/>
    <col min="2585" max="2807" width="11.42578125" style="1"/>
    <col min="2808" max="2808" width="32.28515625" style="1" customWidth="1"/>
    <col min="2809" max="2811" width="12.7109375" style="1" bestFit="1" customWidth="1"/>
    <col min="2812" max="2812" width="12.42578125" style="1" customWidth="1"/>
    <col min="2813" max="2813" width="9.85546875" style="1" customWidth="1"/>
    <col min="2814" max="2814" width="9" style="1" customWidth="1"/>
    <col min="2815" max="2815" width="11.42578125" style="1"/>
    <col min="2816" max="2816" width="13.85546875" style="1" bestFit="1" customWidth="1"/>
    <col min="2817" max="2823" width="11.42578125" style="1"/>
    <col min="2824" max="2824" width="29.140625" style="1" customWidth="1"/>
    <col min="2825" max="2831" width="11.42578125" style="1"/>
    <col min="2832" max="2832" width="21.85546875" style="1" customWidth="1"/>
    <col min="2833" max="2839" width="11.42578125" style="1"/>
    <col min="2840" max="2840" width="26.140625" style="1" customWidth="1"/>
    <col min="2841" max="3063" width="11.42578125" style="1"/>
    <col min="3064" max="3064" width="32.28515625" style="1" customWidth="1"/>
    <col min="3065" max="3067" width="12.7109375" style="1" bestFit="1" customWidth="1"/>
    <col min="3068" max="3068" width="12.42578125" style="1" customWidth="1"/>
    <col min="3069" max="3069" width="9.85546875" style="1" customWidth="1"/>
    <col min="3070" max="3070" width="9" style="1" customWidth="1"/>
    <col min="3071" max="3071" width="11.42578125" style="1"/>
    <col min="3072" max="3072" width="13.85546875" style="1" bestFit="1" customWidth="1"/>
    <col min="3073" max="3079" width="11.42578125" style="1"/>
    <col min="3080" max="3080" width="29.140625" style="1" customWidth="1"/>
    <col min="3081" max="3087" width="11.42578125" style="1"/>
    <col min="3088" max="3088" width="21.85546875" style="1" customWidth="1"/>
    <col min="3089" max="3095" width="11.42578125" style="1"/>
    <col min="3096" max="3096" width="26.140625" style="1" customWidth="1"/>
    <col min="3097" max="3319" width="11.42578125" style="1"/>
    <col min="3320" max="3320" width="32.28515625" style="1" customWidth="1"/>
    <col min="3321" max="3323" width="12.7109375" style="1" bestFit="1" customWidth="1"/>
    <col min="3324" max="3324" width="12.42578125" style="1" customWidth="1"/>
    <col min="3325" max="3325" width="9.85546875" style="1" customWidth="1"/>
    <col min="3326" max="3326" width="9" style="1" customWidth="1"/>
    <col min="3327" max="3327" width="11.42578125" style="1"/>
    <col min="3328" max="3328" width="13.85546875" style="1" bestFit="1" customWidth="1"/>
    <col min="3329" max="3335" width="11.42578125" style="1"/>
    <col min="3336" max="3336" width="29.140625" style="1" customWidth="1"/>
    <col min="3337" max="3343" width="11.42578125" style="1"/>
    <col min="3344" max="3344" width="21.85546875" style="1" customWidth="1"/>
    <col min="3345" max="3351" width="11.42578125" style="1"/>
    <col min="3352" max="3352" width="26.140625" style="1" customWidth="1"/>
    <col min="3353" max="3575" width="11.42578125" style="1"/>
    <col min="3576" max="3576" width="32.28515625" style="1" customWidth="1"/>
    <col min="3577" max="3579" width="12.7109375" style="1" bestFit="1" customWidth="1"/>
    <col min="3580" max="3580" width="12.42578125" style="1" customWidth="1"/>
    <col min="3581" max="3581" width="9.85546875" style="1" customWidth="1"/>
    <col min="3582" max="3582" width="9" style="1" customWidth="1"/>
    <col min="3583" max="3583" width="11.42578125" style="1"/>
    <col min="3584" max="3584" width="13.85546875" style="1" bestFit="1" customWidth="1"/>
    <col min="3585" max="3591" width="11.42578125" style="1"/>
    <col min="3592" max="3592" width="29.140625" style="1" customWidth="1"/>
    <col min="3593" max="3599" width="11.42578125" style="1"/>
    <col min="3600" max="3600" width="21.85546875" style="1" customWidth="1"/>
    <col min="3601" max="3607" width="11.42578125" style="1"/>
    <col min="3608" max="3608" width="26.140625" style="1" customWidth="1"/>
    <col min="3609" max="3831" width="11.42578125" style="1"/>
    <col min="3832" max="3832" width="32.28515625" style="1" customWidth="1"/>
    <col min="3833" max="3835" width="12.7109375" style="1" bestFit="1" customWidth="1"/>
    <col min="3836" max="3836" width="12.42578125" style="1" customWidth="1"/>
    <col min="3837" max="3837" width="9.85546875" style="1" customWidth="1"/>
    <col min="3838" max="3838" width="9" style="1" customWidth="1"/>
    <col min="3839" max="3839" width="11.42578125" style="1"/>
    <col min="3840" max="3840" width="13.85546875" style="1" bestFit="1" customWidth="1"/>
    <col min="3841" max="3847" width="11.42578125" style="1"/>
    <col min="3848" max="3848" width="29.140625" style="1" customWidth="1"/>
    <col min="3849" max="3855" width="11.42578125" style="1"/>
    <col min="3856" max="3856" width="21.85546875" style="1" customWidth="1"/>
    <col min="3857" max="3863" width="11.42578125" style="1"/>
    <col min="3864" max="3864" width="26.140625" style="1" customWidth="1"/>
    <col min="3865" max="4087" width="11.42578125" style="1"/>
    <col min="4088" max="4088" width="32.28515625" style="1" customWidth="1"/>
    <col min="4089" max="4091" width="12.7109375" style="1" bestFit="1" customWidth="1"/>
    <col min="4092" max="4092" width="12.42578125" style="1" customWidth="1"/>
    <col min="4093" max="4093" width="9.85546875" style="1" customWidth="1"/>
    <col min="4094" max="4094" width="9" style="1" customWidth="1"/>
    <col min="4095" max="4095" width="11.42578125" style="1"/>
    <col min="4096" max="4096" width="13.85546875" style="1" bestFit="1" customWidth="1"/>
    <col min="4097" max="4103" width="11.42578125" style="1"/>
    <col min="4104" max="4104" width="29.140625" style="1" customWidth="1"/>
    <col min="4105" max="4111" width="11.42578125" style="1"/>
    <col min="4112" max="4112" width="21.85546875" style="1" customWidth="1"/>
    <col min="4113" max="4119" width="11.42578125" style="1"/>
    <col min="4120" max="4120" width="26.140625" style="1" customWidth="1"/>
    <col min="4121" max="4343" width="11.42578125" style="1"/>
    <col min="4344" max="4344" width="32.28515625" style="1" customWidth="1"/>
    <col min="4345" max="4347" width="12.7109375" style="1" bestFit="1" customWidth="1"/>
    <col min="4348" max="4348" width="12.42578125" style="1" customWidth="1"/>
    <col min="4349" max="4349" width="9.85546875" style="1" customWidth="1"/>
    <col min="4350" max="4350" width="9" style="1" customWidth="1"/>
    <col min="4351" max="4351" width="11.42578125" style="1"/>
    <col min="4352" max="4352" width="13.85546875" style="1" bestFit="1" customWidth="1"/>
    <col min="4353" max="4359" width="11.42578125" style="1"/>
    <col min="4360" max="4360" width="29.140625" style="1" customWidth="1"/>
    <col min="4361" max="4367" width="11.42578125" style="1"/>
    <col min="4368" max="4368" width="21.85546875" style="1" customWidth="1"/>
    <col min="4369" max="4375" width="11.42578125" style="1"/>
    <col min="4376" max="4376" width="26.140625" style="1" customWidth="1"/>
    <col min="4377" max="4599" width="11.42578125" style="1"/>
    <col min="4600" max="4600" width="32.28515625" style="1" customWidth="1"/>
    <col min="4601" max="4603" width="12.7109375" style="1" bestFit="1" customWidth="1"/>
    <col min="4604" max="4604" width="12.42578125" style="1" customWidth="1"/>
    <col min="4605" max="4605" width="9.85546875" style="1" customWidth="1"/>
    <col min="4606" max="4606" width="9" style="1" customWidth="1"/>
    <col min="4607" max="4607" width="11.42578125" style="1"/>
    <col min="4608" max="4608" width="13.85546875" style="1" bestFit="1" customWidth="1"/>
    <col min="4609" max="4615" width="11.42578125" style="1"/>
    <col min="4616" max="4616" width="29.140625" style="1" customWidth="1"/>
    <col min="4617" max="4623" width="11.42578125" style="1"/>
    <col min="4624" max="4624" width="21.85546875" style="1" customWidth="1"/>
    <col min="4625" max="4631" width="11.42578125" style="1"/>
    <col min="4632" max="4632" width="26.140625" style="1" customWidth="1"/>
    <col min="4633" max="4855" width="11.42578125" style="1"/>
    <col min="4856" max="4856" width="32.28515625" style="1" customWidth="1"/>
    <col min="4857" max="4859" width="12.7109375" style="1" bestFit="1" customWidth="1"/>
    <col min="4860" max="4860" width="12.42578125" style="1" customWidth="1"/>
    <col min="4861" max="4861" width="9.85546875" style="1" customWidth="1"/>
    <col min="4862" max="4862" width="9" style="1" customWidth="1"/>
    <col min="4863" max="4863" width="11.42578125" style="1"/>
    <col min="4864" max="4864" width="13.85546875" style="1" bestFit="1" customWidth="1"/>
    <col min="4865" max="4871" width="11.42578125" style="1"/>
    <col min="4872" max="4872" width="29.140625" style="1" customWidth="1"/>
    <col min="4873" max="4879" width="11.42578125" style="1"/>
    <col min="4880" max="4880" width="21.85546875" style="1" customWidth="1"/>
    <col min="4881" max="4887" width="11.42578125" style="1"/>
    <col min="4888" max="4888" width="26.140625" style="1" customWidth="1"/>
    <col min="4889" max="5111" width="11.42578125" style="1"/>
    <col min="5112" max="5112" width="32.28515625" style="1" customWidth="1"/>
    <col min="5113" max="5115" width="12.7109375" style="1" bestFit="1" customWidth="1"/>
    <col min="5116" max="5116" width="12.42578125" style="1" customWidth="1"/>
    <col min="5117" max="5117" width="9.85546875" style="1" customWidth="1"/>
    <col min="5118" max="5118" width="9" style="1" customWidth="1"/>
    <col min="5119" max="5119" width="11.42578125" style="1"/>
    <col min="5120" max="5120" width="13.85546875" style="1" bestFit="1" customWidth="1"/>
    <col min="5121" max="5127" width="11.42578125" style="1"/>
    <col min="5128" max="5128" width="29.140625" style="1" customWidth="1"/>
    <col min="5129" max="5135" width="11.42578125" style="1"/>
    <col min="5136" max="5136" width="21.85546875" style="1" customWidth="1"/>
    <col min="5137" max="5143" width="11.42578125" style="1"/>
    <col min="5144" max="5144" width="26.140625" style="1" customWidth="1"/>
    <col min="5145" max="5367" width="11.42578125" style="1"/>
    <col min="5368" max="5368" width="32.28515625" style="1" customWidth="1"/>
    <col min="5369" max="5371" width="12.7109375" style="1" bestFit="1" customWidth="1"/>
    <col min="5372" max="5372" width="12.42578125" style="1" customWidth="1"/>
    <col min="5373" max="5373" width="9.85546875" style="1" customWidth="1"/>
    <col min="5374" max="5374" width="9" style="1" customWidth="1"/>
    <col min="5375" max="5375" width="11.42578125" style="1"/>
    <col min="5376" max="5376" width="13.85546875" style="1" bestFit="1" customWidth="1"/>
    <col min="5377" max="5383" width="11.42578125" style="1"/>
    <col min="5384" max="5384" width="29.140625" style="1" customWidth="1"/>
    <col min="5385" max="5391" width="11.42578125" style="1"/>
    <col min="5392" max="5392" width="21.85546875" style="1" customWidth="1"/>
    <col min="5393" max="5399" width="11.42578125" style="1"/>
    <col min="5400" max="5400" width="26.140625" style="1" customWidth="1"/>
    <col min="5401" max="5623" width="11.42578125" style="1"/>
    <col min="5624" max="5624" width="32.28515625" style="1" customWidth="1"/>
    <col min="5625" max="5627" width="12.7109375" style="1" bestFit="1" customWidth="1"/>
    <col min="5628" max="5628" width="12.42578125" style="1" customWidth="1"/>
    <col min="5629" max="5629" width="9.85546875" style="1" customWidth="1"/>
    <col min="5630" max="5630" width="9" style="1" customWidth="1"/>
    <col min="5631" max="5631" width="11.42578125" style="1"/>
    <col min="5632" max="5632" width="13.85546875" style="1" bestFit="1" customWidth="1"/>
    <col min="5633" max="5639" width="11.42578125" style="1"/>
    <col min="5640" max="5640" width="29.140625" style="1" customWidth="1"/>
    <col min="5641" max="5647" width="11.42578125" style="1"/>
    <col min="5648" max="5648" width="21.85546875" style="1" customWidth="1"/>
    <col min="5649" max="5655" width="11.42578125" style="1"/>
    <col min="5656" max="5656" width="26.140625" style="1" customWidth="1"/>
    <col min="5657" max="5879" width="11.42578125" style="1"/>
    <col min="5880" max="5880" width="32.28515625" style="1" customWidth="1"/>
    <col min="5881" max="5883" width="12.7109375" style="1" bestFit="1" customWidth="1"/>
    <col min="5884" max="5884" width="12.42578125" style="1" customWidth="1"/>
    <col min="5885" max="5885" width="9.85546875" style="1" customWidth="1"/>
    <col min="5886" max="5886" width="9" style="1" customWidth="1"/>
    <col min="5887" max="5887" width="11.42578125" style="1"/>
    <col min="5888" max="5888" width="13.85546875" style="1" bestFit="1" customWidth="1"/>
    <col min="5889" max="5895" width="11.42578125" style="1"/>
    <col min="5896" max="5896" width="29.140625" style="1" customWidth="1"/>
    <col min="5897" max="5903" width="11.42578125" style="1"/>
    <col min="5904" max="5904" width="21.85546875" style="1" customWidth="1"/>
    <col min="5905" max="5911" width="11.42578125" style="1"/>
    <col min="5912" max="5912" width="26.140625" style="1" customWidth="1"/>
    <col min="5913" max="6135" width="11.42578125" style="1"/>
    <col min="6136" max="6136" width="32.28515625" style="1" customWidth="1"/>
    <col min="6137" max="6139" width="12.7109375" style="1" bestFit="1" customWidth="1"/>
    <col min="6140" max="6140" width="12.42578125" style="1" customWidth="1"/>
    <col min="6141" max="6141" width="9.85546875" style="1" customWidth="1"/>
    <col min="6142" max="6142" width="9" style="1" customWidth="1"/>
    <col min="6143" max="6143" width="11.42578125" style="1"/>
    <col min="6144" max="6144" width="13.85546875" style="1" bestFit="1" customWidth="1"/>
    <col min="6145" max="6151" width="11.42578125" style="1"/>
    <col min="6152" max="6152" width="29.140625" style="1" customWidth="1"/>
    <col min="6153" max="6159" width="11.42578125" style="1"/>
    <col min="6160" max="6160" width="21.85546875" style="1" customWidth="1"/>
    <col min="6161" max="6167" width="11.42578125" style="1"/>
    <col min="6168" max="6168" width="26.140625" style="1" customWidth="1"/>
    <col min="6169" max="6391" width="11.42578125" style="1"/>
    <col min="6392" max="6392" width="32.28515625" style="1" customWidth="1"/>
    <col min="6393" max="6395" width="12.7109375" style="1" bestFit="1" customWidth="1"/>
    <col min="6396" max="6396" width="12.42578125" style="1" customWidth="1"/>
    <col min="6397" max="6397" width="9.85546875" style="1" customWidth="1"/>
    <col min="6398" max="6398" width="9" style="1" customWidth="1"/>
    <col min="6399" max="6399" width="11.42578125" style="1"/>
    <col min="6400" max="6400" width="13.85546875" style="1" bestFit="1" customWidth="1"/>
    <col min="6401" max="6407" width="11.42578125" style="1"/>
    <col min="6408" max="6408" width="29.140625" style="1" customWidth="1"/>
    <col min="6409" max="6415" width="11.42578125" style="1"/>
    <col min="6416" max="6416" width="21.85546875" style="1" customWidth="1"/>
    <col min="6417" max="6423" width="11.42578125" style="1"/>
    <col min="6424" max="6424" width="26.140625" style="1" customWidth="1"/>
    <col min="6425" max="6647" width="11.42578125" style="1"/>
    <col min="6648" max="6648" width="32.28515625" style="1" customWidth="1"/>
    <col min="6649" max="6651" width="12.7109375" style="1" bestFit="1" customWidth="1"/>
    <col min="6652" max="6652" width="12.42578125" style="1" customWidth="1"/>
    <col min="6653" max="6653" width="9.85546875" style="1" customWidth="1"/>
    <col min="6654" max="6654" width="9" style="1" customWidth="1"/>
    <col min="6655" max="6655" width="11.42578125" style="1"/>
    <col min="6656" max="6656" width="13.85546875" style="1" bestFit="1" customWidth="1"/>
    <col min="6657" max="6663" width="11.42578125" style="1"/>
    <col min="6664" max="6664" width="29.140625" style="1" customWidth="1"/>
    <col min="6665" max="6671" width="11.42578125" style="1"/>
    <col min="6672" max="6672" width="21.85546875" style="1" customWidth="1"/>
    <col min="6673" max="6679" width="11.42578125" style="1"/>
    <col min="6680" max="6680" width="26.140625" style="1" customWidth="1"/>
    <col min="6681" max="6903" width="11.42578125" style="1"/>
    <col min="6904" max="6904" width="32.28515625" style="1" customWidth="1"/>
    <col min="6905" max="6907" width="12.7109375" style="1" bestFit="1" customWidth="1"/>
    <col min="6908" max="6908" width="12.42578125" style="1" customWidth="1"/>
    <col min="6909" max="6909" width="9.85546875" style="1" customWidth="1"/>
    <col min="6910" max="6910" width="9" style="1" customWidth="1"/>
    <col min="6911" max="6911" width="11.42578125" style="1"/>
    <col min="6912" max="6912" width="13.85546875" style="1" bestFit="1" customWidth="1"/>
    <col min="6913" max="6919" width="11.42578125" style="1"/>
    <col min="6920" max="6920" width="29.140625" style="1" customWidth="1"/>
    <col min="6921" max="6927" width="11.42578125" style="1"/>
    <col min="6928" max="6928" width="21.85546875" style="1" customWidth="1"/>
    <col min="6929" max="6935" width="11.42578125" style="1"/>
    <col min="6936" max="6936" width="26.140625" style="1" customWidth="1"/>
    <col min="6937" max="7159" width="11.42578125" style="1"/>
    <col min="7160" max="7160" width="32.28515625" style="1" customWidth="1"/>
    <col min="7161" max="7163" width="12.7109375" style="1" bestFit="1" customWidth="1"/>
    <col min="7164" max="7164" width="12.42578125" style="1" customWidth="1"/>
    <col min="7165" max="7165" width="9.85546875" style="1" customWidth="1"/>
    <col min="7166" max="7166" width="9" style="1" customWidth="1"/>
    <col min="7167" max="7167" width="11.42578125" style="1"/>
    <col min="7168" max="7168" width="13.85546875" style="1" bestFit="1" customWidth="1"/>
    <col min="7169" max="7175" width="11.42578125" style="1"/>
    <col min="7176" max="7176" width="29.140625" style="1" customWidth="1"/>
    <col min="7177" max="7183" width="11.42578125" style="1"/>
    <col min="7184" max="7184" width="21.85546875" style="1" customWidth="1"/>
    <col min="7185" max="7191" width="11.42578125" style="1"/>
    <col min="7192" max="7192" width="26.140625" style="1" customWidth="1"/>
    <col min="7193" max="7415" width="11.42578125" style="1"/>
    <col min="7416" max="7416" width="32.28515625" style="1" customWidth="1"/>
    <col min="7417" max="7419" width="12.7109375" style="1" bestFit="1" customWidth="1"/>
    <col min="7420" max="7420" width="12.42578125" style="1" customWidth="1"/>
    <col min="7421" max="7421" width="9.85546875" style="1" customWidth="1"/>
    <col min="7422" max="7422" width="9" style="1" customWidth="1"/>
    <col min="7423" max="7423" width="11.42578125" style="1"/>
    <col min="7424" max="7424" width="13.85546875" style="1" bestFit="1" customWidth="1"/>
    <col min="7425" max="7431" width="11.42578125" style="1"/>
    <col min="7432" max="7432" width="29.140625" style="1" customWidth="1"/>
    <col min="7433" max="7439" width="11.42578125" style="1"/>
    <col min="7440" max="7440" width="21.85546875" style="1" customWidth="1"/>
    <col min="7441" max="7447" width="11.42578125" style="1"/>
    <col min="7448" max="7448" width="26.140625" style="1" customWidth="1"/>
    <col min="7449" max="7671" width="11.42578125" style="1"/>
    <col min="7672" max="7672" width="32.28515625" style="1" customWidth="1"/>
    <col min="7673" max="7675" width="12.7109375" style="1" bestFit="1" customWidth="1"/>
    <col min="7676" max="7676" width="12.42578125" style="1" customWidth="1"/>
    <col min="7677" max="7677" width="9.85546875" style="1" customWidth="1"/>
    <col min="7678" max="7678" width="9" style="1" customWidth="1"/>
    <col min="7679" max="7679" width="11.42578125" style="1"/>
    <col min="7680" max="7680" width="13.85546875" style="1" bestFit="1" customWidth="1"/>
    <col min="7681" max="7687" width="11.42578125" style="1"/>
    <col min="7688" max="7688" width="29.140625" style="1" customWidth="1"/>
    <col min="7689" max="7695" width="11.42578125" style="1"/>
    <col min="7696" max="7696" width="21.85546875" style="1" customWidth="1"/>
    <col min="7697" max="7703" width="11.42578125" style="1"/>
    <col min="7704" max="7704" width="26.140625" style="1" customWidth="1"/>
    <col min="7705" max="7927" width="11.42578125" style="1"/>
    <col min="7928" max="7928" width="32.28515625" style="1" customWidth="1"/>
    <col min="7929" max="7931" width="12.7109375" style="1" bestFit="1" customWidth="1"/>
    <col min="7932" max="7932" width="12.42578125" style="1" customWidth="1"/>
    <col min="7933" max="7933" width="9.85546875" style="1" customWidth="1"/>
    <col min="7934" max="7934" width="9" style="1" customWidth="1"/>
    <col min="7935" max="7935" width="11.42578125" style="1"/>
    <col min="7936" max="7936" width="13.85546875" style="1" bestFit="1" customWidth="1"/>
    <col min="7937" max="7943" width="11.42578125" style="1"/>
    <col min="7944" max="7944" width="29.140625" style="1" customWidth="1"/>
    <col min="7945" max="7951" width="11.42578125" style="1"/>
    <col min="7952" max="7952" width="21.85546875" style="1" customWidth="1"/>
    <col min="7953" max="7959" width="11.42578125" style="1"/>
    <col min="7960" max="7960" width="26.140625" style="1" customWidth="1"/>
    <col min="7961" max="8183" width="11.42578125" style="1"/>
    <col min="8184" max="8184" width="32.28515625" style="1" customWidth="1"/>
    <col min="8185" max="8187" width="12.7109375" style="1" bestFit="1" customWidth="1"/>
    <col min="8188" max="8188" width="12.42578125" style="1" customWidth="1"/>
    <col min="8189" max="8189" width="9.85546875" style="1" customWidth="1"/>
    <col min="8190" max="8190" width="9" style="1" customWidth="1"/>
    <col min="8191" max="8191" width="11.42578125" style="1"/>
    <col min="8192" max="8192" width="13.85546875" style="1" bestFit="1" customWidth="1"/>
    <col min="8193" max="8199" width="11.42578125" style="1"/>
    <col min="8200" max="8200" width="29.140625" style="1" customWidth="1"/>
    <col min="8201" max="8207" width="11.42578125" style="1"/>
    <col min="8208" max="8208" width="21.85546875" style="1" customWidth="1"/>
    <col min="8209" max="8215" width="11.42578125" style="1"/>
    <col min="8216" max="8216" width="26.140625" style="1" customWidth="1"/>
    <col min="8217" max="8439" width="11.42578125" style="1"/>
    <col min="8440" max="8440" width="32.28515625" style="1" customWidth="1"/>
    <col min="8441" max="8443" width="12.7109375" style="1" bestFit="1" customWidth="1"/>
    <col min="8444" max="8444" width="12.42578125" style="1" customWidth="1"/>
    <col min="8445" max="8445" width="9.85546875" style="1" customWidth="1"/>
    <col min="8446" max="8446" width="9" style="1" customWidth="1"/>
    <col min="8447" max="8447" width="11.42578125" style="1"/>
    <col min="8448" max="8448" width="13.85546875" style="1" bestFit="1" customWidth="1"/>
    <col min="8449" max="8455" width="11.42578125" style="1"/>
    <col min="8456" max="8456" width="29.140625" style="1" customWidth="1"/>
    <col min="8457" max="8463" width="11.42578125" style="1"/>
    <col min="8464" max="8464" width="21.85546875" style="1" customWidth="1"/>
    <col min="8465" max="8471" width="11.42578125" style="1"/>
    <col min="8472" max="8472" width="26.140625" style="1" customWidth="1"/>
    <col min="8473" max="8695" width="11.42578125" style="1"/>
    <col min="8696" max="8696" width="32.28515625" style="1" customWidth="1"/>
    <col min="8697" max="8699" width="12.7109375" style="1" bestFit="1" customWidth="1"/>
    <col min="8700" max="8700" width="12.42578125" style="1" customWidth="1"/>
    <col min="8701" max="8701" width="9.85546875" style="1" customWidth="1"/>
    <col min="8702" max="8702" width="9" style="1" customWidth="1"/>
    <col min="8703" max="8703" width="11.42578125" style="1"/>
    <col min="8704" max="8704" width="13.85546875" style="1" bestFit="1" customWidth="1"/>
    <col min="8705" max="8711" width="11.42578125" style="1"/>
    <col min="8712" max="8712" width="29.140625" style="1" customWidth="1"/>
    <col min="8713" max="8719" width="11.42578125" style="1"/>
    <col min="8720" max="8720" width="21.85546875" style="1" customWidth="1"/>
    <col min="8721" max="8727" width="11.42578125" style="1"/>
    <col min="8728" max="8728" width="26.140625" style="1" customWidth="1"/>
    <col min="8729" max="8951" width="11.42578125" style="1"/>
    <col min="8952" max="8952" width="32.28515625" style="1" customWidth="1"/>
    <col min="8953" max="8955" width="12.7109375" style="1" bestFit="1" customWidth="1"/>
    <col min="8956" max="8956" width="12.42578125" style="1" customWidth="1"/>
    <col min="8957" max="8957" width="9.85546875" style="1" customWidth="1"/>
    <col min="8958" max="8958" width="9" style="1" customWidth="1"/>
    <col min="8959" max="8959" width="11.42578125" style="1"/>
    <col min="8960" max="8960" width="13.85546875" style="1" bestFit="1" customWidth="1"/>
    <col min="8961" max="8967" width="11.42578125" style="1"/>
    <col min="8968" max="8968" width="29.140625" style="1" customWidth="1"/>
    <col min="8969" max="8975" width="11.42578125" style="1"/>
    <col min="8976" max="8976" width="21.85546875" style="1" customWidth="1"/>
    <col min="8977" max="8983" width="11.42578125" style="1"/>
    <col min="8984" max="8984" width="26.140625" style="1" customWidth="1"/>
    <col min="8985" max="9207" width="11.42578125" style="1"/>
    <col min="9208" max="9208" width="32.28515625" style="1" customWidth="1"/>
    <col min="9209" max="9211" width="12.7109375" style="1" bestFit="1" customWidth="1"/>
    <col min="9212" max="9212" width="12.42578125" style="1" customWidth="1"/>
    <col min="9213" max="9213" width="9.85546875" style="1" customWidth="1"/>
    <col min="9214" max="9214" width="9" style="1" customWidth="1"/>
    <col min="9215" max="9215" width="11.42578125" style="1"/>
    <col min="9216" max="9216" width="13.85546875" style="1" bestFit="1" customWidth="1"/>
    <col min="9217" max="9223" width="11.42578125" style="1"/>
    <col min="9224" max="9224" width="29.140625" style="1" customWidth="1"/>
    <col min="9225" max="9231" width="11.42578125" style="1"/>
    <col min="9232" max="9232" width="21.85546875" style="1" customWidth="1"/>
    <col min="9233" max="9239" width="11.42578125" style="1"/>
    <col min="9240" max="9240" width="26.140625" style="1" customWidth="1"/>
    <col min="9241" max="9463" width="11.42578125" style="1"/>
    <col min="9464" max="9464" width="32.28515625" style="1" customWidth="1"/>
    <col min="9465" max="9467" width="12.7109375" style="1" bestFit="1" customWidth="1"/>
    <col min="9468" max="9468" width="12.42578125" style="1" customWidth="1"/>
    <col min="9469" max="9469" width="9.85546875" style="1" customWidth="1"/>
    <col min="9470" max="9470" width="9" style="1" customWidth="1"/>
    <col min="9471" max="9471" width="11.42578125" style="1"/>
    <col min="9472" max="9472" width="13.85546875" style="1" bestFit="1" customWidth="1"/>
    <col min="9473" max="9479" width="11.42578125" style="1"/>
    <col min="9480" max="9480" width="29.140625" style="1" customWidth="1"/>
    <col min="9481" max="9487" width="11.42578125" style="1"/>
    <col min="9488" max="9488" width="21.85546875" style="1" customWidth="1"/>
    <col min="9489" max="9495" width="11.42578125" style="1"/>
    <col min="9496" max="9496" width="26.140625" style="1" customWidth="1"/>
    <col min="9497" max="9719" width="11.42578125" style="1"/>
    <col min="9720" max="9720" width="32.28515625" style="1" customWidth="1"/>
    <col min="9721" max="9723" width="12.7109375" style="1" bestFit="1" customWidth="1"/>
    <col min="9724" max="9724" width="12.42578125" style="1" customWidth="1"/>
    <col min="9725" max="9725" width="9.85546875" style="1" customWidth="1"/>
    <col min="9726" max="9726" width="9" style="1" customWidth="1"/>
    <col min="9727" max="9727" width="11.42578125" style="1"/>
    <col min="9728" max="9728" width="13.85546875" style="1" bestFit="1" customWidth="1"/>
    <col min="9729" max="9735" width="11.42578125" style="1"/>
    <col min="9736" max="9736" width="29.140625" style="1" customWidth="1"/>
    <col min="9737" max="9743" width="11.42578125" style="1"/>
    <col min="9744" max="9744" width="21.85546875" style="1" customWidth="1"/>
    <col min="9745" max="9751" width="11.42578125" style="1"/>
    <col min="9752" max="9752" width="26.140625" style="1" customWidth="1"/>
    <col min="9753" max="9975" width="11.42578125" style="1"/>
    <col min="9976" max="9976" width="32.28515625" style="1" customWidth="1"/>
    <col min="9977" max="9979" width="12.7109375" style="1" bestFit="1" customWidth="1"/>
    <col min="9980" max="9980" width="12.42578125" style="1" customWidth="1"/>
    <col min="9981" max="9981" width="9.85546875" style="1" customWidth="1"/>
    <col min="9982" max="9982" width="9" style="1" customWidth="1"/>
    <col min="9983" max="9983" width="11.42578125" style="1"/>
    <col min="9984" max="9984" width="13.85546875" style="1" bestFit="1" customWidth="1"/>
    <col min="9985" max="9991" width="11.42578125" style="1"/>
    <col min="9992" max="9992" width="29.140625" style="1" customWidth="1"/>
    <col min="9993" max="9999" width="11.42578125" style="1"/>
    <col min="10000" max="10000" width="21.85546875" style="1" customWidth="1"/>
    <col min="10001" max="10007" width="11.42578125" style="1"/>
    <col min="10008" max="10008" width="26.140625" style="1" customWidth="1"/>
    <col min="10009" max="10231" width="11.42578125" style="1"/>
    <col min="10232" max="10232" width="32.28515625" style="1" customWidth="1"/>
    <col min="10233" max="10235" width="12.7109375" style="1" bestFit="1" customWidth="1"/>
    <col min="10236" max="10236" width="12.42578125" style="1" customWidth="1"/>
    <col min="10237" max="10237" width="9.85546875" style="1" customWidth="1"/>
    <col min="10238" max="10238" width="9" style="1" customWidth="1"/>
    <col min="10239" max="10239" width="11.42578125" style="1"/>
    <col min="10240" max="10240" width="13.85546875" style="1" bestFit="1" customWidth="1"/>
    <col min="10241" max="10247" width="11.42578125" style="1"/>
    <col min="10248" max="10248" width="29.140625" style="1" customWidth="1"/>
    <col min="10249" max="10255" width="11.42578125" style="1"/>
    <col min="10256" max="10256" width="21.85546875" style="1" customWidth="1"/>
    <col min="10257" max="10263" width="11.42578125" style="1"/>
    <col min="10264" max="10264" width="26.140625" style="1" customWidth="1"/>
    <col min="10265" max="10487" width="11.42578125" style="1"/>
    <col min="10488" max="10488" width="32.28515625" style="1" customWidth="1"/>
    <col min="10489" max="10491" width="12.7109375" style="1" bestFit="1" customWidth="1"/>
    <col min="10492" max="10492" width="12.42578125" style="1" customWidth="1"/>
    <col min="10493" max="10493" width="9.85546875" style="1" customWidth="1"/>
    <col min="10494" max="10494" width="9" style="1" customWidth="1"/>
    <col min="10495" max="10495" width="11.42578125" style="1"/>
    <col min="10496" max="10496" width="13.85546875" style="1" bestFit="1" customWidth="1"/>
    <col min="10497" max="10503" width="11.42578125" style="1"/>
    <col min="10504" max="10504" width="29.140625" style="1" customWidth="1"/>
    <col min="10505" max="10511" width="11.42578125" style="1"/>
    <col min="10512" max="10512" width="21.85546875" style="1" customWidth="1"/>
    <col min="10513" max="10519" width="11.42578125" style="1"/>
    <col min="10520" max="10520" width="26.140625" style="1" customWidth="1"/>
    <col min="10521" max="10743" width="11.42578125" style="1"/>
    <col min="10744" max="10744" width="32.28515625" style="1" customWidth="1"/>
    <col min="10745" max="10747" width="12.7109375" style="1" bestFit="1" customWidth="1"/>
    <col min="10748" max="10748" width="12.42578125" style="1" customWidth="1"/>
    <col min="10749" max="10749" width="9.85546875" style="1" customWidth="1"/>
    <col min="10750" max="10750" width="9" style="1" customWidth="1"/>
    <col min="10751" max="10751" width="11.42578125" style="1"/>
    <col min="10752" max="10752" width="13.85546875" style="1" bestFit="1" customWidth="1"/>
    <col min="10753" max="10759" width="11.42578125" style="1"/>
    <col min="10760" max="10760" width="29.140625" style="1" customWidth="1"/>
    <col min="10761" max="10767" width="11.42578125" style="1"/>
    <col min="10768" max="10768" width="21.85546875" style="1" customWidth="1"/>
    <col min="10769" max="10775" width="11.42578125" style="1"/>
    <col min="10776" max="10776" width="26.140625" style="1" customWidth="1"/>
    <col min="10777" max="10999" width="11.42578125" style="1"/>
    <col min="11000" max="11000" width="32.28515625" style="1" customWidth="1"/>
    <col min="11001" max="11003" width="12.7109375" style="1" bestFit="1" customWidth="1"/>
    <col min="11004" max="11004" width="12.42578125" style="1" customWidth="1"/>
    <col min="11005" max="11005" width="9.85546875" style="1" customWidth="1"/>
    <col min="11006" max="11006" width="9" style="1" customWidth="1"/>
    <col min="11007" max="11007" width="11.42578125" style="1"/>
    <col min="11008" max="11008" width="13.85546875" style="1" bestFit="1" customWidth="1"/>
    <col min="11009" max="11015" width="11.42578125" style="1"/>
    <col min="11016" max="11016" width="29.140625" style="1" customWidth="1"/>
    <col min="11017" max="11023" width="11.42578125" style="1"/>
    <col min="11024" max="11024" width="21.85546875" style="1" customWidth="1"/>
    <col min="11025" max="11031" width="11.42578125" style="1"/>
    <col min="11032" max="11032" width="26.140625" style="1" customWidth="1"/>
    <col min="11033" max="11255" width="11.42578125" style="1"/>
    <col min="11256" max="11256" width="32.28515625" style="1" customWidth="1"/>
    <col min="11257" max="11259" width="12.7109375" style="1" bestFit="1" customWidth="1"/>
    <col min="11260" max="11260" width="12.42578125" style="1" customWidth="1"/>
    <col min="11261" max="11261" width="9.85546875" style="1" customWidth="1"/>
    <col min="11262" max="11262" width="9" style="1" customWidth="1"/>
    <col min="11263" max="11263" width="11.42578125" style="1"/>
    <col min="11264" max="11264" width="13.85546875" style="1" bestFit="1" customWidth="1"/>
    <col min="11265" max="11271" width="11.42578125" style="1"/>
    <col min="11272" max="11272" width="29.140625" style="1" customWidth="1"/>
    <col min="11273" max="11279" width="11.42578125" style="1"/>
    <col min="11280" max="11280" width="21.85546875" style="1" customWidth="1"/>
    <col min="11281" max="11287" width="11.42578125" style="1"/>
    <col min="11288" max="11288" width="26.140625" style="1" customWidth="1"/>
    <col min="11289" max="11511" width="11.42578125" style="1"/>
    <col min="11512" max="11512" width="32.28515625" style="1" customWidth="1"/>
    <col min="11513" max="11515" width="12.7109375" style="1" bestFit="1" customWidth="1"/>
    <col min="11516" max="11516" width="12.42578125" style="1" customWidth="1"/>
    <col min="11517" max="11517" width="9.85546875" style="1" customWidth="1"/>
    <col min="11518" max="11518" width="9" style="1" customWidth="1"/>
    <col min="11519" max="11519" width="11.42578125" style="1"/>
    <col min="11520" max="11520" width="13.85546875" style="1" bestFit="1" customWidth="1"/>
    <col min="11521" max="11527" width="11.42578125" style="1"/>
    <col min="11528" max="11528" width="29.140625" style="1" customWidth="1"/>
    <col min="11529" max="11535" width="11.42578125" style="1"/>
    <col min="11536" max="11536" width="21.85546875" style="1" customWidth="1"/>
    <col min="11537" max="11543" width="11.42578125" style="1"/>
    <col min="11544" max="11544" width="26.140625" style="1" customWidth="1"/>
    <col min="11545" max="11767" width="11.42578125" style="1"/>
    <col min="11768" max="11768" width="32.28515625" style="1" customWidth="1"/>
    <col min="11769" max="11771" width="12.7109375" style="1" bestFit="1" customWidth="1"/>
    <col min="11772" max="11772" width="12.42578125" style="1" customWidth="1"/>
    <col min="11773" max="11773" width="9.85546875" style="1" customWidth="1"/>
    <col min="11774" max="11774" width="9" style="1" customWidth="1"/>
    <col min="11775" max="11775" width="11.42578125" style="1"/>
    <col min="11776" max="11776" width="13.85546875" style="1" bestFit="1" customWidth="1"/>
    <col min="11777" max="11783" width="11.42578125" style="1"/>
    <col min="11784" max="11784" width="29.140625" style="1" customWidth="1"/>
    <col min="11785" max="11791" width="11.42578125" style="1"/>
    <col min="11792" max="11792" width="21.85546875" style="1" customWidth="1"/>
    <col min="11793" max="11799" width="11.42578125" style="1"/>
    <col min="11800" max="11800" width="26.140625" style="1" customWidth="1"/>
    <col min="11801" max="12023" width="11.42578125" style="1"/>
    <col min="12024" max="12024" width="32.28515625" style="1" customWidth="1"/>
    <col min="12025" max="12027" width="12.7109375" style="1" bestFit="1" customWidth="1"/>
    <col min="12028" max="12028" width="12.42578125" style="1" customWidth="1"/>
    <col min="12029" max="12029" width="9.85546875" style="1" customWidth="1"/>
    <col min="12030" max="12030" width="9" style="1" customWidth="1"/>
    <col min="12031" max="12031" width="11.42578125" style="1"/>
    <col min="12032" max="12032" width="13.85546875" style="1" bestFit="1" customWidth="1"/>
    <col min="12033" max="12039" width="11.42578125" style="1"/>
    <col min="12040" max="12040" width="29.140625" style="1" customWidth="1"/>
    <col min="12041" max="12047" width="11.42578125" style="1"/>
    <col min="12048" max="12048" width="21.85546875" style="1" customWidth="1"/>
    <col min="12049" max="12055" width="11.42578125" style="1"/>
    <col min="12056" max="12056" width="26.140625" style="1" customWidth="1"/>
    <col min="12057" max="12279" width="11.42578125" style="1"/>
    <col min="12280" max="12280" width="32.28515625" style="1" customWidth="1"/>
    <col min="12281" max="12283" width="12.7109375" style="1" bestFit="1" customWidth="1"/>
    <col min="12284" max="12284" width="12.42578125" style="1" customWidth="1"/>
    <col min="12285" max="12285" width="9.85546875" style="1" customWidth="1"/>
    <col min="12286" max="12286" width="9" style="1" customWidth="1"/>
    <col min="12287" max="12287" width="11.42578125" style="1"/>
    <col min="12288" max="12288" width="13.85546875" style="1" bestFit="1" customWidth="1"/>
    <col min="12289" max="12295" width="11.42578125" style="1"/>
    <col min="12296" max="12296" width="29.140625" style="1" customWidth="1"/>
    <col min="12297" max="12303" width="11.42578125" style="1"/>
    <col min="12304" max="12304" width="21.85546875" style="1" customWidth="1"/>
    <col min="12305" max="12311" width="11.42578125" style="1"/>
    <col min="12312" max="12312" width="26.140625" style="1" customWidth="1"/>
    <col min="12313" max="12535" width="11.42578125" style="1"/>
    <col min="12536" max="12536" width="32.28515625" style="1" customWidth="1"/>
    <col min="12537" max="12539" width="12.7109375" style="1" bestFit="1" customWidth="1"/>
    <col min="12540" max="12540" width="12.42578125" style="1" customWidth="1"/>
    <col min="12541" max="12541" width="9.85546875" style="1" customWidth="1"/>
    <col min="12542" max="12542" width="9" style="1" customWidth="1"/>
    <col min="12543" max="12543" width="11.42578125" style="1"/>
    <col min="12544" max="12544" width="13.85546875" style="1" bestFit="1" customWidth="1"/>
    <col min="12545" max="12551" width="11.42578125" style="1"/>
    <col min="12552" max="12552" width="29.140625" style="1" customWidth="1"/>
    <col min="12553" max="12559" width="11.42578125" style="1"/>
    <col min="12560" max="12560" width="21.85546875" style="1" customWidth="1"/>
    <col min="12561" max="12567" width="11.42578125" style="1"/>
    <col min="12568" max="12568" width="26.140625" style="1" customWidth="1"/>
    <col min="12569" max="12791" width="11.42578125" style="1"/>
    <col min="12792" max="12792" width="32.28515625" style="1" customWidth="1"/>
    <col min="12793" max="12795" width="12.7109375" style="1" bestFit="1" customWidth="1"/>
    <col min="12796" max="12796" width="12.42578125" style="1" customWidth="1"/>
    <col min="12797" max="12797" width="9.85546875" style="1" customWidth="1"/>
    <col min="12798" max="12798" width="9" style="1" customWidth="1"/>
    <col min="12799" max="12799" width="11.42578125" style="1"/>
    <col min="12800" max="12800" width="13.85546875" style="1" bestFit="1" customWidth="1"/>
    <col min="12801" max="12807" width="11.42578125" style="1"/>
    <col min="12808" max="12808" width="29.140625" style="1" customWidth="1"/>
    <col min="12809" max="12815" width="11.42578125" style="1"/>
    <col min="12816" max="12816" width="21.85546875" style="1" customWidth="1"/>
    <col min="12817" max="12823" width="11.42578125" style="1"/>
    <col min="12824" max="12824" width="26.140625" style="1" customWidth="1"/>
    <col min="12825" max="13047" width="11.42578125" style="1"/>
    <col min="13048" max="13048" width="32.28515625" style="1" customWidth="1"/>
    <col min="13049" max="13051" width="12.7109375" style="1" bestFit="1" customWidth="1"/>
    <col min="13052" max="13052" width="12.42578125" style="1" customWidth="1"/>
    <col min="13053" max="13053" width="9.85546875" style="1" customWidth="1"/>
    <col min="13054" max="13054" width="9" style="1" customWidth="1"/>
    <col min="13055" max="13055" width="11.42578125" style="1"/>
    <col min="13056" max="13056" width="13.85546875" style="1" bestFit="1" customWidth="1"/>
    <col min="13057" max="13063" width="11.42578125" style="1"/>
    <col min="13064" max="13064" width="29.140625" style="1" customWidth="1"/>
    <col min="13065" max="13071" width="11.42578125" style="1"/>
    <col min="13072" max="13072" width="21.85546875" style="1" customWidth="1"/>
    <col min="13073" max="13079" width="11.42578125" style="1"/>
    <col min="13080" max="13080" width="26.140625" style="1" customWidth="1"/>
    <col min="13081" max="13303" width="11.42578125" style="1"/>
    <col min="13304" max="13304" width="32.28515625" style="1" customWidth="1"/>
    <col min="13305" max="13307" width="12.7109375" style="1" bestFit="1" customWidth="1"/>
    <col min="13308" max="13308" width="12.42578125" style="1" customWidth="1"/>
    <col min="13309" max="13309" width="9.85546875" style="1" customWidth="1"/>
    <col min="13310" max="13310" width="9" style="1" customWidth="1"/>
    <col min="13311" max="13311" width="11.42578125" style="1"/>
    <col min="13312" max="13312" width="13.85546875" style="1" bestFit="1" customWidth="1"/>
    <col min="13313" max="13319" width="11.42578125" style="1"/>
    <col min="13320" max="13320" width="29.140625" style="1" customWidth="1"/>
    <col min="13321" max="13327" width="11.42578125" style="1"/>
    <col min="13328" max="13328" width="21.85546875" style="1" customWidth="1"/>
    <col min="13329" max="13335" width="11.42578125" style="1"/>
    <col min="13336" max="13336" width="26.140625" style="1" customWidth="1"/>
    <col min="13337" max="13559" width="11.42578125" style="1"/>
    <col min="13560" max="13560" width="32.28515625" style="1" customWidth="1"/>
    <col min="13561" max="13563" width="12.7109375" style="1" bestFit="1" customWidth="1"/>
    <col min="13564" max="13564" width="12.42578125" style="1" customWidth="1"/>
    <col min="13565" max="13565" width="9.85546875" style="1" customWidth="1"/>
    <col min="13566" max="13566" width="9" style="1" customWidth="1"/>
    <col min="13567" max="13567" width="11.42578125" style="1"/>
    <col min="13568" max="13568" width="13.85546875" style="1" bestFit="1" customWidth="1"/>
    <col min="13569" max="13575" width="11.42578125" style="1"/>
    <col min="13576" max="13576" width="29.140625" style="1" customWidth="1"/>
    <col min="13577" max="13583" width="11.42578125" style="1"/>
    <col min="13584" max="13584" width="21.85546875" style="1" customWidth="1"/>
    <col min="13585" max="13591" width="11.42578125" style="1"/>
    <col min="13592" max="13592" width="26.140625" style="1" customWidth="1"/>
    <col min="13593" max="13815" width="11.42578125" style="1"/>
    <col min="13816" max="13816" width="32.28515625" style="1" customWidth="1"/>
    <col min="13817" max="13819" width="12.7109375" style="1" bestFit="1" customWidth="1"/>
    <col min="13820" max="13820" width="12.42578125" style="1" customWidth="1"/>
    <col min="13821" max="13821" width="9.85546875" style="1" customWidth="1"/>
    <col min="13822" max="13822" width="9" style="1" customWidth="1"/>
    <col min="13823" max="13823" width="11.42578125" style="1"/>
    <col min="13824" max="13824" width="13.85546875" style="1" bestFit="1" customWidth="1"/>
    <col min="13825" max="13831" width="11.42578125" style="1"/>
    <col min="13832" max="13832" width="29.140625" style="1" customWidth="1"/>
    <col min="13833" max="13839" width="11.42578125" style="1"/>
    <col min="13840" max="13840" width="21.85546875" style="1" customWidth="1"/>
    <col min="13841" max="13847" width="11.42578125" style="1"/>
    <col min="13848" max="13848" width="26.140625" style="1" customWidth="1"/>
    <col min="13849" max="14071" width="11.42578125" style="1"/>
    <col min="14072" max="14072" width="32.28515625" style="1" customWidth="1"/>
    <col min="14073" max="14075" width="12.7109375" style="1" bestFit="1" customWidth="1"/>
    <col min="14076" max="14076" width="12.42578125" style="1" customWidth="1"/>
    <col min="14077" max="14077" width="9.85546875" style="1" customWidth="1"/>
    <col min="14078" max="14078" width="9" style="1" customWidth="1"/>
    <col min="14079" max="14079" width="11.42578125" style="1"/>
    <col min="14080" max="14080" width="13.85546875" style="1" bestFit="1" customWidth="1"/>
    <col min="14081" max="14087" width="11.42578125" style="1"/>
    <col min="14088" max="14088" width="29.140625" style="1" customWidth="1"/>
    <col min="14089" max="14095" width="11.42578125" style="1"/>
    <col min="14096" max="14096" width="21.85546875" style="1" customWidth="1"/>
    <col min="14097" max="14103" width="11.42578125" style="1"/>
    <col min="14104" max="14104" width="26.140625" style="1" customWidth="1"/>
    <col min="14105" max="14327" width="11.42578125" style="1"/>
    <col min="14328" max="14328" width="32.28515625" style="1" customWidth="1"/>
    <col min="14329" max="14331" width="12.7109375" style="1" bestFit="1" customWidth="1"/>
    <col min="14332" max="14332" width="12.42578125" style="1" customWidth="1"/>
    <col min="14333" max="14333" width="9.85546875" style="1" customWidth="1"/>
    <col min="14334" max="14334" width="9" style="1" customWidth="1"/>
    <col min="14335" max="14335" width="11.42578125" style="1"/>
    <col min="14336" max="14336" width="13.85546875" style="1" bestFit="1" customWidth="1"/>
    <col min="14337" max="14343" width="11.42578125" style="1"/>
    <col min="14344" max="14344" width="29.140625" style="1" customWidth="1"/>
    <col min="14345" max="14351" width="11.42578125" style="1"/>
    <col min="14352" max="14352" width="21.85546875" style="1" customWidth="1"/>
    <col min="14353" max="14359" width="11.42578125" style="1"/>
    <col min="14360" max="14360" width="26.140625" style="1" customWidth="1"/>
    <col min="14361" max="14583" width="11.42578125" style="1"/>
    <col min="14584" max="14584" width="32.28515625" style="1" customWidth="1"/>
    <col min="14585" max="14587" width="12.7109375" style="1" bestFit="1" customWidth="1"/>
    <col min="14588" max="14588" width="12.42578125" style="1" customWidth="1"/>
    <col min="14589" max="14589" width="9.85546875" style="1" customWidth="1"/>
    <col min="14590" max="14590" width="9" style="1" customWidth="1"/>
    <col min="14591" max="14591" width="11.42578125" style="1"/>
    <col min="14592" max="14592" width="13.85546875" style="1" bestFit="1" customWidth="1"/>
    <col min="14593" max="14599" width="11.42578125" style="1"/>
    <col min="14600" max="14600" width="29.140625" style="1" customWidth="1"/>
    <col min="14601" max="14607" width="11.42578125" style="1"/>
    <col min="14608" max="14608" width="21.85546875" style="1" customWidth="1"/>
    <col min="14609" max="14615" width="11.42578125" style="1"/>
    <col min="14616" max="14616" width="26.140625" style="1" customWidth="1"/>
    <col min="14617" max="14839" width="11.42578125" style="1"/>
    <col min="14840" max="14840" width="32.28515625" style="1" customWidth="1"/>
    <col min="14841" max="14843" width="12.7109375" style="1" bestFit="1" customWidth="1"/>
    <col min="14844" max="14844" width="12.42578125" style="1" customWidth="1"/>
    <col min="14845" max="14845" width="9.85546875" style="1" customWidth="1"/>
    <col min="14846" max="14846" width="9" style="1" customWidth="1"/>
    <col min="14847" max="14847" width="11.42578125" style="1"/>
    <col min="14848" max="14848" width="13.85546875" style="1" bestFit="1" customWidth="1"/>
    <col min="14849" max="14855" width="11.42578125" style="1"/>
    <col min="14856" max="14856" width="29.140625" style="1" customWidth="1"/>
    <col min="14857" max="14863" width="11.42578125" style="1"/>
    <col min="14864" max="14864" width="21.85546875" style="1" customWidth="1"/>
    <col min="14865" max="14871" width="11.42578125" style="1"/>
    <col min="14872" max="14872" width="26.140625" style="1" customWidth="1"/>
    <col min="14873" max="15095" width="11.42578125" style="1"/>
    <col min="15096" max="15096" width="32.28515625" style="1" customWidth="1"/>
    <col min="15097" max="15099" width="12.7109375" style="1" bestFit="1" customWidth="1"/>
    <col min="15100" max="15100" width="12.42578125" style="1" customWidth="1"/>
    <col min="15101" max="15101" width="9.85546875" style="1" customWidth="1"/>
    <col min="15102" max="15102" width="9" style="1" customWidth="1"/>
    <col min="15103" max="15103" width="11.42578125" style="1"/>
    <col min="15104" max="15104" width="13.85546875" style="1" bestFit="1" customWidth="1"/>
    <col min="15105" max="15111" width="11.42578125" style="1"/>
    <col min="15112" max="15112" width="29.140625" style="1" customWidth="1"/>
    <col min="15113" max="15119" width="11.42578125" style="1"/>
    <col min="15120" max="15120" width="21.85546875" style="1" customWidth="1"/>
    <col min="15121" max="15127" width="11.42578125" style="1"/>
    <col min="15128" max="15128" width="26.140625" style="1" customWidth="1"/>
    <col min="15129" max="15351" width="11.42578125" style="1"/>
    <col min="15352" max="15352" width="32.28515625" style="1" customWidth="1"/>
    <col min="15353" max="15355" width="12.7109375" style="1" bestFit="1" customWidth="1"/>
    <col min="15356" max="15356" width="12.42578125" style="1" customWidth="1"/>
    <col min="15357" max="15357" width="9.85546875" style="1" customWidth="1"/>
    <col min="15358" max="15358" width="9" style="1" customWidth="1"/>
    <col min="15359" max="15359" width="11.42578125" style="1"/>
    <col min="15360" max="15360" width="13.85546875" style="1" bestFit="1" customWidth="1"/>
    <col min="15361" max="15367" width="11.42578125" style="1"/>
    <col min="15368" max="15368" width="29.140625" style="1" customWidth="1"/>
    <col min="15369" max="15375" width="11.42578125" style="1"/>
    <col min="15376" max="15376" width="21.85546875" style="1" customWidth="1"/>
    <col min="15377" max="15383" width="11.42578125" style="1"/>
    <col min="15384" max="15384" width="26.140625" style="1" customWidth="1"/>
    <col min="15385" max="15607" width="11.42578125" style="1"/>
    <col min="15608" max="15608" width="32.28515625" style="1" customWidth="1"/>
    <col min="15609" max="15611" width="12.7109375" style="1" bestFit="1" customWidth="1"/>
    <col min="15612" max="15612" width="12.42578125" style="1" customWidth="1"/>
    <col min="15613" max="15613" width="9.85546875" style="1" customWidth="1"/>
    <col min="15614" max="15614" width="9" style="1" customWidth="1"/>
    <col min="15615" max="15615" width="11.42578125" style="1"/>
    <col min="15616" max="15616" width="13.85546875" style="1" bestFit="1" customWidth="1"/>
    <col min="15617" max="15623" width="11.42578125" style="1"/>
    <col min="15624" max="15624" width="29.140625" style="1" customWidth="1"/>
    <col min="15625" max="15631" width="11.42578125" style="1"/>
    <col min="15632" max="15632" width="21.85546875" style="1" customWidth="1"/>
    <col min="15633" max="15639" width="11.42578125" style="1"/>
    <col min="15640" max="15640" width="26.140625" style="1" customWidth="1"/>
    <col min="15641" max="15863" width="11.42578125" style="1"/>
    <col min="15864" max="15864" width="32.28515625" style="1" customWidth="1"/>
    <col min="15865" max="15867" width="12.7109375" style="1" bestFit="1" customWidth="1"/>
    <col min="15868" max="15868" width="12.42578125" style="1" customWidth="1"/>
    <col min="15869" max="15869" width="9.85546875" style="1" customWidth="1"/>
    <col min="15870" max="15870" width="9" style="1" customWidth="1"/>
    <col min="15871" max="15871" width="11.42578125" style="1"/>
    <col min="15872" max="15872" width="13.85546875" style="1" bestFit="1" customWidth="1"/>
    <col min="15873" max="15879" width="11.42578125" style="1"/>
    <col min="15880" max="15880" width="29.140625" style="1" customWidth="1"/>
    <col min="15881" max="15887" width="11.42578125" style="1"/>
    <col min="15888" max="15888" width="21.85546875" style="1" customWidth="1"/>
    <col min="15889" max="15895" width="11.42578125" style="1"/>
    <col min="15896" max="15896" width="26.140625" style="1" customWidth="1"/>
    <col min="15897" max="16119" width="11.42578125" style="1"/>
    <col min="16120" max="16120" width="32.28515625" style="1" customWidth="1"/>
    <col min="16121" max="16123" width="12.7109375" style="1" bestFit="1" customWidth="1"/>
    <col min="16124" max="16124" width="12.42578125" style="1" customWidth="1"/>
    <col min="16125" max="16125" width="9.85546875" style="1" customWidth="1"/>
    <col min="16126" max="16126" width="9" style="1" customWidth="1"/>
    <col min="16127" max="16127" width="11.42578125" style="1"/>
    <col min="16128" max="16128" width="13.85546875" style="1" bestFit="1" customWidth="1"/>
    <col min="16129" max="16135" width="11.42578125" style="1"/>
    <col min="16136" max="16136" width="29.140625" style="1" customWidth="1"/>
    <col min="16137" max="16143" width="11.42578125" style="1"/>
    <col min="16144" max="16144" width="21.85546875" style="1" customWidth="1"/>
    <col min="16145" max="16151" width="11.42578125" style="1"/>
    <col min="16152" max="16152" width="26.140625" style="1" customWidth="1"/>
    <col min="16153" max="16384" width="11.42578125" style="1"/>
  </cols>
  <sheetData>
    <row r="1" spans="1:13">
      <c r="B1" s="2"/>
      <c r="J1" s="3"/>
      <c r="K1" s="3"/>
    </row>
    <row r="2" spans="1:13">
      <c r="B2" s="2"/>
      <c r="I2" s="1490"/>
      <c r="J2" s="1490"/>
      <c r="K2" s="1490"/>
    </row>
    <row r="3" spans="1:13">
      <c r="A3" s="1491"/>
      <c r="B3" s="1491"/>
      <c r="C3" s="1491"/>
      <c r="D3" s="1491"/>
      <c r="E3" s="1491"/>
      <c r="F3" s="1491"/>
      <c r="G3" s="1491"/>
      <c r="I3" s="3"/>
      <c r="J3" s="3"/>
      <c r="K3" s="3"/>
    </row>
    <row r="4" spans="1:13">
      <c r="A4" s="1491" t="s">
        <v>0</v>
      </c>
      <c r="B4" s="1491"/>
      <c r="C4" s="1491"/>
      <c r="D4" s="1491"/>
      <c r="E4" s="1491"/>
      <c r="F4" s="1491"/>
      <c r="G4" s="1491"/>
      <c r="I4" s="3"/>
      <c r="J4" s="3"/>
      <c r="K4" s="3"/>
    </row>
    <row r="5" spans="1:13" ht="15">
      <c r="A5" s="1491" t="s">
        <v>1</v>
      </c>
      <c r="B5" s="1491"/>
      <c r="C5" s="1491"/>
      <c r="D5" s="1491"/>
      <c r="E5" s="1491"/>
      <c r="F5" s="1491"/>
      <c r="G5" s="1491"/>
      <c r="I5"/>
      <c r="J5" s="4"/>
      <c r="K5" s="4"/>
    </row>
    <row r="6" spans="1:13" ht="15">
      <c r="A6" s="1492" t="s">
        <v>2</v>
      </c>
      <c r="B6" s="1492"/>
      <c r="C6" s="1492"/>
      <c r="D6" s="1492"/>
      <c r="E6" s="1492"/>
      <c r="F6" s="1492"/>
      <c r="G6" s="1492"/>
      <c r="I6"/>
      <c r="J6" s="3"/>
    </row>
    <row r="7" spans="1:13" ht="6" customHeight="1">
      <c r="A7" s="5"/>
      <c r="C7" s="6"/>
      <c r="D7" s="7"/>
      <c r="E7" s="8"/>
      <c r="F7" s="6"/>
      <c r="G7" s="6"/>
    </row>
    <row r="8" spans="1:13" ht="12.75" customHeight="1">
      <c r="A8" s="1493" t="s">
        <v>3</v>
      </c>
      <c r="B8" s="1496" t="s">
        <v>4</v>
      </c>
      <c r="C8" s="1497"/>
      <c r="D8" s="1488"/>
      <c r="E8" s="1487" t="s">
        <v>5</v>
      </c>
      <c r="F8" s="1497"/>
      <c r="G8" s="1498"/>
      <c r="I8" s="3"/>
      <c r="J8" s="3"/>
      <c r="K8" s="3"/>
    </row>
    <row r="9" spans="1:13" ht="15" customHeight="1">
      <c r="A9" s="1494"/>
      <c r="B9" s="1499" t="s">
        <v>6</v>
      </c>
      <c r="C9" s="1501" t="s">
        <v>7</v>
      </c>
      <c r="D9" s="1488"/>
      <c r="E9" s="1487" t="s">
        <v>8</v>
      </c>
      <c r="F9" s="1488"/>
      <c r="G9" s="9">
        <v>2022</v>
      </c>
      <c r="I9" s="10" t="s">
        <v>9</v>
      </c>
      <c r="J9" s="10"/>
      <c r="K9" s="10"/>
    </row>
    <row r="10" spans="1:13" ht="26.25" customHeight="1">
      <c r="A10" s="1495"/>
      <c r="B10" s="1500"/>
      <c r="C10" s="11" t="s">
        <v>10</v>
      </c>
      <c r="D10" s="12" t="s">
        <v>11</v>
      </c>
      <c r="E10" s="12" t="s">
        <v>12</v>
      </c>
      <c r="F10" s="11" t="s">
        <v>13</v>
      </c>
      <c r="G10" s="13" t="s">
        <v>14</v>
      </c>
      <c r="I10" s="14"/>
      <c r="J10"/>
      <c r="K10" s="10"/>
    </row>
    <row r="11" spans="1:13" ht="15">
      <c r="A11" s="15" t="s">
        <v>15</v>
      </c>
      <c r="B11" s="16">
        <f>B13+B20+B37+B39</f>
        <v>92798576283.040009</v>
      </c>
      <c r="C11" s="16">
        <f>C13+C20+C37+C39</f>
        <v>92229479717</v>
      </c>
      <c r="D11" s="16">
        <f>D13+D20+D37+D39</f>
        <v>100108873175.04999</v>
      </c>
      <c r="E11" s="16">
        <f>D11-C11</f>
        <v>7879393458.0499878</v>
      </c>
      <c r="F11" s="17">
        <f>(D11*100/C11)-100</f>
        <v>8.5432483000309389</v>
      </c>
      <c r="G11" s="18">
        <f>(D11/1.0432)/B11*100-100</f>
        <v>3.4102721965814311</v>
      </c>
      <c r="I11" s="19"/>
      <c r="J11" s="20"/>
      <c r="K11" s="10"/>
    </row>
    <row r="12" spans="1:13" s="4" customFormat="1" ht="12.75" customHeight="1">
      <c r="A12" s="21"/>
      <c r="B12" s="22"/>
      <c r="C12" s="22"/>
      <c r="D12" s="22"/>
      <c r="E12" s="23"/>
      <c r="F12" s="24"/>
      <c r="G12" s="18"/>
      <c r="H12" s="1"/>
      <c r="I12" s="25"/>
      <c r="J12" s="25"/>
      <c r="K12" s="10"/>
      <c r="M12" s="1"/>
    </row>
    <row r="13" spans="1:13">
      <c r="A13" s="26" t="s">
        <v>16</v>
      </c>
      <c r="B13" s="27">
        <f>B14+B15+B16+B17+B18</f>
        <v>3965691909.3000002</v>
      </c>
      <c r="C13" s="27">
        <f>C14+C15+C16+C17+C18</f>
        <v>3681038474</v>
      </c>
      <c r="D13" s="27">
        <f>D14+D15+D16+D17+D18</f>
        <v>5050403835.6300001</v>
      </c>
      <c r="E13" s="27">
        <f t="shared" ref="E13:E18" si="0">D13-C13</f>
        <v>1369365361.6300001</v>
      </c>
      <c r="F13" s="28">
        <f>(D13*100/C13)-100</f>
        <v>37.200517498041222</v>
      </c>
      <c r="G13" s="18">
        <f>(D13/1.0432)/B13*100-100</f>
        <v>22.078604597369434</v>
      </c>
      <c r="I13" s="3"/>
      <c r="J13" s="10"/>
      <c r="K13" s="29"/>
    </row>
    <row r="14" spans="1:13">
      <c r="A14" s="30" t="s">
        <v>17</v>
      </c>
      <c r="B14" s="31">
        <f>'[25]INGR 3'!B8</f>
        <v>1621870626.9000001</v>
      </c>
      <c r="C14" s="31">
        <f>'[25]INGR 3'!C8</f>
        <v>1659397543</v>
      </c>
      <c r="D14" s="32">
        <f>'[25]INGR 3'!D8</f>
        <v>1846163237</v>
      </c>
      <c r="E14" s="31">
        <f t="shared" si="0"/>
        <v>186765694</v>
      </c>
      <c r="F14" s="33">
        <f>(D14*100/C14)-100</f>
        <v>11.255030163679109</v>
      </c>
      <c r="G14" s="34">
        <f>(D14/1.0432)/B14*100-100</f>
        <v>9.1154659661164743</v>
      </c>
      <c r="H14" s="2"/>
      <c r="I14" s="3"/>
      <c r="J14" s="3"/>
      <c r="K14" s="3"/>
    </row>
    <row r="15" spans="1:13">
      <c r="A15" s="30" t="s">
        <v>18</v>
      </c>
      <c r="B15" s="31">
        <v>0</v>
      </c>
      <c r="C15" s="31">
        <f>'[26]INGR 4 '!C10</f>
        <v>0</v>
      </c>
      <c r="D15" s="31">
        <f>'[26]INGR 4 '!D10</f>
        <v>0</v>
      </c>
      <c r="E15" s="31">
        <f t="shared" si="0"/>
        <v>0</v>
      </c>
      <c r="F15" s="33">
        <v>0</v>
      </c>
      <c r="G15" s="34">
        <v>0</v>
      </c>
      <c r="I15" s="3"/>
      <c r="J15" s="3"/>
    </row>
    <row r="16" spans="1:13">
      <c r="A16" s="30" t="s">
        <v>19</v>
      </c>
      <c r="B16" s="31">
        <f>'[25]INGR 4 '!B12</f>
        <v>1913333053.29</v>
      </c>
      <c r="C16" s="31">
        <f>'[25]INGR 4 '!C12</f>
        <v>1882343738</v>
      </c>
      <c r="D16" s="32">
        <f>'[25]INGR 5'!D76</f>
        <v>2250191609.21</v>
      </c>
      <c r="E16" s="31">
        <f t="shared" si="0"/>
        <v>367847871.21000004</v>
      </c>
      <c r="F16" s="33">
        <f>(D16*100/C16)-100</f>
        <v>19.542013702600372</v>
      </c>
      <c r="G16" s="34">
        <f>(D16/1.0432)/B16*100-100</f>
        <v>12.73566952381897</v>
      </c>
      <c r="I16" s="3"/>
      <c r="J16" s="3"/>
      <c r="K16" s="3"/>
    </row>
    <row r="17" spans="1:14" ht="15">
      <c r="A17" s="30" t="s">
        <v>20</v>
      </c>
      <c r="B17" s="31">
        <f>'[25]INGR 4 '!B14</f>
        <v>266343421.56</v>
      </c>
      <c r="C17" s="31">
        <f>'[25]INGR 4 '!C14</f>
        <v>120749722</v>
      </c>
      <c r="D17" s="32">
        <f>'[25]INGR 6'!C25</f>
        <v>601268083.21000004</v>
      </c>
      <c r="E17" s="31">
        <f t="shared" si="0"/>
        <v>480518361.21000004</v>
      </c>
      <c r="F17" s="33">
        <f>(D17*100/C17)-100</f>
        <v>397.94572877774408</v>
      </c>
      <c r="G17" s="34">
        <f>(D17/1.0432)/B17*100-100</f>
        <v>116.40066851248346</v>
      </c>
      <c r="I17" s="3"/>
      <c r="J17" s="3"/>
      <c r="K17" s="3"/>
      <c r="M17" s="35"/>
      <c r="N17" s="35"/>
    </row>
    <row r="18" spans="1:14" s="3" customFormat="1" ht="15">
      <c r="A18" s="30" t="s">
        <v>21</v>
      </c>
      <c r="B18" s="31">
        <f>'[25]INGR 4 '!B16</f>
        <v>164144807.55000001</v>
      </c>
      <c r="C18" s="31">
        <f>'[25]INGR 4 '!C16</f>
        <v>18547471</v>
      </c>
      <c r="D18" s="32">
        <f>'[25]INGR 7'!D24</f>
        <v>352780906.20999998</v>
      </c>
      <c r="E18" s="31">
        <f t="shared" si="0"/>
        <v>334233435.20999998</v>
      </c>
      <c r="F18" s="33">
        <f>(D18*100/C18)-100</f>
        <v>1802.0431745654164</v>
      </c>
      <c r="G18" s="34">
        <f>(D18/1.0432)/B18*100-100</f>
        <v>106.02045596223149</v>
      </c>
      <c r="H18" s="1"/>
      <c r="J18" s="36"/>
      <c r="M18"/>
      <c r="N18"/>
    </row>
    <row r="19" spans="1:14" s="4" customFormat="1" ht="11.25" customHeight="1">
      <c r="A19" s="37"/>
      <c r="B19" s="38"/>
      <c r="C19" s="38"/>
      <c r="D19" s="38"/>
      <c r="E19" s="31"/>
      <c r="F19" s="33"/>
      <c r="G19" s="34"/>
      <c r="H19" s="1"/>
      <c r="I19" s="3"/>
      <c r="J19" s="3"/>
      <c r="K19" s="3"/>
    </row>
    <row r="20" spans="1:14" s="4" customFormat="1" ht="57" customHeight="1">
      <c r="A20" s="39" t="s">
        <v>22</v>
      </c>
      <c r="B20" s="27">
        <f>B22+B34</f>
        <v>87443895768.76001</v>
      </c>
      <c r="C20" s="27">
        <f>C22+C34</f>
        <v>88548441242</v>
      </c>
      <c r="D20" s="27">
        <f>D22+D34</f>
        <v>94868688836.469986</v>
      </c>
      <c r="E20" s="27">
        <f>D20-C20</f>
        <v>6320247594.469986</v>
      </c>
      <c r="F20" s="28">
        <f>(D20*100/C20)-100</f>
        <v>7.1376158697101744</v>
      </c>
      <c r="G20" s="18">
        <f>(D20/1.0432)/B20*100-100</f>
        <v>3.9981998622670005</v>
      </c>
      <c r="H20" s="1"/>
      <c r="I20" s="3"/>
      <c r="J20" s="3"/>
      <c r="K20" s="40"/>
    </row>
    <row r="21" spans="1:14" s="4" customFormat="1" ht="12" customHeight="1">
      <c r="A21" s="37"/>
      <c r="B21" s="38"/>
      <c r="C21" s="38"/>
      <c r="D21" s="38"/>
      <c r="E21" s="31"/>
      <c r="F21" s="33"/>
      <c r="G21" s="34"/>
      <c r="H21" s="1"/>
      <c r="I21" s="3"/>
      <c r="J21" s="3"/>
      <c r="K21" s="3"/>
    </row>
    <row r="22" spans="1:14" ht="46.5" customHeight="1">
      <c r="A22" s="41" t="s">
        <v>23</v>
      </c>
      <c r="B22" s="42">
        <f>SUM(B24:B32)</f>
        <v>84749653059.360016</v>
      </c>
      <c r="C22" s="42">
        <f>SUM(C24:C32)</f>
        <v>85821538035</v>
      </c>
      <c r="D22" s="42">
        <f>SUM(D24:D32)</f>
        <v>91962632303.61998</v>
      </c>
      <c r="E22" s="42">
        <f>D22-C22</f>
        <v>6141094268.6199799</v>
      </c>
      <c r="F22" s="33">
        <f>(D22*100/C22)-100</f>
        <v>7.1556562714076506</v>
      </c>
      <c r="G22" s="34">
        <f>(D22/1.0432)/B22*100-100</f>
        <v>4.0173742377854325</v>
      </c>
    </row>
    <row r="23" spans="1:14" s="4" customFormat="1" ht="7.5" customHeight="1">
      <c r="A23" s="21"/>
      <c r="B23" s="22"/>
      <c r="C23" s="22"/>
      <c r="D23" s="22"/>
      <c r="E23" s="43"/>
      <c r="F23" s="24"/>
      <c r="G23" s="34"/>
      <c r="H23" s="1"/>
    </row>
    <row r="24" spans="1:14">
      <c r="A24" s="30" t="s">
        <v>24</v>
      </c>
      <c r="B24" s="31">
        <f>'[25]INGR 9'!B10</f>
        <v>27786766397</v>
      </c>
      <c r="C24" s="31">
        <f>'[25]INGR 9'!C10</f>
        <v>29332113582</v>
      </c>
      <c r="D24" s="32">
        <f>'[25]INGR 9'!D10</f>
        <v>28521916436</v>
      </c>
      <c r="E24" s="31">
        <f>D24-C24</f>
        <v>-810197146</v>
      </c>
      <c r="F24" s="33">
        <f>(D24*100/C24)-100</f>
        <v>-2.7621505819382435</v>
      </c>
      <c r="G24" s="34">
        <f>(D24/1.0432)/B24*100-100</f>
        <v>-1.6049808064277613</v>
      </c>
      <c r="I24" s="44"/>
    </row>
    <row r="25" spans="1:14" s="4" customFormat="1" ht="3.6" customHeight="1">
      <c r="A25" s="21"/>
      <c r="B25" s="22"/>
      <c r="C25" s="22"/>
      <c r="D25" s="45"/>
      <c r="E25" s="22"/>
      <c r="F25" s="46"/>
      <c r="G25" s="34"/>
      <c r="H25" s="1"/>
    </row>
    <row r="26" spans="1:14">
      <c r="A26" s="47" t="s">
        <v>25</v>
      </c>
      <c r="B26" s="31">
        <f>'[25]INGR 9'!B18</f>
        <v>48879624883.290001</v>
      </c>
      <c r="C26" s="31">
        <f>'[25]INGR 9'!C18</f>
        <v>52646113386</v>
      </c>
      <c r="D26" s="32">
        <f>'[25]INGR 9'!D18</f>
        <v>54967403466.229996</v>
      </c>
      <c r="E26" s="31">
        <f>D26-C26</f>
        <v>2321290080.2299957</v>
      </c>
      <c r="F26" s="33">
        <f>(D26*100/C26)-100</f>
        <v>4.4092335234898741</v>
      </c>
      <c r="G26" s="34">
        <f>(D26/1.0432)/B26*100-100</f>
        <v>7.7977707204942419</v>
      </c>
      <c r="H26" s="48"/>
      <c r="I26" s="49"/>
      <c r="J26" s="49"/>
      <c r="K26" s="49"/>
    </row>
    <row r="27" spans="1:14" ht="4.9000000000000004" customHeight="1">
      <c r="A27" s="47"/>
      <c r="B27" s="31"/>
      <c r="C27" s="31"/>
      <c r="D27" s="32"/>
      <c r="E27" s="31"/>
      <c r="F27" s="33"/>
      <c r="G27" s="34"/>
      <c r="I27" s="4"/>
      <c r="J27" s="4"/>
      <c r="K27" s="4"/>
      <c r="L27" s="4"/>
    </row>
    <row r="28" spans="1:14">
      <c r="A28" s="47" t="s">
        <v>26</v>
      </c>
      <c r="B28" s="31">
        <f>'[25]INGR 9'!B30</f>
        <v>4296259362.0699997</v>
      </c>
      <c r="C28" s="31">
        <f>'[25]INGR 9'!C30</f>
        <v>2821631368</v>
      </c>
      <c r="D28" s="32">
        <f>'[25]INGR 9'!D30</f>
        <v>6169681218.3400002</v>
      </c>
      <c r="E28" s="31">
        <f>D28-C28</f>
        <v>3348049850.3400002</v>
      </c>
      <c r="F28" s="33">
        <f>(D28*100/C28)-100</f>
        <v>118.65652927983751</v>
      </c>
      <c r="G28" s="34">
        <f>(D28/1.0432)/B28*100-100</f>
        <v>37.659014180236682</v>
      </c>
      <c r="I28" s="3"/>
      <c r="J28" s="3"/>
      <c r="K28" s="3"/>
    </row>
    <row r="29" spans="1:14" ht="7.15" customHeight="1">
      <c r="A29" s="47"/>
      <c r="B29" s="31"/>
      <c r="C29" s="31"/>
      <c r="D29" s="32"/>
      <c r="E29" s="31"/>
      <c r="F29" s="33"/>
      <c r="G29" s="34"/>
      <c r="I29" s="3"/>
      <c r="J29" s="3"/>
      <c r="K29" s="3"/>
      <c r="L29" s="4"/>
    </row>
    <row r="30" spans="1:14">
      <c r="A30" s="47" t="s">
        <v>27</v>
      </c>
      <c r="B30" s="31">
        <f>'[25]INGR 9'!B33</f>
        <v>3716576608</v>
      </c>
      <c r="C30" s="31">
        <f>'[25]INGR 9'!C33</f>
        <v>952079699</v>
      </c>
      <c r="D30" s="32">
        <f>'[25]INGR 9'!D33</f>
        <v>2231221161.5100002</v>
      </c>
      <c r="E30" s="31">
        <f>D30-C30</f>
        <v>1279141462.5100002</v>
      </c>
      <c r="F30" s="33">
        <f>(D30*100/C30)-100</f>
        <v>134.35235136864318</v>
      </c>
      <c r="G30" s="34">
        <f>(D30/1.0432)/B30*100-100</f>
        <v>-42.45177237655917</v>
      </c>
      <c r="H30" s="2"/>
    </row>
    <row r="31" spans="1:14" s="4" customFormat="1" ht="3.6" customHeight="1">
      <c r="A31" s="50" t="s">
        <v>28</v>
      </c>
      <c r="B31" s="51"/>
      <c r="C31" s="51" t="s">
        <v>29</v>
      </c>
      <c r="D31" s="52"/>
      <c r="E31" s="31"/>
      <c r="F31" s="33"/>
      <c r="G31" s="34"/>
      <c r="H31" s="2"/>
      <c r="I31" s="1"/>
      <c r="J31" s="1"/>
      <c r="K31" s="1"/>
      <c r="L31" s="1"/>
    </row>
    <row r="32" spans="1:14" s="4" customFormat="1">
      <c r="A32" s="53" t="s">
        <v>30</v>
      </c>
      <c r="B32" s="31">
        <f>'[25]INGR 9'!B52</f>
        <v>70425809</v>
      </c>
      <c r="C32" s="31">
        <f>'[25]INGR 9'!C52</f>
        <v>69600000</v>
      </c>
      <c r="D32" s="32">
        <f>'[25]INGR 9'!D52</f>
        <v>72410021.540000007</v>
      </c>
      <c r="E32" s="31">
        <f>D32-C32</f>
        <v>2810021.5400000066</v>
      </c>
      <c r="F32" s="33">
        <f>(D32*100/C32)-100</f>
        <v>4.0373872701149622</v>
      </c>
      <c r="G32" s="34">
        <f>(D32/1.0432)/B32*100-100</f>
        <v>-1.4403270420731076</v>
      </c>
      <c r="H32" s="2"/>
      <c r="I32" s="1"/>
      <c r="J32" s="1"/>
      <c r="K32" s="1"/>
      <c r="L32" s="1"/>
    </row>
    <row r="33" spans="1:12" s="4" customFormat="1" ht="6.6" customHeight="1">
      <c r="A33" s="50"/>
      <c r="B33" s="51"/>
      <c r="C33" s="51"/>
      <c r="D33" s="52"/>
      <c r="E33" s="31"/>
      <c r="F33" s="33"/>
      <c r="G33" s="34"/>
      <c r="H33" s="2"/>
      <c r="I33" s="1"/>
      <c r="J33" s="1"/>
      <c r="K33" s="1"/>
      <c r="L33" s="1"/>
    </row>
    <row r="34" spans="1:12" ht="25.5" customHeight="1">
      <c r="A34" s="54" t="s">
        <v>31</v>
      </c>
      <c r="B34" s="42">
        <f>'[25]INGR 9'!B56</f>
        <v>2694242709.4000001</v>
      </c>
      <c r="C34" s="42">
        <f>'[25]INGR 9'!C56</f>
        <v>2726903207</v>
      </c>
      <c r="D34" s="42">
        <f>'[25]INGR 9'!D56</f>
        <v>2906056532.8499999</v>
      </c>
      <c r="E34" s="42">
        <f>D34-C34</f>
        <v>179153325.8499999</v>
      </c>
      <c r="F34" s="33">
        <f>(D34*100/C34)-100</f>
        <v>6.5698454345614721</v>
      </c>
      <c r="G34" s="34">
        <f>(D34/1.0432)/B34*100-100</f>
        <v>3.3950538772561174</v>
      </c>
      <c r="H34" s="2"/>
    </row>
    <row r="35" spans="1:12" s="4" customFormat="1" ht="3" customHeight="1">
      <c r="A35" s="21"/>
      <c r="B35" s="22"/>
      <c r="C35" s="22"/>
      <c r="D35" s="45"/>
      <c r="E35" s="43"/>
      <c r="F35" s="24"/>
      <c r="G35" s="34"/>
      <c r="H35" s="2"/>
      <c r="I35" s="1"/>
      <c r="J35" s="1"/>
      <c r="K35" s="1"/>
    </row>
    <row r="36" spans="1:12" s="4" customFormat="1" ht="14.25" customHeight="1">
      <c r="A36" s="55"/>
      <c r="B36" s="27"/>
      <c r="C36" s="27"/>
      <c r="D36" s="56"/>
      <c r="E36" s="27"/>
      <c r="F36" s="33"/>
      <c r="G36" s="34"/>
      <c r="H36" s="2"/>
      <c r="I36" s="3"/>
      <c r="J36" s="3"/>
      <c r="K36" s="3"/>
    </row>
    <row r="37" spans="1:12" s="4" customFormat="1" ht="14.25" customHeight="1">
      <c r="A37" s="39" t="s">
        <v>32</v>
      </c>
      <c r="B37" s="27">
        <f>'[25]Otros Ingresos Y Beneficios'!B8</f>
        <v>52381827.18</v>
      </c>
      <c r="C37" s="27">
        <f>'[25]Otros Ingresos Y Beneficios'!C8</f>
        <v>1</v>
      </c>
      <c r="D37" s="27">
        <f>'[25]Otros Ingresos Y Beneficios'!D8</f>
        <v>189780502.94999999</v>
      </c>
      <c r="E37" s="27">
        <f>D37-C37</f>
        <v>189780501.94999999</v>
      </c>
      <c r="F37" s="28" t="s">
        <v>33</v>
      </c>
      <c r="G37" s="18">
        <f>(D37/1.0432)/B37*100-100</f>
        <v>247.29887097507435</v>
      </c>
      <c r="H37" s="2"/>
      <c r="I37" s="3"/>
      <c r="J37" s="3"/>
      <c r="K37" s="3"/>
      <c r="L37" s="1"/>
    </row>
    <row r="38" spans="1:12" s="4" customFormat="1" ht="14.25" customHeight="1">
      <c r="A38" s="39"/>
      <c r="B38" s="27"/>
      <c r="C38" s="27"/>
      <c r="D38" s="27"/>
      <c r="E38" s="27"/>
      <c r="F38" s="28"/>
      <c r="G38" s="18"/>
      <c r="H38" s="2"/>
      <c r="I38" s="57"/>
      <c r="J38" s="1"/>
      <c r="K38" s="1"/>
    </row>
    <row r="39" spans="1:12" s="4" customFormat="1" ht="14.25" customHeight="1">
      <c r="A39" s="39" t="s">
        <v>34</v>
      </c>
      <c r="B39" s="58">
        <v>1336606777.8</v>
      </c>
      <c r="C39" s="27">
        <v>0</v>
      </c>
      <c r="D39" s="27">
        <v>0</v>
      </c>
      <c r="E39" s="27">
        <f>D39-C39</f>
        <v>0</v>
      </c>
      <c r="F39" s="59" t="s">
        <v>33</v>
      </c>
      <c r="G39" s="18">
        <f>(D39/1.0432)/B39*100-100</f>
        <v>-100</v>
      </c>
      <c r="H39" s="48"/>
      <c r="I39" s="25"/>
      <c r="J39" s="1"/>
      <c r="K39" s="1"/>
    </row>
    <row r="40" spans="1:12" s="4" customFormat="1" ht="14.25" customHeight="1">
      <c r="A40" s="60"/>
      <c r="B40" s="61"/>
      <c r="C40" s="62"/>
      <c r="D40" s="63"/>
      <c r="E40" s="62"/>
      <c r="F40" s="64"/>
      <c r="G40" s="65"/>
      <c r="H40" s="1"/>
      <c r="I40" s="25"/>
    </row>
    <row r="41" spans="1:12" ht="18" customHeight="1">
      <c r="A41" s="1489" t="s">
        <v>35</v>
      </c>
      <c r="B41" s="1489"/>
      <c r="C41" s="1489"/>
      <c r="D41" s="66"/>
      <c r="E41" s="67"/>
      <c r="F41" s="67"/>
      <c r="G41" s="67"/>
      <c r="I41" s="25"/>
    </row>
    <row r="42" spans="1:12">
      <c r="A42" s="1489" t="s">
        <v>36</v>
      </c>
      <c r="B42" s="1489"/>
      <c r="C42" s="68"/>
      <c r="D42" s="66"/>
      <c r="E42" s="67"/>
      <c r="F42" s="67"/>
      <c r="G42" s="67"/>
      <c r="I42" s="2"/>
    </row>
    <row r="43" spans="1:12">
      <c r="B43" s="44"/>
      <c r="C43" s="69"/>
    </row>
    <row r="44" spans="1:12">
      <c r="B44" s="44"/>
      <c r="C44" s="69"/>
    </row>
    <row r="45" spans="1:12">
      <c r="B45" s="44"/>
      <c r="C45" s="69"/>
    </row>
    <row r="46" spans="1:12">
      <c r="B46" s="44"/>
      <c r="C46" s="69"/>
    </row>
    <row r="47" spans="1:12">
      <c r="B47" s="44"/>
      <c r="C47" s="69"/>
    </row>
    <row r="48" spans="1:12">
      <c r="B48" s="44"/>
      <c r="C48" s="69"/>
    </row>
    <row r="49" spans="2:3">
      <c r="B49" s="44"/>
      <c r="C49" s="69"/>
    </row>
    <row r="50" spans="2:3">
      <c r="B50" s="44"/>
      <c r="C50" s="69"/>
    </row>
    <row r="51" spans="2:3">
      <c r="B51" s="44"/>
      <c r="C51" s="69"/>
    </row>
    <row r="52" spans="2:3">
      <c r="B52" s="44"/>
      <c r="C52" s="69"/>
    </row>
    <row r="53" spans="2:3">
      <c r="B53" s="44"/>
      <c r="C53" s="69"/>
    </row>
    <row r="54" spans="2:3">
      <c r="B54" s="44"/>
      <c r="C54" s="69"/>
    </row>
    <row r="55" spans="2:3">
      <c r="B55" s="44"/>
      <c r="C55" s="69"/>
    </row>
    <row r="56" spans="2:3">
      <c r="B56" s="44"/>
      <c r="C56" s="69"/>
    </row>
    <row r="57" spans="2:3">
      <c r="B57" s="44"/>
      <c r="C57" s="69"/>
    </row>
    <row r="58" spans="2:3">
      <c r="B58" s="44"/>
      <c r="C58" s="69"/>
    </row>
    <row r="59" spans="2:3">
      <c r="B59" s="44"/>
      <c r="C59" s="69"/>
    </row>
    <row r="60" spans="2:3">
      <c r="B60" s="44"/>
      <c r="C60" s="69"/>
    </row>
    <row r="61" spans="2:3">
      <c r="B61" s="44"/>
      <c r="C61" s="69"/>
    </row>
    <row r="62" spans="2:3">
      <c r="B62" s="44"/>
      <c r="C62" s="69"/>
    </row>
    <row r="63" spans="2:3">
      <c r="B63" s="44"/>
      <c r="C63" s="69"/>
    </row>
    <row r="64" spans="2:3">
      <c r="B64" s="44"/>
      <c r="C64" s="69"/>
    </row>
    <row r="65" spans="2:3">
      <c r="B65" s="44"/>
      <c r="C65" s="69"/>
    </row>
    <row r="66" spans="2:3">
      <c r="B66" s="44"/>
      <c r="C66" s="69"/>
    </row>
    <row r="67" spans="2:3">
      <c r="B67" s="44"/>
      <c r="C67" s="44"/>
    </row>
    <row r="68" spans="2:3">
      <c r="B68" s="44"/>
      <c r="C68" s="44"/>
    </row>
    <row r="69" spans="2:3">
      <c r="B69" s="44"/>
      <c r="C69" s="44"/>
    </row>
    <row r="70" spans="2:3">
      <c r="B70" s="44"/>
      <c r="C70" s="44"/>
    </row>
  </sheetData>
  <mergeCells count="13">
    <mergeCell ref="E9:F9"/>
    <mergeCell ref="A41:C41"/>
    <mergeCell ref="A42:B42"/>
    <mergeCell ref="I2:K2"/>
    <mergeCell ref="A3:G3"/>
    <mergeCell ref="A4:G4"/>
    <mergeCell ref="A5:G5"/>
    <mergeCell ref="A6:G6"/>
    <mergeCell ref="A8:A10"/>
    <mergeCell ref="B8:D8"/>
    <mergeCell ref="E8:G8"/>
    <mergeCell ref="B9:B10"/>
    <mergeCell ref="C9:D9"/>
  </mergeCells>
  <pageMargins left="0.74803149606299213" right="0.74803149606299213" top="0.98425196850393704" bottom="0.98425196850393704" header="0" footer="0"/>
  <pageSetup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H24"/>
  <sheetViews>
    <sheetView showGridLines="0" topLeftCell="A4" zoomScale="112" zoomScaleNormal="112" workbookViewId="0">
      <selection activeCell="D8" sqref="D8"/>
    </sheetView>
  </sheetViews>
  <sheetFormatPr baseColWidth="10" defaultRowHeight="15"/>
  <cols>
    <col min="1" max="1" width="34.42578125" customWidth="1"/>
    <col min="2" max="2" width="13.7109375" bestFit="1" customWidth="1"/>
    <col min="3" max="3" width="11.7109375" bestFit="1" customWidth="1"/>
    <col min="4" max="4" width="11.85546875" customWidth="1"/>
    <col min="8" max="8" width="17.85546875" bestFit="1" customWidth="1"/>
  </cols>
  <sheetData>
    <row r="1" spans="1:8">
      <c r="A1" s="1554" t="s">
        <v>190</v>
      </c>
      <c r="B1" s="1554"/>
      <c r="C1" s="1554"/>
      <c r="D1" s="1554"/>
      <c r="E1" s="1554"/>
      <c r="F1" s="1554"/>
      <c r="G1" s="1554"/>
    </row>
    <row r="2" spans="1:8">
      <c r="A2" s="1491" t="s">
        <v>1</v>
      </c>
      <c r="B2" s="1491"/>
      <c r="C2" s="1491"/>
      <c r="D2" s="1491"/>
      <c r="E2" s="1491"/>
      <c r="F2" s="1491"/>
      <c r="G2" s="1491"/>
    </row>
    <row r="3" spans="1:8" ht="12" customHeight="1">
      <c r="A3" s="1555" t="s">
        <v>53</v>
      </c>
      <c r="B3" s="1555"/>
      <c r="C3" s="1555"/>
      <c r="D3" s="1555"/>
      <c r="E3" s="1555"/>
      <c r="F3" s="1555"/>
      <c r="G3" s="1555"/>
    </row>
    <row r="4" spans="1:8" ht="6.6" customHeight="1">
      <c r="A4" s="255"/>
      <c r="B4" s="256"/>
      <c r="C4" s="256"/>
      <c r="D4" s="256"/>
      <c r="E4" s="256"/>
      <c r="F4" s="256"/>
      <c r="G4" s="256"/>
    </row>
    <row r="5" spans="1:8">
      <c r="A5" s="1502" t="s">
        <v>3</v>
      </c>
      <c r="B5" s="1496" t="s">
        <v>4</v>
      </c>
      <c r="C5" s="1497"/>
      <c r="D5" s="1488"/>
      <c r="E5" s="1487" t="s">
        <v>5</v>
      </c>
      <c r="F5" s="1497"/>
      <c r="G5" s="1498"/>
    </row>
    <row r="6" spans="1:8" ht="15" customHeight="1">
      <c r="A6" s="1494"/>
      <c r="B6" s="1509" t="s">
        <v>6</v>
      </c>
      <c r="C6" s="1501" t="s">
        <v>7</v>
      </c>
      <c r="D6" s="1488"/>
      <c r="E6" s="1487" t="s">
        <v>8</v>
      </c>
      <c r="F6" s="1488"/>
      <c r="G6" s="9">
        <v>2022</v>
      </c>
    </row>
    <row r="7" spans="1:8" ht="17.25" customHeight="1">
      <c r="A7" s="1495"/>
      <c r="B7" s="1500"/>
      <c r="C7" s="11" t="s">
        <v>10</v>
      </c>
      <c r="D7" s="12" t="s">
        <v>11</v>
      </c>
      <c r="E7" s="12" t="s">
        <v>12</v>
      </c>
      <c r="F7" s="11" t="s">
        <v>13</v>
      </c>
      <c r="G7" s="13" t="s">
        <v>14</v>
      </c>
    </row>
    <row r="8" spans="1:8">
      <c r="A8" s="257" t="s">
        <v>190</v>
      </c>
      <c r="B8" s="258">
        <f>SUM(B9,B10,B11,B14,B15,B16,B17,B18)</f>
        <v>48879624883.290001</v>
      </c>
      <c r="C8" s="258">
        <f>D8</f>
        <v>54967403466.229996</v>
      </c>
      <c r="D8" s="258">
        <f>SUM(D9,D10,D11,D14,D15,D16,D17,D18)</f>
        <v>54967403466.229996</v>
      </c>
      <c r="E8" s="258">
        <f>SUM(E9,E10,E11,E14,E15,E16,E17,E18)</f>
        <v>2321290080.2299991</v>
      </c>
      <c r="F8" s="259">
        <f t="shared" ref="F8:F18" si="0">(D8*100/C8)-100</f>
        <v>0</v>
      </c>
      <c r="G8" s="260">
        <f t="shared" ref="G8:G18" si="1">(D8/1.0432)/B8*100-100</f>
        <v>7.7977707204942419</v>
      </c>
      <c r="H8" s="20"/>
    </row>
    <row r="9" spans="1:8" ht="32.25" customHeight="1">
      <c r="A9" s="47" t="s">
        <v>160</v>
      </c>
      <c r="B9" s="261">
        <v>27408487509.799999</v>
      </c>
      <c r="C9" s="262">
        <v>28092953750</v>
      </c>
      <c r="D9" s="261">
        <v>30237719736.869999</v>
      </c>
      <c r="E9" s="263">
        <f>D9-C9</f>
        <v>2144765986.8699989</v>
      </c>
      <c r="F9" s="264">
        <f t="shared" si="0"/>
        <v>7.6345335771963789</v>
      </c>
      <c r="G9" s="265">
        <f t="shared" si="1"/>
        <v>5.7538991012554561</v>
      </c>
      <c r="H9" s="20"/>
    </row>
    <row r="10" spans="1:8" ht="32.25" customHeight="1">
      <c r="A10" s="266" t="s">
        <v>161</v>
      </c>
      <c r="B10" s="261">
        <v>5486273730.1400003</v>
      </c>
      <c r="C10" s="262">
        <v>5781790893</v>
      </c>
      <c r="D10" s="261">
        <v>5910626812.0100002</v>
      </c>
      <c r="E10" s="263">
        <f>D10-C10</f>
        <v>128835919.01000023</v>
      </c>
      <c r="F10" s="264">
        <f t="shared" si="0"/>
        <v>2.2283047137865424</v>
      </c>
      <c r="G10" s="265">
        <f t="shared" si="1"/>
        <v>3.2734032234055661</v>
      </c>
      <c r="H10" s="20"/>
    </row>
    <row r="11" spans="1:8" ht="32.25" customHeight="1">
      <c r="A11" s="266" t="s">
        <v>162</v>
      </c>
      <c r="B11" s="267">
        <f>+B12+B13</f>
        <v>8466835586</v>
      </c>
      <c r="C11" s="267">
        <f>+C12+C13</f>
        <v>9858301338</v>
      </c>
      <c r="D11" s="267">
        <f>+D12+D13</f>
        <v>9858301338</v>
      </c>
      <c r="E11" s="268">
        <f>SUM(E12:E13)</f>
        <v>0</v>
      </c>
      <c r="F11" s="264">
        <f>(D11*100/C11)-100</f>
        <v>0</v>
      </c>
      <c r="G11" s="265">
        <f t="shared" si="1"/>
        <v>11.612640896856647</v>
      </c>
      <c r="H11" s="20"/>
    </row>
    <row r="12" spans="1:8" ht="19.5" customHeight="1">
      <c r="A12" s="266" t="s">
        <v>163</v>
      </c>
      <c r="B12" s="269">
        <v>7440532199</v>
      </c>
      <c r="C12" s="53">
        <v>8663332100</v>
      </c>
      <c r="D12" s="269">
        <v>8663332100</v>
      </c>
      <c r="E12" s="102">
        <f t="shared" ref="E12:E17" si="2">D12-C12</f>
        <v>0</v>
      </c>
      <c r="F12" s="264">
        <f t="shared" si="0"/>
        <v>0</v>
      </c>
      <c r="G12" s="265">
        <f t="shared" si="1"/>
        <v>11.612640873701082</v>
      </c>
      <c r="H12" s="20"/>
    </row>
    <row r="13" spans="1:8" ht="19.5" customHeight="1">
      <c r="A13" s="266" t="s">
        <v>164</v>
      </c>
      <c r="B13" s="269">
        <v>1026303387</v>
      </c>
      <c r="C13" s="53">
        <v>1194969238</v>
      </c>
      <c r="D13" s="269">
        <v>1194969238</v>
      </c>
      <c r="E13" s="102">
        <f t="shared" si="2"/>
        <v>0</v>
      </c>
      <c r="F13" s="264">
        <f t="shared" si="0"/>
        <v>0</v>
      </c>
      <c r="G13" s="265">
        <f t="shared" si="1"/>
        <v>11.612641064730795</v>
      </c>
      <c r="H13" s="20"/>
    </row>
    <row r="14" spans="1:8" ht="32.25" customHeight="1">
      <c r="A14" s="266" t="s">
        <v>165</v>
      </c>
      <c r="B14" s="270">
        <v>3106911401</v>
      </c>
      <c r="C14" s="262">
        <v>3706711478</v>
      </c>
      <c r="D14" s="270">
        <v>3698115307</v>
      </c>
      <c r="E14" s="261">
        <f t="shared" si="2"/>
        <v>-8596171</v>
      </c>
      <c r="F14" s="264">
        <f t="shared" si="0"/>
        <v>-0.23190828450015033</v>
      </c>
      <c r="G14" s="265">
        <f t="shared" si="1"/>
        <v>14.099568274333791</v>
      </c>
      <c r="H14" s="20"/>
    </row>
    <row r="15" spans="1:8" ht="32.25" customHeight="1">
      <c r="A15" s="266" t="s">
        <v>166</v>
      </c>
      <c r="B15" s="262">
        <v>1748124089.02</v>
      </c>
      <c r="C15" s="262">
        <v>1977449247</v>
      </c>
      <c r="D15" s="262">
        <v>2071250362.3299999</v>
      </c>
      <c r="E15" s="261">
        <f t="shared" si="2"/>
        <v>93801115.329999924</v>
      </c>
      <c r="F15" s="264">
        <f>(D15*100/C15)-100</f>
        <v>4.7435409769583856</v>
      </c>
      <c r="G15" s="265">
        <f t="shared" si="1"/>
        <v>13.577619409112486</v>
      </c>
      <c r="H15" s="20"/>
    </row>
    <row r="16" spans="1:8" ht="32.25" customHeight="1">
      <c r="A16" s="266" t="s">
        <v>167</v>
      </c>
      <c r="B16" s="262">
        <v>179573544.33000001</v>
      </c>
      <c r="C16" s="262">
        <v>184243341</v>
      </c>
      <c r="D16" s="262">
        <v>189731818.02000001</v>
      </c>
      <c r="E16" s="261">
        <f t="shared" si="2"/>
        <v>5488477.0200000107</v>
      </c>
      <c r="F16" s="264">
        <f t="shared" si="0"/>
        <v>2.9789282967898458</v>
      </c>
      <c r="G16" s="265">
        <f t="shared" si="1"/>
        <v>1.2815257584672963</v>
      </c>
      <c r="H16" s="20"/>
    </row>
    <row r="17" spans="1:8" ht="32.25" customHeight="1">
      <c r="A17" s="266" t="s">
        <v>168</v>
      </c>
      <c r="B17" s="262">
        <v>220007608</v>
      </c>
      <c r="C17" s="262">
        <v>228367897</v>
      </c>
      <c r="D17" s="262">
        <v>242008368</v>
      </c>
      <c r="E17" s="261">
        <f t="shared" si="2"/>
        <v>13640471</v>
      </c>
      <c r="F17" s="264">
        <f t="shared" si="0"/>
        <v>5.9730247461183268</v>
      </c>
      <c r="G17" s="265">
        <f t="shared" si="1"/>
        <v>5.4447849275078823</v>
      </c>
      <c r="H17" s="20"/>
    </row>
    <row r="18" spans="1:8" ht="32.25" customHeight="1">
      <c r="A18" s="271" t="s">
        <v>169</v>
      </c>
      <c r="B18" s="272">
        <v>2263411415</v>
      </c>
      <c r="C18" s="272">
        <v>2816295442</v>
      </c>
      <c r="D18" s="272">
        <v>2759649724</v>
      </c>
      <c r="E18" s="273">
        <f>D18-C18</f>
        <v>-56645718</v>
      </c>
      <c r="F18" s="274">
        <f t="shared" si="0"/>
        <v>-2.011355667989605</v>
      </c>
      <c r="G18" s="275">
        <f t="shared" si="1"/>
        <v>16.875338404479663</v>
      </c>
      <c r="H18" s="20"/>
    </row>
    <row r="19" spans="1:8" ht="2.4500000000000002" customHeight="1">
      <c r="A19" s="276"/>
      <c r="B19" s="276"/>
      <c r="C19" s="276"/>
      <c r="D19" s="276"/>
      <c r="E19" s="276"/>
      <c r="F19" s="277"/>
      <c r="G19" s="277"/>
    </row>
    <row r="20" spans="1:8">
      <c r="A20" s="1553" t="s">
        <v>82</v>
      </c>
      <c r="B20" s="1553"/>
      <c r="C20" s="278"/>
      <c r="D20" s="256"/>
      <c r="E20" s="256"/>
      <c r="F20" s="256"/>
      <c r="G20" s="255"/>
    </row>
    <row r="21" spans="1:8">
      <c r="A21" s="278"/>
      <c r="B21" s="255"/>
      <c r="C21" s="255"/>
      <c r="D21" s="255"/>
      <c r="E21" s="255"/>
      <c r="F21" s="255"/>
      <c r="G21" s="255"/>
    </row>
    <row r="23" spans="1:8">
      <c r="B23" s="254"/>
    </row>
    <row r="24" spans="1:8">
      <c r="B24" s="254"/>
    </row>
  </sheetData>
  <mergeCells count="10">
    <mergeCell ref="A20:B20"/>
    <mergeCell ref="A1:G1"/>
    <mergeCell ref="A2:G2"/>
    <mergeCell ref="A3:G3"/>
    <mergeCell ref="A5:A7"/>
    <mergeCell ref="B5:D5"/>
    <mergeCell ref="E5:G5"/>
    <mergeCell ref="B6:B7"/>
    <mergeCell ref="C6:D6"/>
    <mergeCell ref="E6:F6"/>
  </mergeCells>
  <pageMargins left="0.70866141732283472" right="0.70866141732283472" top="0.74803149606299213" bottom="0.74803149606299213" header="0.31496062992125984" footer="0.31496062992125984"/>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107"/>
  <sheetViews>
    <sheetView showGridLines="0" topLeftCell="A88" zoomScaleNormal="100" workbookViewId="0">
      <selection activeCell="A113" sqref="A113"/>
    </sheetView>
  </sheetViews>
  <sheetFormatPr baseColWidth="10" defaultColWidth="11.42578125" defaultRowHeight="12.75"/>
  <cols>
    <col min="1" max="1" width="64.42578125" style="300" customWidth="1"/>
    <col min="2" max="2" width="14.140625" style="279" bestFit="1" customWidth="1"/>
    <col min="3" max="3" width="7.5703125" style="301" customWidth="1"/>
    <col min="4" max="4" width="2.7109375" style="279" customWidth="1"/>
    <col min="5" max="5" width="11.42578125" style="280"/>
    <col min="6" max="6" width="16.5703125" style="280" bestFit="1" customWidth="1"/>
    <col min="7" max="146" width="11.42578125" style="280"/>
    <col min="147" max="16384" width="11.42578125" style="279"/>
  </cols>
  <sheetData>
    <row r="1" spans="1:6">
      <c r="A1" s="1556" t="s">
        <v>191</v>
      </c>
      <c r="B1" s="1556"/>
      <c r="C1" s="1556"/>
    </row>
    <row r="2" spans="1:6">
      <c r="A2" s="1556" t="s">
        <v>192</v>
      </c>
      <c r="B2" s="1556"/>
      <c r="C2" s="1556"/>
    </row>
    <row r="3" spans="1:6">
      <c r="A3" s="1557" t="s">
        <v>2</v>
      </c>
      <c r="B3" s="1557"/>
      <c r="C3" s="1557"/>
    </row>
    <row r="4" spans="1:6">
      <c r="A4" s="281"/>
      <c r="B4" s="282"/>
      <c r="C4" s="283"/>
    </row>
    <row r="5" spans="1:6">
      <c r="A5" s="284" t="s">
        <v>3</v>
      </c>
      <c r="B5" s="285" t="s">
        <v>12</v>
      </c>
      <c r="C5" s="286" t="s">
        <v>13</v>
      </c>
    </row>
    <row r="6" spans="1:6">
      <c r="A6" s="287" t="s">
        <v>15</v>
      </c>
      <c r="B6" s="288">
        <f>SUM(B7:B106)</f>
        <v>6169681218.3399982</v>
      </c>
      <c r="C6" s="289">
        <f>SUM(C7:C106)</f>
        <v>99.999999999999986</v>
      </c>
      <c r="F6" s="290"/>
    </row>
    <row r="7" spans="1:6" ht="22.5">
      <c r="A7" s="291" t="s">
        <v>193</v>
      </c>
      <c r="B7" s="292">
        <v>2759009</v>
      </c>
      <c r="C7" s="293">
        <f t="shared" ref="C7:C70" si="0">B7*100/$B$6</f>
        <v>4.4718825857624024E-2</v>
      </c>
    </row>
    <row r="8" spans="1:6">
      <c r="A8" s="291" t="s">
        <v>194</v>
      </c>
      <c r="B8" s="292">
        <v>1862100.88</v>
      </c>
      <c r="C8" s="293">
        <f t="shared" si="0"/>
        <v>3.0181476385922789E-2</v>
      </c>
    </row>
    <row r="9" spans="1:6">
      <c r="A9" s="291" t="s">
        <v>195</v>
      </c>
      <c r="B9" s="292">
        <v>1820425.28</v>
      </c>
      <c r="C9" s="293">
        <f t="shared" si="0"/>
        <v>2.9505986056274719E-2</v>
      </c>
    </row>
    <row r="10" spans="1:6" ht="33.75">
      <c r="A10" s="291" t="s">
        <v>196</v>
      </c>
      <c r="B10" s="292">
        <v>2000000</v>
      </c>
      <c r="C10" s="293">
        <f t="shared" si="0"/>
        <v>3.2416585707131816E-2</v>
      </c>
    </row>
    <row r="11" spans="1:6" ht="33.75">
      <c r="A11" s="291" t="s">
        <v>197</v>
      </c>
      <c r="B11" s="292">
        <v>4000000</v>
      </c>
      <c r="C11" s="293">
        <f t="shared" si="0"/>
        <v>6.4833171414263632E-2</v>
      </c>
    </row>
    <row r="12" spans="1:6">
      <c r="A12" s="291" t="s">
        <v>198</v>
      </c>
      <c r="B12" s="292">
        <v>11767105.9</v>
      </c>
      <c r="C12" s="293">
        <f t="shared" si="0"/>
        <v>0.19072469846612325</v>
      </c>
    </row>
    <row r="13" spans="1:6" ht="22.5">
      <c r="A13" s="291" t="s">
        <v>199</v>
      </c>
      <c r="B13" s="292">
        <v>6452180</v>
      </c>
      <c r="C13" s="293">
        <f t="shared" si="0"/>
        <v>0.10457882298392088</v>
      </c>
    </row>
    <row r="14" spans="1:6">
      <c r="A14" s="291" t="s">
        <v>200</v>
      </c>
      <c r="B14" s="292">
        <v>331310.28000000003</v>
      </c>
      <c r="C14" s="293">
        <f t="shared" si="0"/>
        <v>5.3699740436369209E-3</v>
      </c>
    </row>
    <row r="15" spans="1:6">
      <c r="A15" s="291" t="s">
        <v>201</v>
      </c>
      <c r="B15" s="292">
        <v>5893398.04</v>
      </c>
      <c r="C15" s="293">
        <f t="shared" si="0"/>
        <v>9.5521921334951326E-2</v>
      </c>
    </row>
    <row r="16" spans="1:6">
      <c r="A16" s="291" t="s">
        <v>202</v>
      </c>
      <c r="B16" s="292">
        <v>13989154</v>
      </c>
      <c r="C16" s="293">
        <f t="shared" si="0"/>
        <v>0.22674030480563295</v>
      </c>
    </row>
    <row r="17" spans="1:5">
      <c r="A17" s="291" t="s">
        <v>203</v>
      </c>
      <c r="B17" s="292">
        <v>34052903</v>
      </c>
      <c r="C17" s="293">
        <f t="shared" si="0"/>
        <v>0.55193942433807308</v>
      </c>
    </row>
    <row r="18" spans="1:5">
      <c r="A18" s="291" t="s">
        <v>204</v>
      </c>
      <c r="B18" s="292">
        <v>16541785.460000001</v>
      </c>
      <c r="C18" s="293">
        <f t="shared" si="0"/>
        <v>0.26811410305653843</v>
      </c>
    </row>
    <row r="19" spans="1:5">
      <c r="A19" s="291" t="s">
        <v>205</v>
      </c>
      <c r="B19" s="292">
        <v>8951571</v>
      </c>
      <c r="C19" s="293">
        <f t="shared" si="0"/>
        <v>0.14508968426748783</v>
      </c>
    </row>
    <row r="20" spans="1:5">
      <c r="A20" s="291" t="s">
        <v>206</v>
      </c>
      <c r="B20" s="292">
        <v>4548261.66</v>
      </c>
      <c r="C20" s="293">
        <f t="shared" si="0"/>
        <v>7.3719556959925811E-2</v>
      </c>
    </row>
    <row r="21" spans="1:5">
      <c r="A21" s="291" t="s">
        <v>207</v>
      </c>
      <c r="B21" s="292">
        <v>29790815</v>
      </c>
      <c r="C21" s="293">
        <f t="shared" si="0"/>
        <v>0.48285825386640407</v>
      </c>
    </row>
    <row r="22" spans="1:5" ht="22.5">
      <c r="A22" s="291" t="s">
        <v>208</v>
      </c>
      <c r="B22" s="292">
        <v>79650</v>
      </c>
      <c r="C22" s="293">
        <f t="shared" si="0"/>
        <v>1.2909905257865247E-3</v>
      </c>
    </row>
    <row r="23" spans="1:5" ht="22.5">
      <c r="A23" s="291" t="s">
        <v>209</v>
      </c>
      <c r="B23" s="292">
        <v>79650</v>
      </c>
      <c r="C23" s="293">
        <f t="shared" si="0"/>
        <v>1.2909905257865247E-3</v>
      </c>
    </row>
    <row r="24" spans="1:5" ht="22.5">
      <c r="A24" s="291" t="s">
        <v>210</v>
      </c>
      <c r="B24" s="292">
        <v>14593</v>
      </c>
      <c r="C24" s="293">
        <f t="shared" si="0"/>
        <v>2.3652761761208731E-4</v>
      </c>
      <c r="E24" s="294"/>
    </row>
    <row r="25" spans="1:5" ht="22.5">
      <c r="A25" s="291" t="s">
        <v>211</v>
      </c>
      <c r="B25" s="292">
        <v>55755</v>
      </c>
      <c r="C25" s="293">
        <f t="shared" si="0"/>
        <v>9.0369336805056725E-4</v>
      </c>
    </row>
    <row r="26" spans="1:5" ht="22.5">
      <c r="A26" s="291" t="s">
        <v>212</v>
      </c>
      <c r="B26" s="292">
        <v>29205</v>
      </c>
      <c r="C26" s="293">
        <f t="shared" si="0"/>
        <v>4.7336319278839237E-4</v>
      </c>
    </row>
    <row r="27" spans="1:5" ht="22.5">
      <c r="A27" s="291" t="s">
        <v>213</v>
      </c>
      <c r="B27" s="292">
        <v>47790</v>
      </c>
      <c r="C27" s="293">
        <f t="shared" si="0"/>
        <v>7.7459431547191474E-4</v>
      </c>
    </row>
    <row r="28" spans="1:5">
      <c r="A28" s="291" t="s">
        <v>214</v>
      </c>
      <c r="B28" s="292">
        <v>5000000</v>
      </c>
      <c r="C28" s="293">
        <f t="shared" si="0"/>
        <v>8.1041464267829544E-2</v>
      </c>
    </row>
    <row r="29" spans="1:5" ht="22.5">
      <c r="A29" s="291" t="s">
        <v>215</v>
      </c>
      <c r="B29" s="292">
        <v>18566395.91</v>
      </c>
      <c r="C29" s="293">
        <f t="shared" si="0"/>
        <v>0.30092958214452831</v>
      </c>
    </row>
    <row r="30" spans="1:5">
      <c r="A30" s="291" t="s">
        <v>216</v>
      </c>
      <c r="B30" s="292">
        <v>70000</v>
      </c>
      <c r="C30" s="293">
        <f t="shared" si="0"/>
        <v>1.1345804997496135E-3</v>
      </c>
    </row>
    <row r="31" spans="1:5" ht="22.5">
      <c r="A31" s="291" t="s">
        <v>217</v>
      </c>
      <c r="B31" s="292">
        <v>1162340</v>
      </c>
      <c r="C31" s="293">
        <f t="shared" si="0"/>
        <v>1.8839547115413798E-2</v>
      </c>
    </row>
    <row r="32" spans="1:5">
      <c r="A32" s="291" t="s">
        <v>218</v>
      </c>
      <c r="B32" s="292">
        <v>300000000</v>
      </c>
      <c r="C32" s="293">
        <f t="shared" si="0"/>
        <v>4.8624878560697722</v>
      </c>
    </row>
    <row r="33" spans="1:3">
      <c r="A33" s="291" t="s">
        <v>219</v>
      </c>
      <c r="B33" s="292">
        <v>8592663.3000000007</v>
      </c>
      <c r="C33" s="293">
        <f t="shared" si="0"/>
        <v>0.13927240315848807</v>
      </c>
    </row>
    <row r="34" spans="1:3">
      <c r="A34" s="295" t="s">
        <v>220</v>
      </c>
      <c r="B34" s="296">
        <v>33993228.049999997</v>
      </c>
      <c r="C34" s="297">
        <f t="shared" si="0"/>
        <v>0.55097219527245112</v>
      </c>
    </row>
    <row r="35" spans="1:3" ht="22.5">
      <c r="A35" s="291" t="s">
        <v>221</v>
      </c>
      <c r="B35" s="292">
        <v>2633049207.1799998</v>
      </c>
      <c r="C35" s="293">
        <f t="shared" si="0"/>
        <v>42.677232647822969</v>
      </c>
    </row>
    <row r="36" spans="1:3" ht="22.5">
      <c r="A36" s="291" t="s">
        <v>222</v>
      </c>
      <c r="B36" s="292">
        <v>52795918.579999998</v>
      </c>
      <c r="C36" s="293">
        <f t="shared" si="0"/>
        <v>0.85573170981766156</v>
      </c>
    </row>
    <row r="37" spans="1:3">
      <c r="A37" s="291" t="s">
        <v>223</v>
      </c>
      <c r="B37" s="292">
        <v>3133738</v>
      </c>
      <c r="C37" s="293">
        <f t="shared" si="0"/>
        <v>5.0792543230347924E-2</v>
      </c>
    </row>
    <row r="38" spans="1:3" ht="22.5">
      <c r="A38" s="291" t="s">
        <v>224</v>
      </c>
      <c r="B38" s="292">
        <v>114623353.48</v>
      </c>
      <c r="C38" s="293">
        <f t="shared" si="0"/>
        <v>1.8578488810616429</v>
      </c>
    </row>
    <row r="39" spans="1:3" ht="33.75">
      <c r="A39" s="291" t="s">
        <v>225</v>
      </c>
      <c r="B39" s="292">
        <v>342024.1</v>
      </c>
      <c r="C39" s="293">
        <f t="shared" si="0"/>
        <v>5.5436267757773116E-3</v>
      </c>
    </row>
    <row r="40" spans="1:3">
      <c r="A40" s="291" t="s">
        <v>226</v>
      </c>
      <c r="B40" s="292">
        <v>13270321</v>
      </c>
      <c r="C40" s="293">
        <f t="shared" si="0"/>
        <v>0.21508924902882559</v>
      </c>
    </row>
    <row r="41" spans="1:3" ht="22.5">
      <c r="A41" s="291" t="s">
        <v>227</v>
      </c>
      <c r="B41" s="292">
        <v>2066425.41</v>
      </c>
      <c r="C41" s="293">
        <f t="shared" si="0"/>
        <v>3.3493228205330003E-2</v>
      </c>
    </row>
    <row r="42" spans="1:3" ht="22.5">
      <c r="A42" s="291" t="s">
        <v>228</v>
      </c>
      <c r="B42" s="292">
        <v>2502345.14</v>
      </c>
      <c r="C42" s="293">
        <f t="shared" si="0"/>
        <v>4.0558742849817385E-2</v>
      </c>
    </row>
    <row r="43" spans="1:3">
      <c r="A43" s="291" t="s">
        <v>229</v>
      </c>
      <c r="B43" s="292">
        <v>77260603</v>
      </c>
      <c r="C43" s="293">
        <f t="shared" si="0"/>
        <v>1.2522624794670927</v>
      </c>
    </row>
    <row r="44" spans="1:3">
      <c r="A44" s="291" t="s">
        <v>230</v>
      </c>
      <c r="B44" s="292">
        <v>210219</v>
      </c>
      <c r="C44" s="293">
        <f t="shared" si="0"/>
        <v>3.4072911153837718E-3</v>
      </c>
    </row>
    <row r="45" spans="1:3">
      <c r="A45" s="291" t="s">
        <v>231</v>
      </c>
      <c r="B45" s="292">
        <v>190892350.66</v>
      </c>
      <c r="C45" s="293">
        <f t="shared" si="0"/>
        <v>3.0940391230028754</v>
      </c>
    </row>
    <row r="46" spans="1:3">
      <c r="A46" s="291" t="s">
        <v>232</v>
      </c>
      <c r="B46" s="292">
        <v>1500000</v>
      </c>
      <c r="C46" s="293">
        <f t="shared" si="0"/>
        <v>2.4312439280348864E-2</v>
      </c>
    </row>
    <row r="47" spans="1:3">
      <c r="A47" s="291" t="s">
        <v>233</v>
      </c>
      <c r="B47" s="292">
        <v>31147000</v>
      </c>
      <c r="C47" s="293">
        <f t="shared" si="0"/>
        <v>0.50483969751001734</v>
      </c>
    </row>
    <row r="48" spans="1:3">
      <c r="A48" s="291" t="s">
        <v>234</v>
      </c>
      <c r="B48" s="292">
        <v>3371379</v>
      </c>
      <c r="C48" s="293">
        <f t="shared" si="0"/>
        <v>5.4644298152362179E-2</v>
      </c>
    </row>
    <row r="49" spans="1:3" ht="22.5">
      <c r="A49" s="291" t="s">
        <v>235</v>
      </c>
      <c r="B49" s="292">
        <v>1813900224</v>
      </c>
      <c r="C49" s="293">
        <f t="shared" si="0"/>
        <v>29.400226037740801</v>
      </c>
    </row>
    <row r="50" spans="1:3" ht="22.5">
      <c r="A50" s="291" t="s">
        <v>236</v>
      </c>
      <c r="B50" s="292">
        <v>62315326</v>
      </c>
      <c r="C50" s="293">
        <f t="shared" si="0"/>
        <v>1.0100250530734298</v>
      </c>
    </row>
    <row r="51" spans="1:3" ht="22.5">
      <c r="A51" s="291" t="s">
        <v>237</v>
      </c>
      <c r="B51" s="292">
        <v>539000</v>
      </c>
      <c r="C51" s="293">
        <f t="shared" si="0"/>
        <v>8.7362698480720254E-3</v>
      </c>
    </row>
    <row r="52" spans="1:3" ht="33.75">
      <c r="A52" s="291" t="s">
        <v>238</v>
      </c>
      <c r="B52" s="292">
        <v>130000</v>
      </c>
      <c r="C52" s="293">
        <f t="shared" si="0"/>
        <v>2.107078070963568E-3</v>
      </c>
    </row>
    <row r="53" spans="1:3" ht="33.75">
      <c r="A53" s="291" t="s">
        <v>239</v>
      </c>
      <c r="B53" s="292">
        <v>225000</v>
      </c>
      <c r="C53" s="293">
        <f t="shared" si="0"/>
        <v>3.6468658920523296E-3</v>
      </c>
    </row>
    <row r="54" spans="1:3" ht="22.5">
      <c r="A54" s="291" t="s">
        <v>240</v>
      </c>
      <c r="B54" s="292">
        <v>225000</v>
      </c>
      <c r="C54" s="293">
        <f t="shared" si="0"/>
        <v>3.6468658920523296E-3</v>
      </c>
    </row>
    <row r="55" spans="1:3" ht="33.75">
      <c r="A55" s="291" t="s">
        <v>241</v>
      </c>
      <c r="B55" s="292">
        <v>225000</v>
      </c>
      <c r="C55" s="293">
        <f t="shared" si="0"/>
        <v>3.6468658920523296E-3</v>
      </c>
    </row>
    <row r="56" spans="1:3">
      <c r="A56" s="291" t="s">
        <v>242</v>
      </c>
      <c r="B56" s="292">
        <v>40817336.240000002</v>
      </c>
      <c r="C56" s="293">
        <f t="shared" si="0"/>
        <v>0.66157933928038881</v>
      </c>
    </row>
    <row r="57" spans="1:3">
      <c r="A57" s="291" t="s">
        <v>243</v>
      </c>
      <c r="B57" s="292">
        <v>3124850</v>
      </c>
      <c r="C57" s="293">
        <f t="shared" si="0"/>
        <v>5.064848392346543E-2</v>
      </c>
    </row>
    <row r="58" spans="1:3" ht="22.5">
      <c r="A58" s="291" t="s">
        <v>244</v>
      </c>
      <c r="B58" s="292">
        <v>600000</v>
      </c>
      <c r="C58" s="293">
        <f t="shared" si="0"/>
        <v>9.7249757121395455E-3</v>
      </c>
    </row>
    <row r="59" spans="1:3" ht="22.5">
      <c r="A59" s="291" t="s">
        <v>245</v>
      </c>
      <c r="B59" s="292">
        <v>250000</v>
      </c>
      <c r="C59" s="293">
        <f t="shared" si="0"/>
        <v>4.052073213391477E-3</v>
      </c>
    </row>
    <row r="60" spans="1:3">
      <c r="A60" s="291" t="s">
        <v>246</v>
      </c>
      <c r="B60" s="292">
        <v>1980459.78</v>
      </c>
      <c r="C60" s="293">
        <f t="shared" si="0"/>
        <v>3.2099872098948712E-2</v>
      </c>
    </row>
    <row r="61" spans="1:3" ht="22.5">
      <c r="A61" s="291" t="s">
        <v>247</v>
      </c>
      <c r="B61" s="292">
        <v>2000000</v>
      </c>
      <c r="C61" s="293">
        <f t="shared" si="0"/>
        <v>3.2416585707131816E-2</v>
      </c>
    </row>
    <row r="62" spans="1:3">
      <c r="A62" s="291" t="s">
        <v>248</v>
      </c>
      <c r="B62" s="292">
        <v>1050000</v>
      </c>
      <c r="C62" s="293">
        <f t="shared" si="0"/>
        <v>1.7018707496244203E-2</v>
      </c>
    </row>
    <row r="63" spans="1:3" ht="22.5">
      <c r="A63" s="291" t="s">
        <v>249</v>
      </c>
      <c r="B63" s="292">
        <v>1126689.8</v>
      </c>
      <c r="C63" s="293">
        <f t="shared" si="0"/>
        <v>1.8261718233525601E-2</v>
      </c>
    </row>
    <row r="64" spans="1:3" ht="22.5">
      <c r="A64" s="291" t="s">
        <v>250</v>
      </c>
      <c r="B64" s="292">
        <v>40000</v>
      </c>
      <c r="C64" s="293">
        <f t="shared" si="0"/>
        <v>6.4833171414263634E-4</v>
      </c>
    </row>
    <row r="65" spans="1:5">
      <c r="A65" s="291" t="s">
        <v>251</v>
      </c>
      <c r="B65" s="292">
        <v>1832519.76</v>
      </c>
      <c r="C65" s="293">
        <f t="shared" si="0"/>
        <v>2.9702016930026314E-2</v>
      </c>
      <c r="E65" s="294"/>
    </row>
    <row r="66" spans="1:5">
      <c r="A66" s="295" t="s">
        <v>252</v>
      </c>
      <c r="B66" s="296">
        <v>2160000</v>
      </c>
      <c r="C66" s="297">
        <f t="shared" si="0"/>
        <v>3.500991256370236E-2</v>
      </c>
    </row>
    <row r="67" spans="1:5" ht="22.5">
      <c r="A67" s="291" t="s">
        <v>253</v>
      </c>
      <c r="B67" s="292">
        <v>1500000</v>
      </c>
      <c r="C67" s="293">
        <f t="shared" si="0"/>
        <v>2.4312439280348864E-2</v>
      </c>
    </row>
    <row r="68" spans="1:5" ht="22.5">
      <c r="A68" s="291" t="s">
        <v>254</v>
      </c>
      <c r="B68" s="292">
        <v>854031.83</v>
      </c>
      <c r="C68" s="293">
        <f t="shared" si="0"/>
        <v>1.3842398006906814E-2</v>
      </c>
    </row>
    <row r="69" spans="1:5" ht="22.5">
      <c r="A69" s="291" t="s">
        <v>255</v>
      </c>
      <c r="B69" s="292">
        <v>1000000</v>
      </c>
      <c r="C69" s="293">
        <f t="shared" si="0"/>
        <v>1.6208292853565908E-2</v>
      </c>
    </row>
    <row r="70" spans="1:5" ht="22.5">
      <c r="A70" s="291" t="s">
        <v>256</v>
      </c>
      <c r="B70" s="292">
        <v>1300000</v>
      </c>
      <c r="C70" s="293">
        <f t="shared" si="0"/>
        <v>2.1070780709635681E-2</v>
      </c>
    </row>
    <row r="71" spans="1:5" ht="22.5">
      <c r="A71" s="291" t="s">
        <v>257</v>
      </c>
      <c r="B71" s="292">
        <v>1300000</v>
      </c>
      <c r="C71" s="293">
        <f t="shared" ref="C71:C106" si="1">B71*100/$B$6</f>
        <v>2.1070780709635681E-2</v>
      </c>
    </row>
    <row r="72" spans="1:5" ht="22.5">
      <c r="A72" s="291" t="s">
        <v>258</v>
      </c>
      <c r="B72" s="292">
        <v>1500000</v>
      </c>
      <c r="C72" s="293">
        <f t="shared" si="1"/>
        <v>2.4312439280348864E-2</v>
      </c>
    </row>
    <row r="73" spans="1:5" ht="22.5">
      <c r="A73" s="291" t="s">
        <v>259</v>
      </c>
      <c r="B73" s="292">
        <v>250000</v>
      </c>
      <c r="C73" s="293">
        <f t="shared" si="1"/>
        <v>4.052073213391477E-3</v>
      </c>
    </row>
    <row r="74" spans="1:5" ht="22.5">
      <c r="A74" s="291" t="s">
        <v>260</v>
      </c>
      <c r="B74" s="292">
        <v>400000</v>
      </c>
      <c r="C74" s="293">
        <f t="shared" si="1"/>
        <v>6.4833171414263634E-3</v>
      </c>
    </row>
    <row r="75" spans="1:5" ht="22.5">
      <c r="A75" s="291" t="s">
        <v>261</v>
      </c>
      <c r="B75" s="292">
        <v>600000</v>
      </c>
      <c r="C75" s="293">
        <f t="shared" si="1"/>
        <v>9.7249757121395455E-3</v>
      </c>
    </row>
    <row r="76" spans="1:5" ht="22.5">
      <c r="A76" s="291" t="s">
        <v>262</v>
      </c>
      <c r="B76" s="292">
        <v>1000000</v>
      </c>
      <c r="C76" s="293">
        <f t="shared" si="1"/>
        <v>1.6208292853565908E-2</v>
      </c>
    </row>
    <row r="77" spans="1:5" ht="22.5">
      <c r="A77" s="291" t="s">
        <v>263</v>
      </c>
      <c r="B77" s="292">
        <v>1500000</v>
      </c>
      <c r="C77" s="293">
        <f t="shared" si="1"/>
        <v>2.4312439280348864E-2</v>
      </c>
    </row>
    <row r="78" spans="1:5">
      <c r="A78" s="291" t="s">
        <v>264</v>
      </c>
      <c r="B78" s="292">
        <v>2000000</v>
      </c>
      <c r="C78" s="293">
        <f t="shared" si="1"/>
        <v>3.2416585707131816E-2</v>
      </c>
    </row>
    <row r="79" spans="1:5" ht="22.5">
      <c r="A79" s="291" t="s">
        <v>265</v>
      </c>
      <c r="B79" s="292">
        <v>1000000</v>
      </c>
      <c r="C79" s="293">
        <f t="shared" si="1"/>
        <v>1.6208292853565908E-2</v>
      </c>
    </row>
    <row r="80" spans="1:5" ht="22.5">
      <c r="A80" s="291" t="s">
        <v>266</v>
      </c>
      <c r="B80" s="292">
        <v>800000</v>
      </c>
      <c r="C80" s="293">
        <f t="shared" si="1"/>
        <v>1.2966634282852727E-2</v>
      </c>
    </row>
    <row r="81" spans="1:3" ht="22.5">
      <c r="A81" s="291" t="s">
        <v>267</v>
      </c>
      <c r="B81" s="292">
        <v>1000000</v>
      </c>
      <c r="C81" s="293">
        <f t="shared" si="1"/>
        <v>1.6208292853565908E-2</v>
      </c>
    </row>
    <row r="82" spans="1:3" ht="22.5">
      <c r="A82" s="291" t="s">
        <v>268</v>
      </c>
      <c r="B82" s="292">
        <v>1200000</v>
      </c>
      <c r="C82" s="293">
        <f t="shared" si="1"/>
        <v>1.9449951424279091E-2</v>
      </c>
    </row>
    <row r="83" spans="1:3">
      <c r="A83" s="291" t="s">
        <v>269</v>
      </c>
      <c r="B83" s="292">
        <v>1300000</v>
      </c>
      <c r="C83" s="293">
        <f t="shared" si="1"/>
        <v>2.1070780709635681E-2</v>
      </c>
    </row>
    <row r="84" spans="1:3" ht="22.5">
      <c r="A84" s="291" t="s">
        <v>270</v>
      </c>
      <c r="B84" s="292">
        <v>1500000</v>
      </c>
      <c r="C84" s="293">
        <f t="shared" si="1"/>
        <v>2.4312439280348864E-2</v>
      </c>
    </row>
    <row r="85" spans="1:3">
      <c r="A85" s="291" t="s">
        <v>271</v>
      </c>
      <c r="B85" s="292">
        <v>1300000</v>
      </c>
      <c r="C85" s="293">
        <f t="shared" si="1"/>
        <v>2.1070780709635681E-2</v>
      </c>
    </row>
    <row r="86" spans="1:3" ht="22.5">
      <c r="A86" s="291" t="s">
        <v>272</v>
      </c>
      <c r="B86" s="292">
        <v>1000000</v>
      </c>
      <c r="C86" s="293">
        <f t="shared" si="1"/>
        <v>1.6208292853565908E-2</v>
      </c>
    </row>
    <row r="87" spans="1:3" ht="22.5">
      <c r="A87" s="291" t="s">
        <v>273</v>
      </c>
      <c r="B87" s="292">
        <v>1000000</v>
      </c>
      <c r="C87" s="293">
        <f t="shared" si="1"/>
        <v>1.6208292853565908E-2</v>
      </c>
    </row>
    <row r="88" spans="1:3" ht="22.5">
      <c r="A88" s="291" t="s">
        <v>274</v>
      </c>
      <c r="B88" s="292">
        <v>1180282.54</v>
      </c>
      <c r="C88" s="293">
        <f t="shared" si="1"/>
        <v>1.9130365058270617E-2</v>
      </c>
    </row>
    <row r="89" spans="1:3" ht="22.5">
      <c r="A89" s="291" t="s">
        <v>275</v>
      </c>
      <c r="B89" s="292">
        <v>1000000</v>
      </c>
      <c r="C89" s="293">
        <f t="shared" si="1"/>
        <v>1.6208292853565908E-2</v>
      </c>
    </row>
    <row r="90" spans="1:3" ht="22.5">
      <c r="A90" s="291" t="s">
        <v>276</v>
      </c>
      <c r="B90" s="292">
        <v>1500000</v>
      </c>
      <c r="C90" s="293">
        <f t="shared" si="1"/>
        <v>2.4312439280348864E-2</v>
      </c>
    </row>
    <row r="91" spans="1:3" ht="22.5">
      <c r="A91" s="291" t="s">
        <v>277</v>
      </c>
      <c r="B91" s="292">
        <v>2000000</v>
      </c>
      <c r="C91" s="293">
        <f t="shared" si="1"/>
        <v>3.2416585707131816E-2</v>
      </c>
    </row>
    <row r="92" spans="1:3">
      <c r="A92" s="291" t="s">
        <v>278</v>
      </c>
      <c r="B92" s="292">
        <v>1093052.1100000001</v>
      </c>
      <c r="C92" s="293">
        <f t="shared" si="1"/>
        <v>1.7716508703088139E-2</v>
      </c>
    </row>
    <row r="93" spans="1:3">
      <c r="A93" s="295" t="s">
        <v>279</v>
      </c>
      <c r="B93" s="296">
        <v>700000</v>
      </c>
      <c r="C93" s="297">
        <f t="shared" si="1"/>
        <v>1.1345804997496135E-2</v>
      </c>
    </row>
    <row r="94" spans="1:3" ht="22.5">
      <c r="A94" s="291" t="s">
        <v>280</v>
      </c>
      <c r="B94" s="292">
        <v>1000000</v>
      </c>
      <c r="C94" s="293">
        <f t="shared" si="1"/>
        <v>1.6208292853565908E-2</v>
      </c>
    </row>
    <row r="95" spans="1:3" ht="22.5">
      <c r="A95" s="291" t="s">
        <v>281</v>
      </c>
      <c r="B95" s="292">
        <v>800000</v>
      </c>
      <c r="C95" s="293">
        <f t="shared" si="1"/>
        <v>1.2966634282852727E-2</v>
      </c>
    </row>
    <row r="96" spans="1:3" ht="22.5">
      <c r="A96" s="291" t="s">
        <v>282</v>
      </c>
      <c r="B96" s="292">
        <v>1000000</v>
      </c>
      <c r="C96" s="293">
        <f t="shared" si="1"/>
        <v>1.6208292853565908E-2</v>
      </c>
    </row>
    <row r="97" spans="1:3" ht="22.5">
      <c r="A97" s="291" t="s">
        <v>283</v>
      </c>
      <c r="B97" s="292">
        <v>1000000</v>
      </c>
      <c r="C97" s="293">
        <f t="shared" si="1"/>
        <v>1.6208292853565908E-2</v>
      </c>
    </row>
    <row r="98" spans="1:3" ht="22.5">
      <c r="A98" s="291" t="s">
        <v>284</v>
      </c>
      <c r="B98" s="292">
        <v>1000000</v>
      </c>
      <c r="C98" s="293">
        <f t="shared" si="1"/>
        <v>1.6208292853565908E-2</v>
      </c>
    </row>
    <row r="99" spans="1:3" ht="22.5">
      <c r="A99" s="291" t="s">
        <v>285</v>
      </c>
      <c r="B99" s="292">
        <v>1792319.45</v>
      </c>
      <c r="C99" s="293">
        <f t="shared" si="1"/>
        <v>2.9050438532742178E-2</v>
      </c>
    </row>
    <row r="100" spans="1:3" ht="22.5">
      <c r="A100" s="291" t="s">
        <v>286</v>
      </c>
      <c r="B100" s="292">
        <v>2000000</v>
      </c>
      <c r="C100" s="293">
        <f t="shared" si="1"/>
        <v>3.2416585707131816E-2</v>
      </c>
    </row>
    <row r="101" spans="1:3" ht="22.5">
      <c r="A101" s="291" t="s">
        <v>287</v>
      </c>
      <c r="B101" s="292">
        <v>3000000</v>
      </c>
      <c r="C101" s="293">
        <f t="shared" si="1"/>
        <v>4.8624878560697728E-2</v>
      </c>
    </row>
    <row r="102" spans="1:3">
      <c r="A102" s="291" t="s">
        <v>288</v>
      </c>
      <c r="B102" s="292">
        <v>542054817.32000005</v>
      </c>
      <c r="C102" s="293">
        <f t="shared" si="1"/>
        <v>8.7857832218087317</v>
      </c>
    </row>
    <row r="103" spans="1:3">
      <c r="A103" s="291" t="s">
        <v>289</v>
      </c>
      <c r="B103" s="292">
        <v>4497240.6100000003</v>
      </c>
      <c r="C103" s="293">
        <f t="shared" si="1"/>
        <v>7.2892592839829393E-2</v>
      </c>
    </row>
    <row r="104" spans="1:3">
      <c r="A104" s="291" t="s">
        <v>290</v>
      </c>
      <c r="B104" s="292">
        <v>4457652.29</v>
      </c>
      <c r="C104" s="293">
        <f t="shared" si="1"/>
        <v>7.2250933755688709E-2</v>
      </c>
    </row>
    <row r="105" spans="1:3">
      <c r="A105" s="291" t="s">
        <v>291</v>
      </c>
      <c r="B105" s="292">
        <v>4994242.3</v>
      </c>
      <c r="C105" s="293">
        <f t="shared" si="1"/>
        <v>8.0948141780066568E-2</v>
      </c>
    </row>
    <row r="106" spans="1:3">
      <c r="A106" s="291" t="s">
        <v>292</v>
      </c>
      <c r="B106" s="292">
        <v>150000</v>
      </c>
      <c r="C106" s="293">
        <f t="shared" si="1"/>
        <v>2.4312439280348864E-3</v>
      </c>
    </row>
    <row r="107" spans="1:3" ht="2.4500000000000002" customHeight="1">
      <c r="A107" s="298"/>
      <c r="B107" s="299"/>
      <c r="C107" s="297"/>
    </row>
  </sheetData>
  <mergeCells count="3">
    <mergeCell ref="A1:C1"/>
    <mergeCell ref="A2:C2"/>
    <mergeCell ref="A3:C3"/>
  </mergeCells>
  <printOptions horizontalCentered="1"/>
  <pageMargins left="0.31496062992125984" right="0.39370078740157483" top="0.43307086614173229" bottom="0.19685039370078741" header="0" footer="0"/>
  <pageSetup scale="8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32"/>
  <sheetViews>
    <sheetView showGridLines="0" zoomScale="90" zoomScaleNormal="90" workbookViewId="0">
      <selection activeCell="H33" sqref="H33"/>
    </sheetView>
  </sheetViews>
  <sheetFormatPr baseColWidth="10" defaultRowHeight="12.75"/>
  <cols>
    <col min="1" max="1" width="42.140625" style="231" customWidth="1"/>
    <col min="2" max="2" width="12.7109375" style="1" customWidth="1"/>
    <col min="3" max="3" width="15.140625" style="1" customWidth="1"/>
    <col min="4" max="4" width="14" style="1" customWidth="1"/>
    <col min="5" max="5" width="14.85546875" style="1" customWidth="1"/>
    <col min="6" max="6" width="10" style="1" customWidth="1"/>
    <col min="7" max="7" width="9.28515625" style="1" customWidth="1"/>
    <col min="8" max="8" width="23.5703125" style="1" customWidth="1"/>
    <col min="9" max="11" width="11.42578125" style="1"/>
    <col min="12" max="12" width="18.5703125" style="123" bestFit="1" customWidth="1"/>
    <col min="13" max="15" width="11.42578125" style="1"/>
    <col min="16" max="16" width="27" style="1" customWidth="1"/>
    <col min="17" max="23" width="11.42578125" style="1"/>
    <col min="24" max="24" width="35.5703125" style="1" customWidth="1"/>
    <col min="25" max="247" width="11.42578125" style="1"/>
    <col min="248" max="248" width="34.42578125" style="1" customWidth="1"/>
    <col min="249" max="249" width="12.7109375" style="1" customWidth="1"/>
    <col min="250" max="250" width="10.85546875" style="1" customWidth="1"/>
    <col min="251" max="251" width="10.42578125" style="1" customWidth="1"/>
    <col min="252" max="252" width="12.140625" style="1" customWidth="1"/>
    <col min="253" max="253" width="10" style="1" customWidth="1"/>
    <col min="254" max="254" width="9.28515625" style="1" customWidth="1"/>
    <col min="255" max="255" width="12.28515625" style="1" bestFit="1" customWidth="1"/>
    <col min="256" max="256" width="28.7109375" style="1" customWidth="1"/>
    <col min="257" max="258" width="11.5703125" style="1" bestFit="1" customWidth="1"/>
    <col min="259" max="263" width="11.42578125" style="1"/>
    <col min="264" max="264" width="23.5703125" style="1" customWidth="1"/>
    <col min="265" max="271" width="11.42578125" style="1"/>
    <col min="272" max="272" width="27" style="1" customWidth="1"/>
    <col min="273" max="279" width="11.42578125" style="1"/>
    <col min="280" max="280" width="35.5703125" style="1" customWidth="1"/>
    <col min="281" max="503" width="11.42578125" style="1"/>
    <col min="504" max="504" width="34.42578125" style="1" customWidth="1"/>
    <col min="505" max="505" width="12.7109375" style="1" customWidth="1"/>
    <col min="506" max="506" width="10.85546875" style="1" customWidth="1"/>
    <col min="507" max="507" width="10.42578125" style="1" customWidth="1"/>
    <col min="508" max="508" width="12.140625" style="1" customWidth="1"/>
    <col min="509" max="509" width="10" style="1" customWidth="1"/>
    <col min="510" max="510" width="9.28515625" style="1" customWidth="1"/>
    <col min="511" max="511" width="12.28515625" style="1" bestFit="1" customWidth="1"/>
    <col min="512" max="512" width="28.7109375" style="1" customWidth="1"/>
    <col min="513" max="514" width="11.5703125" style="1" bestFit="1" customWidth="1"/>
    <col min="515" max="519" width="11.42578125" style="1"/>
    <col min="520" max="520" width="23.5703125" style="1" customWidth="1"/>
    <col min="521" max="527" width="11.42578125" style="1"/>
    <col min="528" max="528" width="27" style="1" customWidth="1"/>
    <col min="529" max="535" width="11.42578125" style="1"/>
    <col min="536" max="536" width="35.5703125" style="1" customWidth="1"/>
    <col min="537" max="759" width="11.42578125" style="1"/>
    <col min="760" max="760" width="34.42578125" style="1" customWidth="1"/>
    <col min="761" max="761" width="12.7109375" style="1" customWidth="1"/>
    <col min="762" max="762" width="10.85546875" style="1" customWidth="1"/>
    <col min="763" max="763" width="10.42578125" style="1" customWidth="1"/>
    <col min="764" max="764" width="12.140625" style="1" customWidth="1"/>
    <col min="765" max="765" width="10" style="1" customWidth="1"/>
    <col min="766" max="766" width="9.28515625" style="1" customWidth="1"/>
    <col min="767" max="767" width="12.28515625" style="1" bestFit="1" customWidth="1"/>
    <col min="768" max="768" width="28.7109375" style="1" customWidth="1"/>
    <col min="769" max="770" width="11.5703125" style="1" bestFit="1" customWidth="1"/>
    <col min="771" max="775" width="11.42578125" style="1"/>
    <col min="776" max="776" width="23.5703125" style="1" customWidth="1"/>
    <col min="777" max="783" width="11.42578125" style="1"/>
    <col min="784" max="784" width="27" style="1" customWidth="1"/>
    <col min="785" max="791" width="11.42578125" style="1"/>
    <col min="792" max="792" width="35.5703125" style="1" customWidth="1"/>
    <col min="793" max="1015" width="11.42578125" style="1"/>
    <col min="1016" max="1016" width="34.42578125" style="1" customWidth="1"/>
    <col min="1017" max="1017" width="12.7109375" style="1" customWidth="1"/>
    <col min="1018" max="1018" width="10.85546875" style="1" customWidth="1"/>
    <col min="1019" max="1019" width="10.42578125" style="1" customWidth="1"/>
    <col min="1020" max="1020" width="12.140625" style="1" customWidth="1"/>
    <col min="1021" max="1021" width="10" style="1" customWidth="1"/>
    <col min="1022" max="1022" width="9.28515625" style="1" customWidth="1"/>
    <col min="1023" max="1023" width="12.28515625" style="1" bestFit="1" customWidth="1"/>
    <col min="1024" max="1024" width="28.7109375" style="1" customWidth="1"/>
    <col min="1025" max="1026" width="11.5703125" style="1" bestFit="1" customWidth="1"/>
    <col min="1027" max="1031" width="11.42578125" style="1"/>
    <col min="1032" max="1032" width="23.5703125" style="1" customWidth="1"/>
    <col min="1033" max="1039" width="11.42578125" style="1"/>
    <col min="1040" max="1040" width="27" style="1" customWidth="1"/>
    <col min="1041" max="1047" width="11.42578125" style="1"/>
    <col min="1048" max="1048" width="35.5703125" style="1" customWidth="1"/>
    <col min="1049" max="1271" width="11.42578125" style="1"/>
    <col min="1272" max="1272" width="34.42578125" style="1" customWidth="1"/>
    <col min="1273" max="1273" width="12.7109375" style="1" customWidth="1"/>
    <col min="1274" max="1274" width="10.85546875" style="1" customWidth="1"/>
    <col min="1275" max="1275" width="10.42578125" style="1" customWidth="1"/>
    <col min="1276" max="1276" width="12.140625" style="1" customWidth="1"/>
    <col min="1277" max="1277" width="10" style="1" customWidth="1"/>
    <col min="1278" max="1278" width="9.28515625" style="1" customWidth="1"/>
    <col min="1279" max="1279" width="12.28515625" style="1" bestFit="1" customWidth="1"/>
    <col min="1280" max="1280" width="28.7109375" style="1" customWidth="1"/>
    <col min="1281" max="1282" width="11.5703125" style="1" bestFit="1" customWidth="1"/>
    <col min="1283" max="1287" width="11.42578125" style="1"/>
    <col min="1288" max="1288" width="23.5703125" style="1" customWidth="1"/>
    <col min="1289" max="1295" width="11.42578125" style="1"/>
    <col min="1296" max="1296" width="27" style="1" customWidth="1"/>
    <col min="1297" max="1303" width="11.42578125" style="1"/>
    <col min="1304" max="1304" width="35.5703125" style="1" customWidth="1"/>
    <col min="1305" max="1527" width="11.42578125" style="1"/>
    <col min="1528" max="1528" width="34.42578125" style="1" customWidth="1"/>
    <col min="1529" max="1529" width="12.7109375" style="1" customWidth="1"/>
    <col min="1530" max="1530" width="10.85546875" style="1" customWidth="1"/>
    <col min="1531" max="1531" width="10.42578125" style="1" customWidth="1"/>
    <col min="1532" max="1532" width="12.140625" style="1" customWidth="1"/>
    <col min="1533" max="1533" width="10" style="1" customWidth="1"/>
    <col min="1534" max="1534" width="9.28515625" style="1" customWidth="1"/>
    <col min="1535" max="1535" width="12.28515625" style="1" bestFit="1" customWidth="1"/>
    <col min="1536" max="1536" width="28.7109375" style="1" customWidth="1"/>
    <col min="1537" max="1538" width="11.5703125" style="1" bestFit="1" customWidth="1"/>
    <col min="1539" max="1543" width="11.42578125" style="1"/>
    <col min="1544" max="1544" width="23.5703125" style="1" customWidth="1"/>
    <col min="1545" max="1551" width="11.42578125" style="1"/>
    <col min="1552" max="1552" width="27" style="1" customWidth="1"/>
    <col min="1553" max="1559" width="11.42578125" style="1"/>
    <col min="1560" max="1560" width="35.5703125" style="1" customWidth="1"/>
    <col min="1561" max="1783" width="11.42578125" style="1"/>
    <col min="1784" max="1784" width="34.42578125" style="1" customWidth="1"/>
    <col min="1785" max="1785" width="12.7109375" style="1" customWidth="1"/>
    <col min="1786" max="1786" width="10.85546875" style="1" customWidth="1"/>
    <col min="1787" max="1787" width="10.42578125" style="1" customWidth="1"/>
    <col min="1788" max="1788" width="12.140625" style="1" customWidth="1"/>
    <col min="1789" max="1789" width="10" style="1" customWidth="1"/>
    <col min="1790" max="1790" width="9.28515625" style="1" customWidth="1"/>
    <col min="1791" max="1791" width="12.28515625" style="1" bestFit="1" customWidth="1"/>
    <col min="1792" max="1792" width="28.7109375" style="1" customWidth="1"/>
    <col min="1793" max="1794" width="11.5703125" style="1" bestFit="1" customWidth="1"/>
    <col min="1795" max="1799" width="11.42578125" style="1"/>
    <col min="1800" max="1800" width="23.5703125" style="1" customWidth="1"/>
    <col min="1801" max="1807" width="11.42578125" style="1"/>
    <col min="1808" max="1808" width="27" style="1" customWidth="1"/>
    <col min="1809" max="1815" width="11.42578125" style="1"/>
    <col min="1816" max="1816" width="35.5703125" style="1" customWidth="1"/>
    <col min="1817" max="2039" width="11.42578125" style="1"/>
    <col min="2040" max="2040" width="34.42578125" style="1" customWidth="1"/>
    <col min="2041" max="2041" width="12.7109375" style="1" customWidth="1"/>
    <col min="2042" max="2042" width="10.85546875" style="1" customWidth="1"/>
    <col min="2043" max="2043" width="10.42578125" style="1" customWidth="1"/>
    <col min="2044" max="2044" width="12.140625" style="1" customWidth="1"/>
    <col min="2045" max="2045" width="10" style="1" customWidth="1"/>
    <col min="2046" max="2046" width="9.28515625" style="1" customWidth="1"/>
    <col min="2047" max="2047" width="12.28515625" style="1" bestFit="1" customWidth="1"/>
    <col min="2048" max="2048" width="28.7109375" style="1" customWidth="1"/>
    <col min="2049" max="2050" width="11.5703125" style="1" bestFit="1" customWidth="1"/>
    <col min="2051" max="2055" width="11.42578125" style="1"/>
    <col min="2056" max="2056" width="23.5703125" style="1" customWidth="1"/>
    <col min="2057" max="2063" width="11.42578125" style="1"/>
    <col min="2064" max="2064" width="27" style="1" customWidth="1"/>
    <col min="2065" max="2071" width="11.42578125" style="1"/>
    <col min="2072" max="2072" width="35.5703125" style="1" customWidth="1"/>
    <col min="2073" max="2295" width="11.42578125" style="1"/>
    <col min="2296" max="2296" width="34.42578125" style="1" customWidth="1"/>
    <col min="2297" max="2297" width="12.7109375" style="1" customWidth="1"/>
    <col min="2298" max="2298" width="10.85546875" style="1" customWidth="1"/>
    <col min="2299" max="2299" width="10.42578125" style="1" customWidth="1"/>
    <col min="2300" max="2300" width="12.140625" style="1" customWidth="1"/>
    <col min="2301" max="2301" width="10" style="1" customWidth="1"/>
    <col min="2302" max="2302" width="9.28515625" style="1" customWidth="1"/>
    <col min="2303" max="2303" width="12.28515625" style="1" bestFit="1" customWidth="1"/>
    <col min="2304" max="2304" width="28.7109375" style="1" customWidth="1"/>
    <col min="2305" max="2306" width="11.5703125" style="1" bestFit="1" customWidth="1"/>
    <col min="2307" max="2311" width="11.42578125" style="1"/>
    <col min="2312" max="2312" width="23.5703125" style="1" customWidth="1"/>
    <col min="2313" max="2319" width="11.42578125" style="1"/>
    <col min="2320" max="2320" width="27" style="1" customWidth="1"/>
    <col min="2321" max="2327" width="11.42578125" style="1"/>
    <col min="2328" max="2328" width="35.5703125" style="1" customWidth="1"/>
    <col min="2329" max="2551" width="11.42578125" style="1"/>
    <col min="2552" max="2552" width="34.42578125" style="1" customWidth="1"/>
    <col min="2553" max="2553" width="12.7109375" style="1" customWidth="1"/>
    <col min="2554" max="2554" width="10.85546875" style="1" customWidth="1"/>
    <col min="2555" max="2555" width="10.42578125" style="1" customWidth="1"/>
    <col min="2556" max="2556" width="12.140625" style="1" customWidth="1"/>
    <col min="2557" max="2557" width="10" style="1" customWidth="1"/>
    <col min="2558" max="2558" width="9.28515625" style="1" customWidth="1"/>
    <col min="2559" max="2559" width="12.28515625" style="1" bestFit="1" customWidth="1"/>
    <col min="2560" max="2560" width="28.7109375" style="1" customWidth="1"/>
    <col min="2561" max="2562" width="11.5703125" style="1" bestFit="1" customWidth="1"/>
    <col min="2563" max="2567" width="11.42578125" style="1"/>
    <col min="2568" max="2568" width="23.5703125" style="1" customWidth="1"/>
    <col min="2569" max="2575" width="11.42578125" style="1"/>
    <col min="2576" max="2576" width="27" style="1" customWidth="1"/>
    <col min="2577" max="2583" width="11.42578125" style="1"/>
    <col min="2584" max="2584" width="35.5703125" style="1" customWidth="1"/>
    <col min="2585" max="2807" width="11.42578125" style="1"/>
    <col min="2808" max="2808" width="34.42578125" style="1" customWidth="1"/>
    <col min="2809" max="2809" width="12.7109375" style="1" customWidth="1"/>
    <col min="2810" max="2810" width="10.85546875" style="1" customWidth="1"/>
    <col min="2811" max="2811" width="10.42578125" style="1" customWidth="1"/>
    <col min="2812" max="2812" width="12.140625" style="1" customWidth="1"/>
    <col min="2813" max="2813" width="10" style="1" customWidth="1"/>
    <col min="2814" max="2814" width="9.28515625" style="1" customWidth="1"/>
    <col min="2815" max="2815" width="12.28515625" style="1" bestFit="1" customWidth="1"/>
    <col min="2816" max="2816" width="28.7109375" style="1" customWidth="1"/>
    <col min="2817" max="2818" width="11.5703125" style="1" bestFit="1" customWidth="1"/>
    <col min="2819" max="2823" width="11.42578125" style="1"/>
    <col min="2824" max="2824" width="23.5703125" style="1" customWidth="1"/>
    <col min="2825" max="2831" width="11.42578125" style="1"/>
    <col min="2832" max="2832" width="27" style="1" customWidth="1"/>
    <col min="2833" max="2839" width="11.42578125" style="1"/>
    <col min="2840" max="2840" width="35.5703125" style="1" customWidth="1"/>
    <col min="2841" max="3063" width="11.42578125" style="1"/>
    <col min="3064" max="3064" width="34.42578125" style="1" customWidth="1"/>
    <col min="3065" max="3065" width="12.7109375" style="1" customWidth="1"/>
    <col min="3066" max="3066" width="10.85546875" style="1" customWidth="1"/>
    <col min="3067" max="3067" width="10.42578125" style="1" customWidth="1"/>
    <col min="3068" max="3068" width="12.140625" style="1" customWidth="1"/>
    <col min="3069" max="3069" width="10" style="1" customWidth="1"/>
    <col min="3070" max="3070" width="9.28515625" style="1" customWidth="1"/>
    <col min="3071" max="3071" width="12.28515625" style="1" bestFit="1" customWidth="1"/>
    <col min="3072" max="3072" width="28.7109375" style="1" customWidth="1"/>
    <col min="3073" max="3074" width="11.5703125" style="1" bestFit="1" customWidth="1"/>
    <col min="3075" max="3079" width="11.42578125" style="1"/>
    <col min="3080" max="3080" width="23.5703125" style="1" customWidth="1"/>
    <col min="3081" max="3087" width="11.42578125" style="1"/>
    <col min="3088" max="3088" width="27" style="1" customWidth="1"/>
    <col min="3089" max="3095" width="11.42578125" style="1"/>
    <col min="3096" max="3096" width="35.5703125" style="1" customWidth="1"/>
    <col min="3097" max="3319" width="11.42578125" style="1"/>
    <col min="3320" max="3320" width="34.42578125" style="1" customWidth="1"/>
    <col min="3321" max="3321" width="12.7109375" style="1" customWidth="1"/>
    <col min="3322" max="3322" width="10.85546875" style="1" customWidth="1"/>
    <col min="3323" max="3323" width="10.42578125" style="1" customWidth="1"/>
    <col min="3324" max="3324" width="12.140625" style="1" customWidth="1"/>
    <col min="3325" max="3325" width="10" style="1" customWidth="1"/>
    <col min="3326" max="3326" width="9.28515625" style="1" customWidth="1"/>
    <col min="3327" max="3327" width="12.28515625" style="1" bestFit="1" customWidth="1"/>
    <col min="3328" max="3328" width="28.7109375" style="1" customWidth="1"/>
    <col min="3329" max="3330" width="11.5703125" style="1" bestFit="1" customWidth="1"/>
    <col min="3331" max="3335" width="11.42578125" style="1"/>
    <col min="3336" max="3336" width="23.5703125" style="1" customWidth="1"/>
    <col min="3337" max="3343" width="11.42578125" style="1"/>
    <col min="3344" max="3344" width="27" style="1" customWidth="1"/>
    <col min="3345" max="3351" width="11.42578125" style="1"/>
    <col min="3352" max="3352" width="35.5703125" style="1" customWidth="1"/>
    <col min="3353" max="3575" width="11.42578125" style="1"/>
    <col min="3576" max="3576" width="34.42578125" style="1" customWidth="1"/>
    <col min="3577" max="3577" width="12.7109375" style="1" customWidth="1"/>
    <col min="3578" max="3578" width="10.85546875" style="1" customWidth="1"/>
    <col min="3579" max="3579" width="10.42578125" style="1" customWidth="1"/>
    <col min="3580" max="3580" width="12.140625" style="1" customWidth="1"/>
    <col min="3581" max="3581" width="10" style="1" customWidth="1"/>
    <col min="3582" max="3582" width="9.28515625" style="1" customWidth="1"/>
    <col min="3583" max="3583" width="12.28515625" style="1" bestFit="1" customWidth="1"/>
    <col min="3584" max="3584" width="28.7109375" style="1" customWidth="1"/>
    <col min="3585" max="3586" width="11.5703125" style="1" bestFit="1" customWidth="1"/>
    <col min="3587" max="3591" width="11.42578125" style="1"/>
    <col min="3592" max="3592" width="23.5703125" style="1" customWidth="1"/>
    <col min="3593" max="3599" width="11.42578125" style="1"/>
    <col min="3600" max="3600" width="27" style="1" customWidth="1"/>
    <col min="3601" max="3607" width="11.42578125" style="1"/>
    <col min="3608" max="3608" width="35.5703125" style="1" customWidth="1"/>
    <col min="3609" max="3831" width="11.42578125" style="1"/>
    <col min="3832" max="3832" width="34.42578125" style="1" customWidth="1"/>
    <col min="3833" max="3833" width="12.7109375" style="1" customWidth="1"/>
    <col min="3834" max="3834" width="10.85546875" style="1" customWidth="1"/>
    <col min="3835" max="3835" width="10.42578125" style="1" customWidth="1"/>
    <col min="3836" max="3836" width="12.140625" style="1" customWidth="1"/>
    <col min="3837" max="3837" width="10" style="1" customWidth="1"/>
    <col min="3838" max="3838" width="9.28515625" style="1" customWidth="1"/>
    <col min="3839" max="3839" width="12.28515625" style="1" bestFit="1" customWidth="1"/>
    <col min="3840" max="3840" width="28.7109375" style="1" customWidth="1"/>
    <col min="3841" max="3842" width="11.5703125" style="1" bestFit="1" customWidth="1"/>
    <col min="3843" max="3847" width="11.42578125" style="1"/>
    <col min="3848" max="3848" width="23.5703125" style="1" customWidth="1"/>
    <col min="3849" max="3855" width="11.42578125" style="1"/>
    <col min="3856" max="3856" width="27" style="1" customWidth="1"/>
    <col min="3857" max="3863" width="11.42578125" style="1"/>
    <col min="3864" max="3864" width="35.5703125" style="1" customWidth="1"/>
    <col min="3865" max="4087" width="11.42578125" style="1"/>
    <col min="4088" max="4088" width="34.42578125" style="1" customWidth="1"/>
    <col min="4089" max="4089" width="12.7109375" style="1" customWidth="1"/>
    <col min="4090" max="4090" width="10.85546875" style="1" customWidth="1"/>
    <col min="4091" max="4091" width="10.42578125" style="1" customWidth="1"/>
    <col min="4092" max="4092" width="12.140625" style="1" customWidth="1"/>
    <col min="4093" max="4093" width="10" style="1" customWidth="1"/>
    <col min="4094" max="4094" width="9.28515625" style="1" customWidth="1"/>
    <col min="4095" max="4095" width="12.28515625" style="1" bestFit="1" customWidth="1"/>
    <col min="4096" max="4096" width="28.7109375" style="1" customWidth="1"/>
    <col min="4097" max="4098" width="11.5703125" style="1" bestFit="1" customWidth="1"/>
    <col min="4099" max="4103" width="11.42578125" style="1"/>
    <col min="4104" max="4104" width="23.5703125" style="1" customWidth="1"/>
    <col min="4105" max="4111" width="11.42578125" style="1"/>
    <col min="4112" max="4112" width="27" style="1" customWidth="1"/>
    <col min="4113" max="4119" width="11.42578125" style="1"/>
    <col min="4120" max="4120" width="35.5703125" style="1" customWidth="1"/>
    <col min="4121" max="4343" width="11.42578125" style="1"/>
    <col min="4344" max="4344" width="34.42578125" style="1" customWidth="1"/>
    <col min="4345" max="4345" width="12.7109375" style="1" customWidth="1"/>
    <col min="4346" max="4346" width="10.85546875" style="1" customWidth="1"/>
    <col min="4347" max="4347" width="10.42578125" style="1" customWidth="1"/>
    <col min="4348" max="4348" width="12.140625" style="1" customWidth="1"/>
    <col min="4349" max="4349" width="10" style="1" customWidth="1"/>
    <col min="4350" max="4350" width="9.28515625" style="1" customWidth="1"/>
    <col min="4351" max="4351" width="12.28515625" style="1" bestFit="1" customWidth="1"/>
    <col min="4352" max="4352" width="28.7109375" style="1" customWidth="1"/>
    <col min="4353" max="4354" width="11.5703125" style="1" bestFit="1" customWidth="1"/>
    <col min="4355" max="4359" width="11.42578125" style="1"/>
    <col min="4360" max="4360" width="23.5703125" style="1" customWidth="1"/>
    <col min="4361" max="4367" width="11.42578125" style="1"/>
    <col min="4368" max="4368" width="27" style="1" customWidth="1"/>
    <col min="4369" max="4375" width="11.42578125" style="1"/>
    <col min="4376" max="4376" width="35.5703125" style="1" customWidth="1"/>
    <col min="4377" max="4599" width="11.42578125" style="1"/>
    <col min="4600" max="4600" width="34.42578125" style="1" customWidth="1"/>
    <col min="4601" max="4601" width="12.7109375" style="1" customWidth="1"/>
    <col min="4602" max="4602" width="10.85546875" style="1" customWidth="1"/>
    <col min="4603" max="4603" width="10.42578125" style="1" customWidth="1"/>
    <col min="4604" max="4604" width="12.140625" style="1" customWidth="1"/>
    <col min="4605" max="4605" width="10" style="1" customWidth="1"/>
    <col min="4606" max="4606" width="9.28515625" style="1" customWidth="1"/>
    <col min="4607" max="4607" width="12.28515625" style="1" bestFit="1" customWidth="1"/>
    <col min="4608" max="4608" width="28.7109375" style="1" customWidth="1"/>
    <col min="4609" max="4610" width="11.5703125" style="1" bestFit="1" customWidth="1"/>
    <col min="4611" max="4615" width="11.42578125" style="1"/>
    <col min="4616" max="4616" width="23.5703125" style="1" customWidth="1"/>
    <col min="4617" max="4623" width="11.42578125" style="1"/>
    <col min="4624" max="4624" width="27" style="1" customWidth="1"/>
    <col min="4625" max="4631" width="11.42578125" style="1"/>
    <col min="4632" max="4632" width="35.5703125" style="1" customWidth="1"/>
    <col min="4633" max="4855" width="11.42578125" style="1"/>
    <col min="4856" max="4856" width="34.42578125" style="1" customWidth="1"/>
    <col min="4857" max="4857" width="12.7109375" style="1" customWidth="1"/>
    <col min="4858" max="4858" width="10.85546875" style="1" customWidth="1"/>
    <col min="4859" max="4859" width="10.42578125" style="1" customWidth="1"/>
    <col min="4860" max="4860" width="12.140625" style="1" customWidth="1"/>
    <col min="4861" max="4861" width="10" style="1" customWidth="1"/>
    <col min="4862" max="4862" width="9.28515625" style="1" customWidth="1"/>
    <col min="4863" max="4863" width="12.28515625" style="1" bestFit="1" customWidth="1"/>
    <col min="4864" max="4864" width="28.7109375" style="1" customWidth="1"/>
    <col min="4865" max="4866" width="11.5703125" style="1" bestFit="1" customWidth="1"/>
    <col min="4867" max="4871" width="11.42578125" style="1"/>
    <col min="4872" max="4872" width="23.5703125" style="1" customWidth="1"/>
    <col min="4873" max="4879" width="11.42578125" style="1"/>
    <col min="4880" max="4880" width="27" style="1" customWidth="1"/>
    <col min="4881" max="4887" width="11.42578125" style="1"/>
    <col min="4888" max="4888" width="35.5703125" style="1" customWidth="1"/>
    <col min="4889" max="5111" width="11.42578125" style="1"/>
    <col min="5112" max="5112" width="34.42578125" style="1" customWidth="1"/>
    <col min="5113" max="5113" width="12.7109375" style="1" customWidth="1"/>
    <col min="5114" max="5114" width="10.85546875" style="1" customWidth="1"/>
    <col min="5115" max="5115" width="10.42578125" style="1" customWidth="1"/>
    <col min="5116" max="5116" width="12.140625" style="1" customWidth="1"/>
    <col min="5117" max="5117" width="10" style="1" customWidth="1"/>
    <col min="5118" max="5118" width="9.28515625" style="1" customWidth="1"/>
    <col min="5119" max="5119" width="12.28515625" style="1" bestFit="1" customWidth="1"/>
    <col min="5120" max="5120" width="28.7109375" style="1" customWidth="1"/>
    <col min="5121" max="5122" width="11.5703125" style="1" bestFit="1" customWidth="1"/>
    <col min="5123" max="5127" width="11.42578125" style="1"/>
    <col min="5128" max="5128" width="23.5703125" style="1" customWidth="1"/>
    <col min="5129" max="5135" width="11.42578125" style="1"/>
    <col min="5136" max="5136" width="27" style="1" customWidth="1"/>
    <col min="5137" max="5143" width="11.42578125" style="1"/>
    <col min="5144" max="5144" width="35.5703125" style="1" customWidth="1"/>
    <col min="5145" max="5367" width="11.42578125" style="1"/>
    <col min="5368" max="5368" width="34.42578125" style="1" customWidth="1"/>
    <col min="5369" max="5369" width="12.7109375" style="1" customWidth="1"/>
    <col min="5370" max="5370" width="10.85546875" style="1" customWidth="1"/>
    <col min="5371" max="5371" width="10.42578125" style="1" customWidth="1"/>
    <col min="5372" max="5372" width="12.140625" style="1" customWidth="1"/>
    <col min="5373" max="5373" width="10" style="1" customWidth="1"/>
    <col min="5374" max="5374" width="9.28515625" style="1" customWidth="1"/>
    <col min="5375" max="5375" width="12.28515625" style="1" bestFit="1" customWidth="1"/>
    <col min="5376" max="5376" width="28.7109375" style="1" customWidth="1"/>
    <col min="5377" max="5378" width="11.5703125" style="1" bestFit="1" customWidth="1"/>
    <col min="5379" max="5383" width="11.42578125" style="1"/>
    <col min="5384" max="5384" width="23.5703125" style="1" customWidth="1"/>
    <col min="5385" max="5391" width="11.42578125" style="1"/>
    <col min="5392" max="5392" width="27" style="1" customWidth="1"/>
    <col min="5393" max="5399" width="11.42578125" style="1"/>
    <col min="5400" max="5400" width="35.5703125" style="1" customWidth="1"/>
    <col min="5401" max="5623" width="11.42578125" style="1"/>
    <col min="5624" max="5624" width="34.42578125" style="1" customWidth="1"/>
    <col min="5625" max="5625" width="12.7109375" style="1" customWidth="1"/>
    <col min="5626" max="5626" width="10.85546875" style="1" customWidth="1"/>
    <col min="5627" max="5627" width="10.42578125" style="1" customWidth="1"/>
    <col min="5628" max="5628" width="12.140625" style="1" customWidth="1"/>
    <col min="5629" max="5629" width="10" style="1" customWidth="1"/>
    <col min="5630" max="5630" width="9.28515625" style="1" customWidth="1"/>
    <col min="5631" max="5631" width="12.28515625" style="1" bestFit="1" customWidth="1"/>
    <col min="5632" max="5632" width="28.7109375" style="1" customWidth="1"/>
    <col min="5633" max="5634" width="11.5703125" style="1" bestFit="1" customWidth="1"/>
    <col min="5635" max="5639" width="11.42578125" style="1"/>
    <col min="5640" max="5640" width="23.5703125" style="1" customWidth="1"/>
    <col min="5641" max="5647" width="11.42578125" style="1"/>
    <col min="5648" max="5648" width="27" style="1" customWidth="1"/>
    <col min="5649" max="5655" width="11.42578125" style="1"/>
    <col min="5656" max="5656" width="35.5703125" style="1" customWidth="1"/>
    <col min="5657" max="5879" width="11.42578125" style="1"/>
    <col min="5880" max="5880" width="34.42578125" style="1" customWidth="1"/>
    <col min="5881" max="5881" width="12.7109375" style="1" customWidth="1"/>
    <col min="5882" max="5882" width="10.85546875" style="1" customWidth="1"/>
    <col min="5883" max="5883" width="10.42578125" style="1" customWidth="1"/>
    <col min="5884" max="5884" width="12.140625" style="1" customWidth="1"/>
    <col min="5885" max="5885" width="10" style="1" customWidth="1"/>
    <col min="5886" max="5886" width="9.28515625" style="1" customWidth="1"/>
    <col min="5887" max="5887" width="12.28515625" style="1" bestFit="1" customWidth="1"/>
    <col min="5888" max="5888" width="28.7109375" style="1" customWidth="1"/>
    <col min="5889" max="5890" width="11.5703125" style="1" bestFit="1" customWidth="1"/>
    <col min="5891" max="5895" width="11.42578125" style="1"/>
    <col min="5896" max="5896" width="23.5703125" style="1" customWidth="1"/>
    <col min="5897" max="5903" width="11.42578125" style="1"/>
    <col min="5904" max="5904" width="27" style="1" customWidth="1"/>
    <col min="5905" max="5911" width="11.42578125" style="1"/>
    <col min="5912" max="5912" width="35.5703125" style="1" customWidth="1"/>
    <col min="5913" max="6135" width="11.42578125" style="1"/>
    <col min="6136" max="6136" width="34.42578125" style="1" customWidth="1"/>
    <col min="6137" max="6137" width="12.7109375" style="1" customWidth="1"/>
    <col min="6138" max="6138" width="10.85546875" style="1" customWidth="1"/>
    <col min="6139" max="6139" width="10.42578125" style="1" customWidth="1"/>
    <col min="6140" max="6140" width="12.140625" style="1" customWidth="1"/>
    <col min="6141" max="6141" width="10" style="1" customWidth="1"/>
    <col min="6142" max="6142" width="9.28515625" style="1" customWidth="1"/>
    <col min="6143" max="6143" width="12.28515625" style="1" bestFit="1" customWidth="1"/>
    <col min="6144" max="6144" width="28.7109375" style="1" customWidth="1"/>
    <col min="6145" max="6146" width="11.5703125" style="1" bestFit="1" customWidth="1"/>
    <col min="6147" max="6151" width="11.42578125" style="1"/>
    <col min="6152" max="6152" width="23.5703125" style="1" customWidth="1"/>
    <col min="6153" max="6159" width="11.42578125" style="1"/>
    <col min="6160" max="6160" width="27" style="1" customWidth="1"/>
    <col min="6161" max="6167" width="11.42578125" style="1"/>
    <col min="6168" max="6168" width="35.5703125" style="1" customWidth="1"/>
    <col min="6169" max="6391" width="11.42578125" style="1"/>
    <col min="6392" max="6392" width="34.42578125" style="1" customWidth="1"/>
    <col min="6393" max="6393" width="12.7109375" style="1" customWidth="1"/>
    <col min="6394" max="6394" width="10.85546875" style="1" customWidth="1"/>
    <col min="6395" max="6395" width="10.42578125" style="1" customWidth="1"/>
    <col min="6396" max="6396" width="12.140625" style="1" customWidth="1"/>
    <col min="6397" max="6397" width="10" style="1" customWidth="1"/>
    <col min="6398" max="6398" width="9.28515625" style="1" customWidth="1"/>
    <col min="6399" max="6399" width="12.28515625" style="1" bestFit="1" customWidth="1"/>
    <col min="6400" max="6400" width="28.7109375" style="1" customWidth="1"/>
    <col min="6401" max="6402" width="11.5703125" style="1" bestFit="1" customWidth="1"/>
    <col min="6403" max="6407" width="11.42578125" style="1"/>
    <col min="6408" max="6408" width="23.5703125" style="1" customWidth="1"/>
    <col min="6409" max="6415" width="11.42578125" style="1"/>
    <col min="6416" max="6416" width="27" style="1" customWidth="1"/>
    <col min="6417" max="6423" width="11.42578125" style="1"/>
    <col min="6424" max="6424" width="35.5703125" style="1" customWidth="1"/>
    <col min="6425" max="6647" width="11.42578125" style="1"/>
    <col min="6648" max="6648" width="34.42578125" style="1" customWidth="1"/>
    <col min="6649" max="6649" width="12.7109375" style="1" customWidth="1"/>
    <col min="6650" max="6650" width="10.85546875" style="1" customWidth="1"/>
    <col min="6651" max="6651" width="10.42578125" style="1" customWidth="1"/>
    <col min="6652" max="6652" width="12.140625" style="1" customWidth="1"/>
    <col min="6653" max="6653" width="10" style="1" customWidth="1"/>
    <col min="6654" max="6654" width="9.28515625" style="1" customWidth="1"/>
    <col min="6655" max="6655" width="12.28515625" style="1" bestFit="1" customWidth="1"/>
    <col min="6656" max="6656" width="28.7109375" style="1" customWidth="1"/>
    <col min="6657" max="6658" width="11.5703125" style="1" bestFit="1" customWidth="1"/>
    <col min="6659" max="6663" width="11.42578125" style="1"/>
    <col min="6664" max="6664" width="23.5703125" style="1" customWidth="1"/>
    <col min="6665" max="6671" width="11.42578125" style="1"/>
    <col min="6672" max="6672" width="27" style="1" customWidth="1"/>
    <col min="6673" max="6679" width="11.42578125" style="1"/>
    <col min="6680" max="6680" width="35.5703125" style="1" customWidth="1"/>
    <col min="6681" max="6903" width="11.42578125" style="1"/>
    <col min="6904" max="6904" width="34.42578125" style="1" customWidth="1"/>
    <col min="6905" max="6905" width="12.7109375" style="1" customWidth="1"/>
    <col min="6906" max="6906" width="10.85546875" style="1" customWidth="1"/>
    <col min="6907" max="6907" width="10.42578125" style="1" customWidth="1"/>
    <col min="6908" max="6908" width="12.140625" style="1" customWidth="1"/>
    <col min="6909" max="6909" width="10" style="1" customWidth="1"/>
    <col min="6910" max="6910" width="9.28515625" style="1" customWidth="1"/>
    <col min="6911" max="6911" width="12.28515625" style="1" bestFit="1" customWidth="1"/>
    <col min="6912" max="6912" width="28.7109375" style="1" customWidth="1"/>
    <col min="6913" max="6914" width="11.5703125" style="1" bestFit="1" customWidth="1"/>
    <col min="6915" max="6919" width="11.42578125" style="1"/>
    <col min="6920" max="6920" width="23.5703125" style="1" customWidth="1"/>
    <col min="6921" max="6927" width="11.42578125" style="1"/>
    <col min="6928" max="6928" width="27" style="1" customWidth="1"/>
    <col min="6929" max="6935" width="11.42578125" style="1"/>
    <col min="6936" max="6936" width="35.5703125" style="1" customWidth="1"/>
    <col min="6937" max="7159" width="11.42578125" style="1"/>
    <col min="7160" max="7160" width="34.42578125" style="1" customWidth="1"/>
    <col min="7161" max="7161" width="12.7109375" style="1" customWidth="1"/>
    <col min="7162" max="7162" width="10.85546875" style="1" customWidth="1"/>
    <col min="7163" max="7163" width="10.42578125" style="1" customWidth="1"/>
    <col min="7164" max="7164" width="12.140625" style="1" customWidth="1"/>
    <col min="7165" max="7165" width="10" style="1" customWidth="1"/>
    <col min="7166" max="7166" width="9.28515625" style="1" customWidth="1"/>
    <col min="7167" max="7167" width="12.28515625" style="1" bestFit="1" customWidth="1"/>
    <col min="7168" max="7168" width="28.7109375" style="1" customWidth="1"/>
    <col min="7169" max="7170" width="11.5703125" style="1" bestFit="1" customWidth="1"/>
    <col min="7171" max="7175" width="11.42578125" style="1"/>
    <col min="7176" max="7176" width="23.5703125" style="1" customWidth="1"/>
    <col min="7177" max="7183" width="11.42578125" style="1"/>
    <col min="7184" max="7184" width="27" style="1" customWidth="1"/>
    <col min="7185" max="7191" width="11.42578125" style="1"/>
    <col min="7192" max="7192" width="35.5703125" style="1" customWidth="1"/>
    <col min="7193" max="7415" width="11.42578125" style="1"/>
    <col min="7416" max="7416" width="34.42578125" style="1" customWidth="1"/>
    <col min="7417" max="7417" width="12.7109375" style="1" customWidth="1"/>
    <col min="7418" max="7418" width="10.85546875" style="1" customWidth="1"/>
    <col min="7419" max="7419" width="10.42578125" style="1" customWidth="1"/>
    <col min="7420" max="7420" width="12.140625" style="1" customWidth="1"/>
    <col min="7421" max="7421" width="10" style="1" customWidth="1"/>
    <col min="7422" max="7422" width="9.28515625" style="1" customWidth="1"/>
    <col min="7423" max="7423" width="12.28515625" style="1" bestFit="1" customWidth="1"/>
    <col min="7424" max="7424" width="28.7109375" style="1" customWidth="1"/>
    <col min="7425" max="7426" width="11.5703125" style="1" bestFit="1" customWidth="1"/>
    <col min="7427" max="7431" width="11.42578125" style="1"/>
    <col min="7432" max="7432" width="23.5703125" style="1" customWidth="1"/>
    <col min="7433" max="7439" width="11.42578125" style="1"/>
    <col min="7440" max="7440" width="27" style="1" customWidth="1"/>
    <col min="7441" max="7447" width="11.42578125" style="1"/>
    <col min="7448" max="7448" width="35.5703125" style="1" customWidth="1"/>
    <col min="7449" max="7671" width="11.42578125" style="1"/>
    <col min="7672" max="7672" width="34.42578125" style="1" customWidth="1"/>
    <col min="7673" max="7673" width="12.7109375" style="1" customWidth="1"/>
    <col min="7674" max="7674" width="10.85546875" style="1" customWidth="1"/>
    <col min="7675" max="7675" width="10.42578125" style="1" customWidth="1"/>
    <col min="7676" max="7676" width="12.140625" style="1" customWidth="1"/>
    <col min="7677" max="7677" width="10" style="1" customWidth="1"/>
    <col min="7678" max="7678" width="9.28515625" style="1" customWidth="1"/>
    <col min="7679" max="7679" width="12.28515625" style="1" bestFit="1" customWidth="1"/>
    <col min="7680" max="7680" width="28.7109375" style="1" customWidth="1"/>
    <col min="7681" max="7682" width="11.5703125" style="1" bestFit="1" customWidth="1"/>
    <col min="7683" max="7687" width="11.42578125" style="1"/>
    <col min="7688" max="7688" width="23.5703125" style="1" customWidth="1"/>
    <col min="7689" max="7695" width="11.42578125" style="1"/>
    <col min="7696" max="7696" width="27" style="1" customWidth="1"/>
    <col min="7697" max="7703" width="11.42578125" style="1"/>
    <col min="7704" max="7704" width="35.5703125" style="1" customWidth="1"/>
    <col min="7705" max="7927" width="11.42578125" style="1"/>
    <col min="7928" max="7928" width="34.42578125" style="1" customWidth="1"/>
    <col min="7929" max="7929" width="12.7109375" style="1" customWidth="1"/>
    <col min="7930" max="7930" width="10.85546875" style="1" customWidth="1"/>
    <col min="7931" max="7931" width="10.42578125" style="1" customWidth="1"/>
    <col min="7932" max="7932" width="12.140625" style="1" customWidth="1"/>
    <col min="7933" max="7933" width="10" style="1" customWidth="1"/>
    <col min="7934" max="7934" width="9.28515625" style="1" customWidth="1"/>
    <col min="7935" max="7935" width="12.28515625" style="1" bestFit="1" customWidth="1"/>
    <col min="7936" max="7936" width="28.7109375" style="1" customWidth="1"/>
    <col min="7937" max="7938" width="11.5703125" style="1" bestFit="1" customWidth="1"/>
    <col min="7939" max="7943" width="11.42578125" style="1"/>
    <col min="7944" max="7944" width="23.5703125" style="1" customWidth="1"/>
    <col min="7945" max="7951" width="11.42578125" style="1"/>
    <col min="7952" max="7952" width="27" style="1" customWidth="1"/>
    <col min="7953" max="7959" width="11.42578125" style="1"/>
    <col min="7960" max="7960" width="35.5703125" style="1" customWidth="1"/>
    <col min="7961" max="8183" width="11.42578125" style="1"/>
    <col min="8184" max="8184" width="34.42578125" style="1" customWidth="1"/>
    <col min="8185" max="8185" width="12.7109375" style="1" customWidth="1"/>
    <col min="8186" max="8186" width="10.85546875" style="1" customWidth="1"/>
    <col min="8187" max="8187" width="10.42578125" style="1" customWidth="1"/>
    <col min="8188" max="8188" width="12.140625" style="1" customWidth="1"/>
    <col min="8189" max="8189" width="10" style="1" customWidth="1"/>
    <col min="8190" max="8190" width="9.28515625" style="1" customWidth="1"/>
    <col min="8191" max="8191" width="12.28515625" style="1" bestFit="1" customWidth="1"/>
    <col min="8192" max="8192" width="28.7109375" style="1" customWidth="1"/>
    <col min="8193" max="8194" width="11.5703125" style="1" bestFit="1" customWidth="1"/>
    <col min="8195" max="8199" width="11.42578125" style="1"/>
    <col min="8200" max="8200" width="23.5703125" style="1" customWidth="1"/>
    <col min="8201" max="8207" width="11.42578125" style="1"/>
    <col min="8208" max="8208" width="27" style="1" customWidth="1"/>
    <col min="8209" max="8215" width="11.42578125" style="1"/>
    <col min="8216" max="8216" width="35.5703125" style="1" customWidth="1"/>
    <col min="8217" max="8439" width="11.42578125" style="1"/>
    <col min="8440" max="8440" width="34.42578125" style="1" customWidth="1"/>
    <col min="8441" max="8441" width="12.7109375" style="1" customWidth="1"/>
    <col min="8442" max="8442" width="10.85546875" style="1" customWidth="1"/>
    <col min="8443" max="8443" width="10.42578125" style="1" customWidth="1"/>
    <col min="8444" max="8444" width="12.140625" style="1" customWidth="1"/>
    <col min="8445" max="8445" width="10" style="1" customWidth="1"/>
    <col min="8446" max="8446" width="9.28515625" style="1" customWidth="1"/>
    <col min="8447" max="8447" width="12.28515625" style="1" bestFit="1" customWidth="1"/>
    <col min="8448" max="8448" width="28.7109375" style="1" customWidth="1"/>
    <col min="8449" max="8450" width="11.5703125" style="1" bestFit="1" customWidth="1"/>
    <col min="8451" max="8455" width="11.42578125" style="1"/>
    <col min="8456" max="8456" width="23.5703125" style="1" customWidth="1"/>
    <col min="8457" max="8463" width="11.42578125" style="1"/>
    <col min="8464" max="8464" width="27" style="1" customWidth="1"/>
    <col min="8465" max="8471" width="11.42578125" style="1"/>
    <col min="8472" max="8472" width="35.5703125" style="1" customWidth="1"/>
    <col min="8473" max="8695" width="11.42578125" style="1"/>
    <col min="8696" max="8696" width="34.42578125" style="1" customWidth="1"/>
    <col min="8697" max="8697" width="12.7109375" style="1" customWidth="1"/>
    <col min="8698" max="8698" width="10.85546875" style="1" customWidth="1"/>
    <col min="8699" max="8699" width="10.42578125" style="1" customWidth="1"/>
    <col min="8700" max="8700" width="12.140625" style="1" customWidth="1"/>
    <col min="8701" max="8701" width="10" style="1" customWidth="1"/>
    <col min="8702" max="8702" width="9.28515625" style="1" customWidth="1"/>
    <col min="8703" max="8703" width="12.28515625" style="1" bestFit="1" customWidth="1"/>
    <col min="8704" max="8704" width="28.7109375" style="1" customWidth="1"/>
    <col min="8705" max="8706" width="11.5703125" style="1" bestFit="1" customWidth="1"/>
    <col min="8707" max="8711" width="11.42578125" style="1"/>
    <col min="8712" max="8712" width="23.5703125" style="1" customWidth="1"/>
    <col min="8713" max="8719" width="11.42578125" style="1"/>
    <col min="8720" max="8720" width="27" style="1" customWidth="1"/>
    <col min="8721" max="8727" width="11.42578125" style="1"/>
    <col min="8728" max="8728" width="35.5703125" style="1" customWidth="1"/>
    <col min="8729" max="8951" width="11.42578125" style="1"/>
    <col min="8952" max="8952" width="34.42578125" style="1" customWidth="1"/>
    <col min="8953" max="8953" width="12.7109375" style="1" customWidth="1"/>
    <col min="8954" max="8954" width="10.85546875" style="1" customWidth="1"/>
    <col min="8955" max="8955" width="10.42578125" style="1" customWidth="1"/>
    <col min="8956" max="8956" width="12.140625" style="1" customWidth="1"/>
    <col min="8957" max="8957" width="10" style="1" customWidth="1"/>
    <col min="8958" max="8958" width="9.28515625" style="1" customWidth="1"/>
    <col min="8959" max="8959" width="12.28515625" style="1" bestFit="1" customWidth="1"/>
    <col min="8960" max="8960" width="28.7109375" style="1" customWidth="1"/>
    <col min="8961" max="8962" width="11.5703125" style="1" bestFit="1" customWidth="1"/>
    <col min="8963" max="8967" width="11.42578125" style="1"/>
    <col min="8968" max="8968" width="23.5703125" style="1" customWidth="1"/>
    <col min="8969" max="8975" width="11.42578125" style="1"/>
    <col min="8976" max="8976" width="27" style="1" customWidth="1"/>
    <col min="8977" max="8983" width="11.42578125" style="1"/>
    <col min="8984" max="8984" width="35.5703125" style="1" customWidth="1"/>
    <col min="8985" max="9207" width="11.42578125" style="1"/>
    <col min="9208" max="9208" width="34.42578125" style="1" customWidth="1"/>
    <col min="9209" max="9209" width="12.7109375" style="1" customWidth="1"/>
    <col min="9210" max="9210" width="10.85546875" style="1" customWidth="1"/>
    <col min="9211" max="9211" width="10.42578125" style="1" customWidth="1"/>
    <col min="9212" max="9212" width="12.140625" style="1" customWidth="1"/>
    <col min="9213" max="9213" width="10" style="1" customWidth="1"/>
    <col min="9214" max="9214" width="9.28515625" style="1" customWidth="1"/>
    <col min="9215" max="9215" width="12.28515625" style="1" bestFit="1" customWidth="1"/>
    <col min="9216" max="9216" width="28.7109375" style="1" customWidth="1"/>
    <col min="9217" max="9218" width="11.5703125" style="1" bestFit="1" customWidth="1"/>
    <col min="9219" max="9223" width="11.42578125" style="1"/>
    <col min="9224" max="9224" width="23.5703125" style="1" customWidth="1"/>
    <col min="9225" max="9231" width="11.42578125" style="1"/>
    <col min="9232" max="9232" width="27" style="1" customWidth="1"/>
    <col min="9233" max="9239" width="11.42578125" style="1"/>
    <col min="9240" max="9240" width="35.5703125" style="1" customWidth="1"/>
    <col min="9241" max="9463" width="11.42578125" style="1"/>
    <col min="9464" max="9464" width="34.42578125" style="1" customWidth="1"/>
    <col min="9465" max="9465" width="12.7109375" style="1" customWidth="1"/>
    <col min="9466" max="9466" width="10.85546875" style="1" customWidth="1"/>
    <col min="9467" max="9467" width="10.42578125" style="1" customWidth="1"/>
    <col min="9468" max="9468" width="12.140625" style="1" customWidth="1"/>
    <col min="9469" max="9469" width="10" style="1" customWidth="1"/>
    <col min="9470" max="9470" width="9.28515625" style="1" customWidth="1"/>
    <col min="9471" max="9471" width="12.28515625" style="1" bestFit="1" customWidth="1"/>
    <col min="9472" max="9472" width="28.7109375" style="1" customWidth="1"/>
    <col min="9473" max="9474" width="11.5703125" style="1" bestFit="1" customWidth="1"/>
    <col min="9475" max="9479" width="11.42578125" style="1"/>
    <col min="9480" max="9480" width="23.5703125" style="1" customWidth="1"/>
    <col min="9481" max="9487" width="11.42578125" style="1"/>
    <col min="9488" max="9488" width="27" style="1" customWidth="1"/>
    <col min="9489" max="9495" width="11.42578125" style="1"/>
    <col min="9496" max="9496" width="35.5703125" style="1" customWidth="1"/>
    <col min="9497" max="9719" width="11.42578125" style="1"/>
    <col min="9720" max="9720" width="34.42578125" style="1" customWidth="1"/>
    <col min="9721" max="9721" width="12.7109375" style="1" customWidth="1"/>
    <col min="9722" max="9722" width="10.85546875" style="1" customWidth="1"/>
    <col min="9723" max="9723" width="10.42578125" style="1" customWidth="1"/>
    <col min="9724" max="9724" width="12.140625" style="1" customWidth="1"/>
    <col min="9725" max="9725" width="10" style="1" customWidth="1"/>
    <col min="9726" max="9726" width="9.28515625" style="1" customWidth="1"/>
    <col min="9727" max="9727" width="12.28515625" style="1" bestFit="1" customWidth="1"/>
    <col min="9728" max="9728" width="28.7109375" style="1" customWidth="1"/>
    <col min="9729" max="9730" width="11.5703125" style="1" bestFit="1" customWidth="1"/>
    <col min="9731" max="9735" width="11.42578125" style="1"/>
    <col min="9736" max="9736" width="23.5703125" style="1" customWidth="1"/>
    <col min="9737" max="9743" width="11.42578125" style="1"/>
    <col min="9744" max="9744" width="27" style="1" customWidth="1"/>
    <col min="9745" max="9751" width="11.42578125" style="1"/>
    <col min="9752" max="9752" width="35.5703125" style="1" customWidth="1"/>
    <col min="9753" max="9975" width="11.42578125" style="1"/>
    <col min="9976" max="9976" width="34.42578125" style="1" customWidth="1"/>
    <col min="9977" max="9977" width="12.7109375" style="1" customWidth="1"/>
    <col min="9978" max="9978" width="10.85546875" style="1" customWidth="1"/>
    <col min="9979" max="9979" width="10.42578125" style="1" customWidth="1"/>
    <col min="9980" max="9980" width="12.140625" style="1" customWidth="1"/>
    <col min="9981" max="9981" width="10" style="1" customWidth="1"/>
    <col min="9982" max="9982" width="9.28515625" style="1" customWidth="1"/>
    <col min="9983" max="9983" width="12.28515625" style="1" bestFit="1" customWidth="1"/>
    <col min="9984" max="9984" width="28.7109375" style="1" customWidth="1"/>
    <col min="9985" max="9986" width="11.5703125" style="1" bestFit="1" customWidth="1"/>
    <col min="9987" max="9991" width="11.42578125" style="1"/>
    <col min="9992" max="9992" width="23.5703125" style="1" customWidth="1"/>
    <col min="9993" max="9999" width="11.42578125" style="1"/>
    <col min="10000" max="10000" width="27" style="1" customWidth="1"/>
    <col min="10001" max="10007" width="11.42578125" style="1"/>
    <col min="10008" max="10008" width="35.5703125" style="1" customWidth="1"/>
    <col min="10009" max="10231" width="11.42578125" style="1"/>
    <col min="10232" max="10232" width="34.42578125" style="1" customWidth="1"/>
    <col min="10233" max="10233" width="12.7109375" style="1" customWidth="1"/>
    <col min="10234" max="10234" width="10.85546875" style="1" customWidth="1"/>
    <col min="10235" max="10235" width="10.42578125" style="1" customWidth="1"/>
    <col min="10236" max="10236" width="12.140625" style="1" customWidth="1"/>
    <col min="10237" max="10237" width="10" style="1" customWidth="1"/>
    <col min="10238" max="10238" width="9.28515625" style="1" customWidth="1"/>
    <col min="10239" max="10239" width="12.28515625" style="1" bestFit="1" customWidth="1"/>
    <col min="10240" max="10240" width="28.7109375" style="1" customWidth="1"/>
    <col min="10241" max="10242" width="11.5703125" style="1" bestFit="1" customWidth="1"/>
    <col min="10243" max="10247" width="11.42578125" style="1"/>
    <col min="10248" max="10248" width="23.5703125" style="1" customWidth="1"/>
    <col min="10249" max="10255" width="11.42578125" style="1"/>
    <col min="10256" max="10256" width="27" style="1" customWidth="1"/>
    <col min="10257" max="10263" width="11.42578125" style="1"/>
    <col min="10264" max="10264" width="35.5703125" style="1" customWidth="1"/>
    <col min="10265" max="10487" width="11.42578125" style="1"/>
    <col min="10488" max="10488" width="34.42578125" style="1" customWidth="1"/>
    <col min="10489" max="10489" width="12.7109375" style="1" customWidth="1"/>
    <col min="10490" max="10490" width="10.85546875" style="1" customWidth="1"/>
    <col min="10491" max="10491" width="10.42578125" style="1" customWidth="1"/>
    <col min="10492" max="10492" width="12.140625" style="1" customWidth="1"/>
    <col min="10493" max="10493" width="10" style="1" customWidth="1"/>
    <col min="10494" max="10494" width="9.28515625" style="1" customWidth="1"/>
    <col min="10495" max="10495" width="12.28515625" style="1" bestFit="1" customWidth="1"/>
    <col min="10496" max="10496" width="28.7109375" style="1" customWidth="1"/>
    <col min="10497" max="10498" width="11.5703125" style="1" bestFit="1" customWidth="1"/>
    <col min="10499" max="10503" width="11.42578125" style="1"/>
    <col min="10504" max="10504" width="23.5703125" style="1" customWidth="1"/>
    <col min="10505" max="10511" width="11.42578125" style="1"/>
    <col min="10512" max="10512" width="27" style="1" customWidth="1"/>
    <col min="10513" max="10519" width="11.42578125" style="1"/>
    <col min="10520" max="10520" width="35.5703125" style="1" customWidth="1"/>
    <col min="10521" max="10743" width="11.42578125" style="1"/>
    <col min="10744" max="10744" width="34.42578125" style="1" customWidth="1"/>
    <col min="10745" max="10745" width="12.7109375" style="1" customWidth="1"/>
    <col min="10746" max="10746" width="10.85546875" style="1" customWidth="1"/>
    <col min="10747" max="10747" width="10.42578125" style="1" customWidth="1"/>
    <col min="10748" max="10748" width="12.140625" style="1" customWidth="1"/>
    <col min="10749" max="10749" width="10" style="1" customWidth="1"/>
    <col min="10750" max="10750" width="9.28515625" style="1" customWidth="1"/>
    <col min="10751" max="10751" width="12.28515625" style="1" bestFit="1" customWidth="1"/>
    <col min="10752" max="10752" width="28.7109375" style="1" customWidth="1"/>
    <col min="10753" max="10754" width="11.5703125" style="1" bestFit="1" customWidth="1"/>
    <col min="10755" max="10759" width="11.42578125" style="1"/>
    <col min="10760" max="10760" width="23.5703125" style="1" customWidth="1"/>
    <col min="10761" max="10767" width="11.42578125" style="1"/>
    <col min="10768" max="10768" width="27" style="1" customWidth="1"/>
    <col min="10769" max="10775" width="11.42578125" style="1"/>
    <col min="10776" max="10776" width="35.5703125" style="1" customWidth="1"/>
    <col min="10777" max="10999" width="11.42578125" style="1"/>
    <col min="11000" max="11000" width="34.42578125" style="1" customWidth="1"/>
    <col min="11001" max="11001" width="12.7109375" style="1" customWidth="1"/>
    <col min="11002" max="11002" width="10.85546875" style="1" customWidth="1"/>
    <col min="11003" max="11003" width="10.42578125" style="1" customWidth="1"/>
    <col min="11004" max="11004" width="12.140625" style="1" customWidth="1"/>
    <col min="11005" max="11005" width="10" style="1" customWidth="1"/>
    <col min="11006" max="11006" width="9.28515625" style="1" customWidth="1"/>
    <col min="11007" max="11007" width="12.28515625" style="1" bestFit="1" customWidth="1"/>
    <col min="11008" max="11008" width="28.7109375" style="1" customWidth="1"/>
    <col min="11009" max="11010" width="11.5703125" style="1" bestFit="1" customWidth="1"/>
    <col min="11011" max="11015" width="11.42578125" style="1"/>
    <col min="11016" max="11016" width="23.5703125" style="1" customWidth="1"/>
    <col min="11017" max="11023" width="11.42578125" style="1"/>
    <col min="11024" max="11024" width="27" style="1" customWidth="1"/>
    <col min="11025" max="11031" width="11.42578125" style="1"/>
    <col min="11032" max="11032" width="35.5703125" style="1" customWidth="1"/>
    <col min="11033" max="11255" width="11.42578125" style="1"/>
    <col min="11256" max="11256" width="34.42578125" style="1" customWidth="1"/>
    <col min="11257" max="11257" width="12.7109375" style="1" customWidth="1"/>
    <col min="11258" max="11258" width="10.85546875" style="1" customWidth="1"/>
    <col min="11259" max="11259" width="10.42578125" style="1" customWidth="1"/>
    <col min="11260" max="11260" width="12.140625" style="1" customWidth="1"/>
    <col min="11261" max="11261" width="10" style="1" customWidth="1"/>
    <col min="11262" max="11262" width="9.28515625" style="1" customWidth="1"/>
    <col min="11263" max="11263" width="12.28515625" style="1" bestFit="1" customWidth="1"/>
    <col min="11264" max="11264" width="28.7109375" style="1" customWidth="1"/>
    <col min="11265" max="11266" width="11.5703125" style="1" bestFit="1" customWidth="1"/>
    <col min="11267" max="11271" width="11.42578125" style="1"/>
    <col min="11272" max="11272" width="23.5703125" style="1" customWidth="1"/>
    <col min="11273" max="11279" width="11.42578125" style="1"/>
    <col min="11280" max="11280" width="27" style="1" customWidth="1"/>
    <col min="11281" max="11287" width="11.42578125" style="1"/>
    <col min="11288" max="11288" width="35.5703125" style="1" customWidth="1"/>
    <col min="11289" max="11511" width="11.42578125" style="1"/>
    <col min="11512" max="11512" width="34.42578125" style="1" customWidth="1"/>
    <col min="11513" max="11513" width="12.7109375" style="1" customWidth="1"/>
    <col min="11514" max="11514" width="10.85546875" style="1" customWidth="1"/>
    <col min="11515" max="11515" width="10.42578125" style="1" customWidth="1"/>
    <col min="11516" max="11516" width="12.140625" style="1" customWidth="1"/>
    <col min="11517" max="11517" width="10" style="1" customWidth="1"/>
    <col min="11518" max="11518" width="9.28515625" style="1" customWidth="1"/>
    <col min="11519" max="11519" width="12.28515625" style="1" bestFit="1" customWidth="1"/>
    <col min="11520" max="11520" width="28.7109375" style="1" customWidth="1"/>
    <col min="11521" max="11522" width="11.5703125" style="1" bestFit="1" customWidth="1"/>
    <col min="11523" max="11527" width="11.42578125" style="1"/>
    <col min="11528" max="11528" width="23.5703125" style="1" customWidth="1"/>
    <col min="11529" max="11535" width="11.42578125" style="1"/>
    <col min="11536" max="11536" width="27" style="1" customWidth="1"/>
    <col min="11537" max="11543" width="11.42578125" style="1"/>
    <col min="11544" max="11544" width="35.5703125" style="1" customWidth="1"/>
    <col min="11545" max="11767" width="11.42578125" style="1"/>
    <col min="11768" max="11768" width="34.42578125" style="1" customWidth="1"/>
    <col min="11769" max="11769" width="12.7109375" style="1" customWidth="1"/>
    <col min="11770" max="11770" width="10.85546875" style="1" customWidth="1"/>
    <col min="11771" max="11771" width="10.42578125" style="1" customWidth="1"/>
    <col min="11772" max="11772" width="12.140625" style="1" customWidth="1"/>
    <col min="11773" max="11773" width="10" style="1" customWidth="1"/>
    <col min="11774" max="11774" width="9.28515625" style="1" customWidth="1"/>
    <col min="11775" max="11775" width="12.28515625" style="1" bestFit="1" customWidth="1"/>
    <col min="11776" max="11776" width="28.7109375" style="1" customWidth="1"/>
    <col min="11777" max="11778" width="11.5703125" style="1" bestFit="1" customWidth="1"/>
    <col min="11779" max="11783" width="11.42578125" style="1"/>
    <col min="11784" max="11784" width="23.5703125" style="1" customWidth="1"/>
    <col min="11785" max="11791" width="11.42578125" style="1"/>
    <col min="11792" max="11792" width="27" style="1" customWidth="1"/>
    <col min="11793" max="11799" width="11.42578125" style="1"/>
    <col min="11800" max="11800" width="35.5703125" style="1" customWidth="1"/>
    <col min="11801" max="12023" width="11.42578125" style="1"/>
    <col min="12024" max="12024" width="34.42578125" style="1" customWidth="1"/>
    <col min="12025" max="12025" width="12.7109375" style="1" customWidth="1"/>
    <col min="12026" max="12026" width="10.85546875" style="1" customWidth="1"/>
    <col min="12027" max="12027" width="10.42578125" style="1" customWidth="1"/>
    <col min="12028" max="12028" width="12.140625" style="1" customWidth="1"/>
    <col min="12029" max="12029" width="10" style="1" customWidth="1"/>
    <col min="12030" max="12030" width="9.28515625" style="1" customWidth="1"/>
    <col min="12031" max="12031" width="12.28515625" style="1" bestFit="1" customWidth="1"/>
    <col min="12032" max="12032" width="28.7109375" style="1" customWidth="1"/>
    <col min="12033" max="12034" width="11.5703125" style="1" bestFit="1" customWidth="1"/>
    <col min="12035" max="12039" width="11.42578125" style="1"/>
    <col min="12040" max="12040" width="23.5703125" style="1" customWidth="1"/>
    <col min="12041" max="12047" width="11.42578125" style="1"/>
    <col min="12048" max="12048" width="27" style="1" customWidth="1"/>
    <col min="12049" max="12055" width="11.42578125" style="1"/>
    <col min="12056" max="12056" width="35.5703125" style="1" customWidth="1"/>
    <col min="12057" max="12279" width="11.42578125" style="1"/>
    <col min="12280" max="12280" width="34.42578125" style="1" customWidth="1"/>
    <col min="12281" max="12281" width="12.7109375" style="1" customWidth="1"/>
    <col min="12282" max="12282" width="10.85546875" style="1" customWidth="1"/>
    <col min="12283" max="12283" width="10.42578125" style="1" customWidth="1"/>
    <col min="12284" max="12284" width="12.140625" style="1" customWidth="1"/>
    <col min="12285" max="12285" width="10" style="1" customWidth="1"/>
    <col min="12286" max="12286" width="9.28515625" style="1" customWidth="1"/>
    <col min="12287" max="12287" width="12.28515625" style="1" bestFit="1" customWidth="1"/>
    <col min="12288" max="12288" width="28.7109375" style="1" customWidth="1"/>
    <col min="12289" max="12290" width="11.5703125" style="1" bestFit="1" customWidth="1"/>
    <col min="12291" max="12295" width="11.42578125" style="1"/>
    <col min="12296" max="12296" width="23.5703125" style="1" customWidth="1"/>
    <col min="12297" max="12303" width="11.42578125" style="1"/>
    <col min="12304" max="12304" width="27" style="1" customWidth="1"/>
    <col min="12305" max="12311" width="11.42578125" style="1"/>
    <col min="12312" max="12312" width="35.5703125" style="1" customWidth="1"/>
    <col min="12313" max="12535" width="11.42578125" style="1"/>
    <col min="12536" max="12536" width="34.42578125" style="1" customWidth="1"/>
    <col min="12537" max="12537" width="12.7109375" style="1" customWidth="1"/>
    <col min="12538" max="12538" width="10.85546875" style="1" customWidth="1"/>
    <col min="12539" max="12539" width="10.42578125" style="1" customWidth="1"/>
    <col min="12540" max="12540" width="12.140625" style="1" customWidth="1"/>
    <col min="12541" max="12541" width="10" style="1" customWidth="1"/>
    <col min="12542" max="12542" width="9.28515625" style="1" customWidth="1"/>
    <col min="12543" max="12543" width="12.28515625" style="1" bestFit="1" customWidth="1"/>
    <col min="12544" max="12544" width="28.7109375" style="1" customWidth="1"/>
    <col min="12545" max="12546" width="11.5703125" style="1" bestFit="1" customWidth="1"/>
    <col min="12547" max="12551" width="11.42578125" style="1"/>
    <col min="12552" max="12552" width="23.5703125" style="1" customWidth="1"/>
    <col min="12553" max="12559" width="11.42578125" style="1"/>
    <col min="12560" max="12560" width="27" style="1" customWidth="1"/>
    <col min="12561" max="12567" width="11.42578125" style="1"/>
    <col min="12568" max="12568" width="35.5703125" style="1" customWidth="1"/>
    <col min="12569" max="12791" width="11.42578125" style="1"/>
    <col min="12792" max="12792" width="34.42578125" style="1" customWidth="1"/>
    <col min="12793" max="12793" width="12.7109375" style="1" customWidth="1"/>
    <col min="12794" max="12794" width="10.85546875" style="1" customWidth="1"/>
    <col min="12795" max="12795" width="10.42578125" style="1" customWidth="1"/>
    <col min="12796" max="12796" width="12.140625" style="1" customWidth="1"/>
    <col min="12797" max="12797" width="10" style="1" customWidth="1"/>
    <col min="12798" max="12798" width="9.28515625" style="1" customWidth="1"/>
    <col min="12799" max="12799" width="12.28515625" style="1" bestFit="1" customWidth="1"/>
    <col min="12800" max="12800" width="28.7109375" style="1" customWidth="1"/>
    <col min="12801" max="12802" width="11.5703125" style="1" bestFit="1" customWidth="1"/>
    <col min="12803" max="12807" width="11.42578125" style="1"/>
    <col min="12808" max="12808" width="23.5703125" style="1" customWidth="1"/>
    <col min="12809" max="12815" width="11.42578125" style="1"/>
    <col min="12816" max="12816" width="27" style="1" customWidth="1"/>
    <col min="12817" max="12823" width="11.42578125" style="1"/>
    <col min="12824" max="12824" width="35.5703125" style="1" customWidth="1"/>
    <col min="12825" max="13047" width="11.42578125" style="1"/>
    <col min="13048" max="13048" width="34.42578125" style="1" customWidth="1"/>
    <col min="13049" max="13049" width="12.7109375" style="1" customWidth="1"/>
    <col min="13050" max="13050" width="10.85546875" style="1" customWidth="1"/>
    <col min="13051" max="13051" width="10.42578125" style="1" customWidth="1"/>
    <col min="13052" max="13052" width="12.140625" style="1" customWidth="1"/>
    <col min="13053" max="13053" width="10" style="1" customWidth="1"/>
    <col min="13054" max="13054" width="9.28515625" style="1" customWidth="1"/>
    <col min="13055" max="13055" width="12.28515625" style="1" bestFit="1" customWidth="1"/>
    <col min="13056" max="13056" width="28.7109375" style="1" customWidth="1"/>
    <col min="13057" max="13058" width="11.5703125" style="1" bestFit="1" customWidth="1"/>
    <col min="13059" max="13063" width="11.42578125" style="1"/>
    <col min="13064" max="13064" width="23.5703125" style="1" customWidth="1"/>
    <col min="13065" max="13071" width="11.42578125" style="1"/>
    <col min="13072" max="13072" width="27" style="1" customWidth="1"/>
    <col min="13073" max="13079" width="11.42578125" style="1"/>
    <col min="13080" max="13080" width="35.5703125" style="1" customWidth="1"/>
    <col min="13081" max="13303" width="11.42578125" style="1"/>
    <col min="13304" max="13304" width="34.42578125" style="1" customWidth="1"/>
    <col min="13305" max="13305" width="12.7109375" style="1" customWidth="1"/>
    <col min="13306" max="13306" width="10.85546875" style="1" customWidth="1"/>
    <col min="13307" max="13307" width="10.42578125" style="1" customWidth="1"/>
    <col min="13308" max="13308" width="12.140625" style="1" customWidth="1"/>
    <col min="13309" max="13309" width="10" style="1" customWidth="1"/>
    <col min="13310" max="13310" width="9.28515625" style="1" customWidth="1"/>
    <col min="13311" max="13311" width="12.28515625" style="1" bestFit="1" customWidth="1"/>
    <col min="13312" max="13312" width="28.7109375" style="1" customWidth="1"/>
    <col min="13313" max="13314" width="11.5703125" style="1" bestFit="1" customWidth="1"/>
    <col min="13315" max="13319" width="11.42578125" style="1"/>
    <col min="13320" max="13320" width="23.5703125" style="1" customWidth="1"/>
    <col min="13321" max="13327" width="11.42578125" style="1"/>
    <col min="13328" max="13328" width="27" style="1" customWidth="1"/>
    <col min="13329" max="13335" width="11.42578125" style="1"/>
    <col min="13336" max="13336" width="35.5703125" style="1" customWidth="1"/>
    <col min="13337" max="13559" width="11.42578125" style="1"/>
    <col min="13560" max="13560" width="34.42578125" style="1" customWidth="1"/>
    <col min="13561" max="13561" width="12.7109375" style="1" customWidth="1"/>
    <col min="13562" max="13562" width="10.85546875" style="1" customWidth="1"/>
    <col min="13563" max="13563" width="10.42578125" style="1" customWidth="1"/>
    <col min="13564" max="13564" width="12.140625" style="1" customWidth="1"/>
    <col min="13565" max="13565" width="10" style="1" customWidth="1"/>
    <col min="13566" max="13566" width="9.28515625" style="1" customWidth="1"/>
    <col min="13567" max="13567" width="12.28515625" style="1" bestFit="1" customWidth="1"/>
    <col min="13568" max="13568" width="28.7109375" style="1" customWidth="1"/>
    <col min="13569" max="13570" width="11.5703125" style="1" bestFit="1" customWidth="1"/>
    <col min="13571" max="13575" width="11.42578125" style="1"/>
    <col min="13576" max="13576" width="23.5703125" style="1" customWidth="1"/>
    <col min="13577" max="13583" width="11.42578125" style="1"/>
    <col min="13584" max="13584" width="27" style="1" customWidth="1"/>
    <col min="13585" max="13591" width="11.42578125" style="1"/>
    <col min="13592" max="13592" width="35.5703125" style="1" customWidth="1"/>
    <col min="13593" max="13815" width="11.42578125" style="1"/>
    <col min="13816" max="13816" width="34.42578125" style="1" customWidth="1"/>
    <col min="13817" max="13817" width="12.7109375" style="1" customWidth="1"/>
    <col min="13818" max="13818" width="10.85546875" style="1" customWidth="1"/>
    <col min="13819" max="13819" width="10.42578125" style="1" customWidth="1"/>
    <col min="13820" max="13820" width="12.140625" style="1" customWidth="1"/>
    <col min="13821" max="13821" width="10" style="1" customWidth="1"/>
    <col min="13822" max="13822" width="9.28515625" style="1" customWidth="1"/>
    <col min="13823" max="13823" width="12.28515625" style="1" bestFit="1" customWidth="1"/>
    <col min="13824" max="13824" width="28.7109375" style="1" customWidth="1"/>
    <col min="13825" max="13826" width="11.5703125" style="1" bestFit="1" customWidth="1"/>
    <col min="13827" max="13831" width="11.42578125" style="1"/>
    <col min="13832" max="13832" width="23.5703125" style="1" customWidth="1"/>
    <col min="13833" max="13839" width="11.42578125" style="1"/>
    <col min="13840" max="13840" width="27" style="1" customWidth="1"/>
    <col min="13841" max="13847" width="11.42578125" style="1"/>
    <col min="13848" max="13848" width="35.5703125" style="1" customWidth="1"/>
    <col min="13849" max="14071" width="11.42578125" style="1"/>
    <col min="14072" max="14072" width="34.42578125" style="1" customWidth="1"/>
    <col min="14073" max="14073" width="12.7109375" style="1" customWidth="1"/>
    <col min="14074" max="14074" width="10.85546875" style="1" customWidth="1"/>
    <col min="14075" max="14075" width="10.42578125" style="1" customWidth="1"/>
    <col min="14076" max="14076" width="12.140625" style="1" customWidth="1"/>
    <col min="14077" max="14077" width="10" style="1" customWidth="1"/>
    <col min="14078" max="14078" width="9.28515625" style="1" customWidth="1"/>
    <col min="14079" max="14079" width="12.28515625" style="1" bestFit="1" customWidth="1"/>
    <col min="14080" max="14080" width="28.7109375" style="1" customWidth="1"/>
    <col min="14081" max="14082" width="11.5703125" style="1" bestFit="1" customWidth="1"/>
    <col min="14083" max="14087" width="11.42578125" style="1"/>
    <col min="14088" max="14088" width="23.5703125" style="1" customWidth="1"/>
    <col min="14089" max="14095" width="11.42578125" style="1"/>
    <col min="14096" max="14096" width="27" style="1" customWidth="1"/>
    <col min="14097" max="14103" width="11.42578125" style="1"/>
    <col min="14104" max="14104" width="35.5703125" style="1" customWidth="1"/>
    <col min="14105" max="14327" width="11.42578125" style="1"/>
    <col min="14328" max="14328" width="34.42578125" style="1" customWidth="1"/>
    <col min="14329" max="14329" width="12.7109375" style="1" customWidth="1"/>
    <col min="14330" max="14330" width="10.85546875" style="1" customWidth="1"/>
    <col min="14331" max="14331" width="10.42578125" style="1" customWidth="1"/>
    <col min="14332" max="14332" width="12.140625" style="1" customWidth="1"/>
    <col min="14333" max="14333" width="10" style="1" customWidth="1"/>
    <col min="14334" max="14334" width="9.28515625" style="1" customWidth="1"/>
    <col min="14335" max="14335" width="12.28515625" style="1" bestFit="1" customWidth="1"/>
    <col min="14336" max="14336" width="28.7109375" style="1" customWidth="1"/>
    <col min="14337" max="14338" width="11.5703125" style="1" bestFit="1" customWidth="1"/>
    <col min="14339" max="14343" width="11.42578125" style="1"/>
    <col min="14344" max="14344" width="23.5703125" style="1" customWidth="1"/>
    <col min="14345" max="14351" width="11.42578125" style="1"/>
    <col min="14352" max="14352" width="27" style="1" customWidth="1"/>
    <col min="14353" max="14359" width="11.42578125" style="1"/>
    <col min="14360" max="14360" width="35.5703125" style="1" customWidth="1"/>
    <col min="14361" max="14583" width="11.42578125" style="1"/>
    <col min="14584" max="14584" width="34.42578125" style="1" customWidth="1"/>
    <col min="14585" max="14585" width="12.7109375" style="1" customWidth="1"/>
    <col min="14586" max="14586" width="10.85546875" style="1" customWidth="1"/>
    <col min="14587" max="14587" width="10.42578125" style="1" customWidth="1"/>
    <col min="14588" max="14588" width="12.140625" style="1" customWidth="1"/>
    <col min="14589" max="14589" width="10" style="1" customWidth="1"/>
    <col min="14590" max="14590" width="9.28515625" style="1" customWidth="1"/>
    <col min="14591" max="14591" width="12.28515625" style="1" bestFit="1" customWidth="1"/>
    <col min="14592" max="14592" width="28.7109375" style="1" customWidth="1"/>
    <col min="14593" max="14594" width="11.5703125" style="1" bestFit="1" customWidth="1"/>
    <col min="14595" max="14599" width="11.42578125" style="1"/>
    <col min="14600" max="14600" width="23.5703125" style="1" customWidth="1"/>
    <col min="14601" max="14607" width="11.42578125" style="1"/>
    <col min="14608" max="14608" width="27" style="1" customWidth="1"/>
    <col min="14609" max="14615" width="11.42578125" style="1"/>
    <col min="14616" max="14616" width="35.5703125" style="1" customWidth="1"/>
    <col min="14617" max="14839" width="11.42578125" style="1"/>
    <col min="14840" max="14840" width="34.42578125" style="1" customWidth="1"/>
    <col min="14841" max="14841" width="12.7109375" style="1" customWidth="1"/>
    <col min="14842" max="14842" width="10.85546875" style="1" customWidth="1"/>
    <col min="14843" max="14843" width="10.42578125" style="1" customWidth="1"/>
    <col min="14844" max="14844" width="12.140625" style="1" customWidth="1"/>
    <col min="14845" max="14845" width="10" style="1" customWidth="1"/>
    <col min="14846" max="14846" width="9.28515625" style="1" customWidth="1"/>
    <col min="14847" max="14847" width="12.28515625" style="1" bestFit="1" customWidth="1"/>
    <col min="14848" max="14848" width="28.7109375" style="1" customWidth="1"/>
    <col min="14849" max="14850" width="11.5703125" style="1" bestFit="1" customWidth="1"/>
    <col min="14851" max="14855" width="11.42578125" style="1"/>
    <col min="14856" max="14856" width="23.5703125" style="1" customWidth="1"/>
    <col min="14857" max="14863" width="11.42578125" style="1"/>
    <col min="14864" max="14864" width="27" style="1" customWidth="1"/>
    <col min="14865" max="14871" width="11.42578125" style="1"/>
    <col min="14872" max="14872" width="35.5703125" style="1" customWidth="1"/>
    <col min="14873" max="15095" width="11.42578125" style="1"/>
    <col min="15096" max="15096" width="34.42578125" style="1" customWidth="1"/>
    <col min="15097" max="15097" width="12.7109375" style="1" customWidth="1"/>
    <col min="15098" max="15098" width="10.85546875" style="1" customWidth="1"/>
    <col min="15099" max="15099" width="10.42578125" style="1" customWidth="1"/>
    <col min="15100" max="15100" width="12.140625" style="1" customWidth="1"/>
    <col min="15101" max="15101" width="10" style="1" customWidth="1"/>
    <col min="15102" max="15102" width="9.28515625" style="1" customWidth="1"/>
    <col min="15103" max="15103" width="12.28515625" style="1" bestFit="1" customWidth="1"/>
    <col min="15104" max="15104" width="28.7109375" style="1" customWidth="1"/>
    <col min="15105" max="15106" width="11.5703125" style="1" bestFit="1" customWidth="1"/>
    <col min="15107" max="15111" width="11.42578125" style="1"/>
    <col min="15112" max="15112" width="23.5703125" style="1" customWidth="1"/>
    <col min="15113" max="15119" width="11.42578125" style="1"/>
    <col min="15120" max="15120" width="27" style="1" customWidth="1"/>
    <col min="15121" max="15127" width="11.42578125" style="1"/>
    <col min="15128" max="15128" width="35.5703125" style="1" customWidth="1"/>
    <col min="15129" max="15351" width="11.42578125" style="1"/>
    <col min="15352" max="15352" width="34.42578125" style="1" customWidth="1"/>
    <col min="15353" max="15353" width="12.7109375" style="1" customWidth="1"/>
    <col min="15354" max="15354" width="10.85546875" style="1" customWidth="1"/>
    <col min="15355" max="15355" width="10.42578125" style="1" customWidth="1"/>
    <col min="15356" max="15356" width="12.140625" style="1" customWidth="1"/>
    <col min="15357" max="15357" width="10" style="1" customWidth="1"/>
    <col min="15358" max="15358" width="9.28515625" style="1" customWidth="1"/>
    <col min="15359" max="15359" width="12.28515625" style="1" bestFit="1" customWidth="1"/>
    <col min="15360" max="15360" width="28.7109375" style="1" customWidth="1"/>
    <col min="15361" max="15362" width="11.5703125" style="1" bestFit="1" customWidth="1"/>
    <col min="15363" max="15367" width="11.42578125" style="1"/>
    <col min="15368" max="15368" width="23.5703125" style="1" customWidth="1"/>
    <col min="15369" max="15375" width="11.42578125" style="1"/>
    <col min="15376" max="15376" width="27" style="1" customWidth="1"/>
    <col min="15377" max="15383" width="11.42578125" style="1"/>
    <col min="15384" max="15384" width="35.5703125" style="1" customWidth="1"/>
    <col min="15385" max="15607" width="11.42578125" style="1"/>
    <col min="15608" max="15608" width="34.42578125" style="1" customWidth="1"/>
    <col min="15609" max="15609" width="12.7109375" style="1" customWidth="1"/>
    <col min="15610" max="15610" width="10.85546875" style="1" customWidth="1"/>
    <col min="15611" max="15611" width="10.42578125" style="1" customWidth="1"/>
    <col min="15612" max="15612" width="12.140625" style="1" customWidth="1"/>
    <col min="15613" max="15613" width="10" style="1" customWidth="1"/>
    <col min="15614" max="15614" width="9.28515625" style="1" customWidth="1"/>
    <col min="15615" max="15615" width="12.28515625" style="1" bestFit="1" customWidth="1"/>
    <col min="15616" max="15616" width="28.7109375" style="1" customWidth="1"/>
    <col min="15617" max="15618" width="11.5703125" style="1" bestFit="1" customWidth="1"/>
    <col min="15619" max="15623" width="11.42578125" style="1"/>
    <col min="15624" max="15624" width="23.5703125" style="1" customWidth="1"/>
    <col min="15625" max="15631" width="11.42578125" style="1"/>
    <col min="15632" max="15632" width="27" style="1" customWidth="1"/>
    <col min="15633" max="15639" width="11.42578125" style="1"/>
    <col min="15640" max="15640" width="35.5703125" style="1" customWidth="1"/>
    <col min="15641" max="15863" width="11.42578125" style="1"/>
    <col min="15864" max="15864" width="34.42578125" style="1" customWidth="1"/>
    <col min="15865" max="15865" width="12.7109375" style="1" customWidth="1"/>
    <col min="15866" max="15866" width="10.85546875" style="1" customWidth="1"/>
    <col min="15867" max="15867" width="10.42578125" style="1" customWidth="1"/>
    <col min="15868" max="15868" width="12.140625" style="1" customWidth="1"/>
    <col min="15869" max="15869" width="10" style="1" customWidth="1"/>
    <col min="15870" max="15870" width="9.28515625" style="1" customWidth="1"/>
    <col min="15871" max="15871" width="12.28515625" style="1" bestFit="1" customWidth="1"/>
    <col min="15872" max="15872" width="28.7109375" style="1" customWidth="1"/>
    <col min="15873" max="15874" width="11.5703125" style="1" bestFit="1" customWidth="1"/>
    <col min="15875" max="15879" width="11.42578125" style="1"/>
    <col min="15880" max="15880" width="23.5703125" style="1" customWidth="1"/>
    <col min="15881" max="15887" width="11.42578125" style="1"/>
    <col min="15888" max="15888" width="27" style="1" customWidth="1"/>
    <col min="15889" max="15895" width="11.42578125" style="1"/>
    <col min="15896" max="15896" width="35.5703125" style="1" customWidth="1"/>
    <col min="15897" max="16119" width="11.42578125" style="1"/>
    <col min="16120" max="16120" width="34.42578125" style="1" customWidth="1"/>
    <col min="16121" max="16121" width="12.7109375" style="1" customWidth="1"/>
    <col min="16122" max="16122" width="10.85546875" style="1" customWidth="1"/>
    <col min="16123" max="16123" width="10.42578125" style="1" customWidth="1"/>
    <col min="16124" max="16124" width="12.140625" style="1" customWidth="1"/>
    <col min="16125" max="16125" width="10" style="1" customWidth="1"/>
    <col min="16126" max="16126" width="9.28515625" style="1" customWidth="1"/>
    <col min="16127" max="16127" width="12.28515625" style="1" bestFit="1" customWidth="1"/>
    <col min="16128" max="16128" width="28.7109375" style="1" customWidth="1"/>
    <col min="16129" max="16130" width="11.5703125" style="1" bestFit="1" customWidth="1"/>
    <col min="16131" max="16135" width="11.42578125" style="1"/>
    <col min="16136" max="16136" width="23.5703125" style="1" customWidth="1"/>
    <col min="16137" max="16143" width="11.42578125" style="1"/>
    <col min="16144" max="16144" width="27" style="1" customWidth="1"/>
    <col min="16145" max="16151" width="11.42578125" style="1"/>
    <col min="16152" max="16152" width="35.5703125" style="1" customWidth="1"/>
    <col min="16153" max="16381" width="11.42578125" style="1"/>
    <col min="16382" max="16384" width="11.42578125" style="1" customWidth="1"/>
  </cols>
  <sheetData>
    <row r="1" spans="1:12">
      <c r="A1" s="1551" t="s">
        <v>293</v>
      </c>
      <c r="B1" s="1551"/>
      <c r="C1" s="1551"/>
      <c r="D1" s="1551"/>
      <c r="E1" s="1551"/>
      <c r="F1" s="1551"/>
      <c r="G1" s="1551"/>
    </row>
    <row r="2" spans="1:12">
      <c r="A2" s="1491" t="s">
        <v>1</v>
      </c>
      <c r="B2" s="1491"/>
      <c r="C2" s="1491"/>
      <c r="D2" s="1491"/>
      <c r="E2" s="1491"/>
      <c r="F2" s="1491"/>
      <c r="G2" s="1491"/>
    </row>
    <row r="3" spans="1:12">
      <c r="A3" s="1492" t="s">
        <v>2</v>
      </c>
      <c r="B3" s="1492"/>
      <c r="C3" s="1492"/>
      <c r="D3" s="1492"/>
      <c r="E3" s="1492"/>
      <c r="F3" s="1492"/>
      <c r="G3" s="1492"/>
    </row>
    <row r="4" spans="1:12" ht="12" customHeight="1">
      <c r="A4" s="226"/>
      <c r="B4" s="6"/>
      <c r="C4" s="6"/>
      <c r="D4" s="6"/>
      <c r="E4" s="6"/>
      <c r="F4" s="6"/>
      <c r="G4" s="6"/>
    </row>
    <row r="5" spans="1:12">
      <c r="A5" s="1499" t="s">
        <v>3</v>
      </c>
      <c r="B5" s="1496" t="s">
        <v>4</v>
      </c>
      <c r="C5" s="1497"/>
      <c r="D5" s="1488"/>
      <c r="E5" s="1487" t="s">
        <v>5</v>
      </c>
      <c r="F5" s="1497"/>
      <c r="G5" s="1498"/>
    </row>
    <row r="6" spans="1:12" ht="12.75" customHeight="1">
      <c r="A6" s="1552"/>
      <c r="B6" s="1499" t="s">
        <v>6</v>
      </c>
      <c r="C6" s="1501" t="s">
        <v>7</v>
      </c>
      <c r="D6" s="1488"/>
      <c r="E6" s="1487" t="s">
        <v>8</v>
      </c>
      <c r="F6" s="1488"/>
      <c r="G6" s="9">
        <v>2022</v>
      </c>
    </row>
    <row r="7" spans="1:12" ht="28.5" customHeight="1">
      <c r="A7" s="1500"/>
      <c r="B7" s="1500"/>
      <c r="C7" s="11" t="s">
        <v>10</v>
      </c>
      <c r="D7" s="12" t="s">
        <v>11</v>
      </c>
      <c r="E7" s="12" t="s">
        <v>12</v>
      </c>
      <c r="F7" s="11" t="s">
        <v>13</v>
      </c>
      <c r="G7" s="13" t="s">
        <v>14</v>
      </c>
    </row>
    <row r="8" spans="1:12" s="231" customFormat="1" ht="5.25" customHeight="1">
      <c r="A8" s="47"/>
      <c r="B8" s="53"/>
      <c r="C8" s="53"/>
      <c r="D8" s="53"/>
      <c r="E8" s="53"/>
      <c r="F8" s="232"/>
      <c r="G8" s="34"/>
      <c r="L8" s="302"/>
    </row>
    <row r="9" spans="1:12" s="231" customFormat="1" ht="0.75" customHeight="1">
      <c r="A9" s="47"/>
      <c r="B9" s="53"/>
      <c r="C9" s="53"/>
      <c r="D9" s="53"/>
      <c r="E9" s="53"/>
      <c r="F9" s="232"/>
      <c r="G9" s="34"/>
      <c r="L9" s="302"/>
    </row>
    <row r="10" spans="1:12" s="231" customFormat="1" ht="21" customHeight="1">
      <c r="A10" s="55" t="s">
        <v>27</v>
      </c>
      <c r="B10" s="229">
        <f>B12+B13+B14+B19+B20+B21+B22+B23+B24+B25+B26+B27</f>
        <v>3716576608</v>
      </c>
      <c r="C10" s="229">
        <f>C12+C13+C14+C19+C20+C21+C22+C23+C24+C25+C26+C27</f>
        <v>952079699</v>
      </c>
      <c r="D10" s="229">
        <f>D12+D13+D14+D19+D20+D21+D22+D23+D24+D25+D26+D27</f>
        <v>2231221161.5100002</v>
      </c>
      <c r="E10" s="229">
        <f>D10-C10</f>
        <v>1279141462.5100002</v>
      </c>
      <c r="F10" s="230">
        <f>(D10*100/C10)-100</f>
        <v>134.35235136864318</v>
      </c>
      <c r="G10" s="18">
        <f>(D10/1.0432)/B10*100-100</f>
        <v>-42.45177237655917</v>
      </c>
      <c r="L10" s="302"/>
    </row>
    <row r="11" spans="1:12" s="231" customFormat="1" ht="3" customHeight="1">
      <c r="A11" s="303"/>
      <c r="B11" s="53"/>
      <c r="C11" s="53"/>
      <c r="D11" s="53"/>
      <c r="E11" s="53"/>
      <c r="F11" s="232"/>
      <c r="G11" s="34"/>
      <c r="L11" s="302"/>
    </row>
    <row r="12" spans="1:12" s="231" customFormat="1">
      <c r="A12" s="243" t="s">
        <v>170</v>
      </c>
      <c r="B12" s="53">
        <v>186782231</v>
      </c>
      <c r="C12" s="53">
        <v>161493010</v>
      </c>
      <c r="D12" s="53">
        <v>229478021</v>
      </c>
      <c r="E12" s="53">
        <f>D12-C12</f>
        <v>67985011</v>
      </c>
      <c r="F12" s="232">
        <f>(D12*100/C12)-100</f>
        <v>42.097804109292412</v>
      </c>
      <c r="G12" s="34">
        <f>(D12/1.0432)/B12*100-100</f>
        <v>17.770890539092377</v>
      </c>
      <c r="L12" s="302"/>
    </row>
    <row r="13" spans="1:12" s="231" customFormat="1">
      <c r="A13" s="243" t="s">
        <v>171</v>
      </c>
      <c r="B13" s="53">
        <v>2957203825</v>
      </c>
      <c r="C13" s="53">
        <v>100345658</v>
      </c>
      <c r="D13" s="53">
        <v>1277831696</v>
      </c>
      <c r="E13" s="53">
        <f t="shared" ref="E13:E27" si="0">D13-C13</f>
        <v>1177486038</v>
      </c>
      <c r="F13" s="232">
        <f>(D13*100/C13)-100</f>
        <v>1173.4299833880207</v>
      </c>
      <c r="G13" s="34">
        <f>(D13/1.0432)/B13*100-100</f>
        <v>-58.578595685377344</v>
      </c>
      <c r="L13" s="302"/>
    </row>
    <row r="14" spans="1:12" s="231" customFormat="1">
      <c r="A14" s="243" t="s">
        <v>172</v>
      </c>
      <c r="B14" s="53">
        <f>SUM(B15:B18)</f>
        <v>10283082</v>
      </c>
      <c r="C14" s="53">
        <f>SUM(C15:C18)</f>
        <v>10245842</v>
      </c>
      <c r="D14" s="53">
        <f>SUM(D15:D18)</f>
        <v>10574941.51</v>
      </c>
      <c r="E14" s="53">
        <f>D14-C14</f>
        <v>329099.50999999978</v>
      </c>
      <c r="F14" s="232">
        <f>(D14*100/C14)-100</f>
        <v>3.2120299141837307</v>
      </c>
      <c r="G14" s="34">
        <f>(D14/1.0432)/B14*100-100</f>
        <v>-1.420389791788125</v>
      </c>
      <c r="L14" s="302"/>
    </row>
    <row r="15" spans="1:12" s="231" customFormat="1" ht="15" customHeight="1">
      <c r="A15" s="304" t="s">
        <v>173</v>
      </c>
      <c r="B15" s="240">
        <v>2491826</v>
      </c>
      <c r="C15" s="240">
        <v>6273370</v>
      </c>
      <c r="D15" s="305">
        <v>1120576</v>
      </c>
      <c r="E15" s="240">
        <f>D15-C15</f>
        <v>-5152794</v>
      </c>
      <c r="F15" s="241">
        <f>(D15*100/C15)-100</f>
        <v>-82.137575178891097</v>
      </c>
      <c r="G15" s="242">
        <f>(D15/1.0432)/B15*100-100</f>
        <v>-56.892183517584918</v>
      </c>
      <c r="L15" s="306"/>
    </row>
    <row r="16" spans="1:12" s="231" customFormat="1" ht="17.25" customHeight="1">
      <c r="A16" s="304" t="s">
        <v>174</v>
      </c>
      <c r="B16" s="240">
        <v>1090878</v>
      </c>
      <c r="C16" s="240">
        <v>466732</v>
      </c>
      <c r="D16" s="305">
        <v>260849.51</v>
      </c>
      <c r="E16" s="240">
        <f>D16-C16</f>
        <v>-205882.49</v>
      </c>
      <c r="F16" s="241">
        <f>(D16*100/C16)-100</f>
        <v>-44.111500818456847</v>
      </c>
      <c r="G16" s="242">
        <f>(D16/1.0432)/B16*100-100</f>
        <v>-77.078329589627458</v>
      </c>
      <c r="L16" s="306"/>
    </row>
    <row r="17" spans="1:12" s="115" customFormat="1" ht="17.25" customHeight="1">
      <c r="A17" s="307" t="s">
        <v>175</v>
      </c>
      <c r="B17" s="240">
        <v>0</v>
      </c>
      <c r="C17" s="240">
        <v>0</v>
      </c>
      <c r="D17" s="308">
        <v>0</v>
      </c>
      <c r="E17" s="309">
        <f>D17-C17</f>
        <v>0</v>
      </c>
      <c r="F17" s="310">
        <v>0</v>
      </c>
      <c r="G17" s="311">
        <v>0</v>
      </c>
      <c r="L17" s="312"/>
    </row>
    <row r="18" spans="1:12" s="115" customFormat="1" ht="15.75" customHeight="1">
      <c r="A18" s="307" t="s">
        <v>176</v>
      </c>
      <c r="B18" s="309">
        <v>6700378</v>
      </c>
      <c r="C18" s="309">
        <v>3505740</v>
      </c>
      <c r="D18" s="308">
        <v>9193516</v>
      </c>
      <c r="E18" s="309">
        <f>D18-C18</f>
        <v>5687776</v>
      </c>
      <c r="F18" s="310">
        <f>(D18*100/C18)-100</f>
        <v>162.24180914728419</v>
      </c>
      <c r="G18" s="311">
        <f>(D18/1.0432)/B18*100-100</f>
        <v>31.526951376630251</v>
      </c>
      <c r="L18" s="312"/>
    </row>
    <row r="19" spans="1:12" s="231" customFormat="1" ht="22.5">
      <c r="A19" s="243" t="s">
        <v>177</v>
      </c>
      <c r="B19" s="53">
        <v>55070048</v>
      </c>
      <c r="C19" s="53">
        <v>47090549</v>
      </c>
      <c r="D19" s="53">
        <v>60638831</v>
      </c>
      <c r="E19" s="53">
        <f t="shared" si="0"/>
        <v>13548282</v>
      </c>
      <c r="F19" s="232">
        <f>(D19*100/C19)-100</f>
        <v>28.770703013039849</v>
      </c>
      <c r="G19" s="34">
        <f>(D19/1.0432)/B19*100-100</f>
        <v>5.5523208647601336</v>
      </c>
      <c r="L19" s="302"/>
    </row>
    <row r="20" spans="1:12" s="231" customFormat="1" ht="22.5">
      <c r="A20" s="243" t="s">
        <v>178</v>
      </c>
      <c r="B20" s="53">
        <v>44853315</v>
      </c>
      <c r="C20" s="53">
        <v>30515835</v>
      </c>
      <c r="D20" s="53">
        <v>66496751</v>
      </c>
      <c r="E20" s="53">
        <f>D20-C20</f>
        <v>35980916</v>
      </c>
      <c r="F20" s="232">
        <f>(D20*100/C20)-100</f>
        <v>117.90900035997703</v>
      </c>
      <c r="G20" s="34">
        <f>(D20/1.0432)/B20*100-100</f>
        <v>42.114470666550091</v>
      </c>
      <c r="L20" s="302"/>
    </row>
    <row r="21" spans="1:12" s="231" customFormat="1">
      <c r="A21" s="243" t="s">
        <v>179</v>
      </c>
      <c r="B21" s="53">
        <v>415637379</v>
      </c>
      <c r="C21" s="53">
        <v>556751059</v>
      </c>
      <c r="D21" s="53">
        <v>536703764</v>
      </c>
      <c r="E21" s="53">
        <f t="shared" si="0"/>
        <v>-20047295</v>
      </c>
      <c r="F21" s="232">
        <f>(D21*100/C21)-100</f>
        <v>-3.6007645923489804</v>
      </c>
      <c r="G21" s="34">
        <f>(D21/1.0432)/B21*100-100</f>
        <v>23.780566275866192</v>
      </c>
      <c r="L21" s="302"/>
    </row>
    <row r="22" spans="1:12" s="231" customFormat="1">
      <c r="A22" s="243" t="s">
        <v>180</v>
      </c>
      <c r="B22" s="53">
        <v>0</v>
      </c>
      <c r="C22" s="53">
        <v>1</v>
      </c>
      <c r="D22" s="53">
        <v>0</v>
      </c>
      <c r="E22" s="53">
        <f t="shared" si="0"/>
        <v>-1</v>
      </c>
      <c r="F22" s="313">
        <v>0</v>
      </c>
      <c r="G22" s="34">
        <v>0</v>
      </c>
      <c r="L22" s="302"/>
    </row>
    <row r="23" spans="1:12" s="231" customFormat="1" ht="22.5">
      <c r="A23" s="243" t="s">
        <v>181</v>
      </c>
      <c r="B23" s="53">
        <v>36912792</v>
      </c>
      <c r="C23" s="53">
        <v>39862125</v>
      </c>
      <c r="D23" s="53">
        <v>39862128</v>
      </c>
      <c r="E23" s="53">
        <f t="shared" si="0"/>
        <v>3</v>
      </c>
      <c r="F23" s="232">
        <f>(D23*100/C23)-100</f>
        <v>7.5259409726413651E-6</v>
      </c>
      <c r="G23" s="34">
        <f>(D23/1.0432)/B23*100-100</f>
        <v>3.5180316501701441</v>
      </c>
      <c r="L23" s="302"/>
    </row>
    <row r="24" spans="1:12" s="231" customFormat="1" ht="22.5">
      <c r="A24" s="243" t="s">
        <v>182</v>
      </c>
      <c r="B24" s="53">
        <v>9833936</v>
      </c>
      <c r="C24" s="53">
        <v>5775620</v>
      </c>
      <c r="D24" s="53">
        <v>9576714</v>
      </c>
      <c r="E24" s="53">
        <f t="shared" si="0"/>
        <v>3801094</v>
      </c>
      <c r="F24" s="232">
        <f>(D24*100/C24)-100</f>
        <v>65.812743913207584</v>
      </c>
      <c r="G24" s="34">
        <f>(D24/1.0432)/B24*100-100</f>
        <v>-6.64844386544641</v>
      </c>
      <c r="L24" s="302"/>
    </row>
    <row r="25" spans="1:12" s="231" customFormat="1">
      <c r="A25" s="129" t="s">
        <v>183</v>
      </c>
      <c r="B25" s="53">
        <v>0</v>
      </c>
      <c r="C25" s="53">
        <v>0</v>
      </c>
      <c r="D25" s="53">
        <v>58315</v>
      </c>
      <c r="E25" s="53">
        <f t="shared" si="0"/>
        <v>58315</v>
      </c>
      <c r="F25" s="53">
        <v>0</v>
      </c>
      <c r="G25" s="34">
        <v>0</v>
      </c>
      <c r="L25" s="302"/>
    </row>
    <row r="26" spans="1:12" s="231" customFormat="1">
      <c r="A26" s="243" t="s">
        <v>184</v>
      </c>
      <c r="B26" s="53">
        <v>0</v>
      </c>
      <c r="C26" s="53">
        <v>0</v>
      </c>
      <c r="D26" s="53">
        <v>0</v>
      </c>
      <c r="E26" s="53">
        <f t="shared" si="0"/>
        <v>0</v>
      </c>
      <c r="F26" s="53">
        <v>0</v>
      </c>
      <c r="G26" s="34">
        <v>0</v>
      </c>
      <c r="L26" s="302"/>
    </row>
    <row r="27" spans="1:12" s="231" customFormat="1" ht="22.5">
      <c r="A27" s="243" t="s">
        <v>185</v>
      </c>
      <c r="B27" s="53">
        <v>0</v>
      </c>
      <c r="C27" s="53">
        <v>0</v>
      </c>
      <c r="D27" s="53">
        <v>0</v>
      </c>
      <c r="E27" s="53">
        <f t="shared" si="0"/>
        <v>0</v>
      </c>
      <c r="F27" s="244">
        <v>0</v>
      </c>
      <c r="G27" s="252">
        <v>0</v>
      </c>
      <c r="L27" s="302"/>
    </row>
    <row r="28" spans="1:12" s="231" customFormat="1" ht="3" customHeight="1">
      <c r="A28" s="246"/>
      <c r="B28" s="107"/>
      <c r="C28" s="107"/>
      <c r="D28" s="107"/>
      <c r="E28" s="107"/>
      <c r="F28" s="247"/>
      <c r="G28" s="248"/>
      <c r="H28" s="302"/>
      <c r="L28" s="302"/>
    </row>
    <row r="29" spans="1:12">
      <c r="A29" s="249" t="s">
        <v>82</v>
      </c>
      <c r="B29" s="155"/>
      <c r="C29" s="155"/>
      <c r="D29" s="142"/>
      <c r="E29" s="142"/>
      <c r="F29" s="142"/>
      <c r="G29" s="94"/>
      <c r="H29" s="123"/>
    </row>
    <row r="30" spans="1:12">
      <c r="A30" s="1550" t="s">
        <v>36</v>
      </c>
      <c r="B30" s="1550"/>
      <c r="C30" s="94"/>
      <c r="D30" s="94"/>
      <c r="E30" s="94"/>
      <c r="F30" s="94"/>
      <c r="G30" s="94"/>
      <c r="H30" s="123"/>
    </row>
    <row r="31" spans="1:12">
      <c r="B31" s="44"/>
      <c r="C31" s="44"/>
      <c r="D31" s="44"/>
    </row>
    <row r="32" spans="1:12">
      <c r="B32" s="250"/>
      <c r="C32" s="250"/>
      <c r="D32" s="250"/>
    </row>
  </sheetData>
  <mergeCells count="10">
    <mergeCell ref="A30:B30"/>
    <mergeCell ref="A1:G1"/>
    <mergeCell ref="A2:G2"/>
    <mergeCell ref="A3:G3"/>
    <mergeCell ref="A5:A7"/>
    <mergeCell ref="B5:D5"/>
    <mergeCell ref="E5:G5"/>
    <mergeCell ref="B6:B7"/>
    <mergeCell ref="C6:D6"/>
    <mergeCell ref="E6:F6"/>
  </mergeCells>
  <printOptions horizontalCentered="1"/>
  <pageMargins left="0.74803149606299213" right="0.31496062992125984" top="0.98425196850393704" bottom="0.98425196850393704" header="0" footer="0"/>
  <pageSetup scale="7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42"/>
  <sheetViews>
    <sheetView showGridLines="0" zoomScaleNormal="100" workbookViewId="0">
      <selection activeCell="F22" sqref="F22"/>
    </sheetView>
  </sheetViews>
  <sheetFormatPr baseColWidth="10" defaultColWidth="11.42578125" defaultRowHeight="12.75"/>
  <cols>
    <col min="1" max="1" width="63.5703125" style="300" customWidth="1"/>
    <col min="2" max="2" width="16.85546875" style="279" customWidth="1"/>
    <col min="3" max="3" width="9.28515625" style="279" customWidth="1"/>
    <col min="4" max="4" width="2.7109375" style="279" customWidth="1"/>
    <col min="5" max="6" width="16.5703125" style="280" bestFit="1" customWidth="1"/>
    <col min="7" max="158" width="11.42578125" style="280"/>
    <col min="159" max="16384" width="11.42578125" style="279"/>
  </cols>
  <sheetData>
    <row r="1" spans="1:158">
      <c r="A1" s="1558" t="s">
        <v>294</v>
      </c>
      <c r="B1" s="1558"/>
      <c r="C1" s="1558"/>
    </row>
    <row r="2" spans="1:158">
      <c r="A2" s="1558" t="s">
        <v>295</v>
      </c>
      <c r="B2" s="1558"/>
      <c r="C2" s="1558"/>
    </row>
    <row r="3" spans="1:158">
      <c r="A3" s="1559" t="s">
        <v>2</v>
      </c>
      <c r="B3" s="1559"/>
      <c r="C3" s="1559"/>
    </row>
    <row r="4" spans="1:158" ht="5.25" customHeight="1">
      <c r="A4" s="314"/>
      <c r="B4" s="315"/>
      <c r="C4" s="315"/>
    </row>
    <row r="5" spans="1:158">
      <c r="A5" s="316" t="s">
        <v>3</v>
      </c>
      <c r="B5" s="317" t="s">
        <v>12</v>
      </c>
      <c r="C5" s="318" t="s">
        <v>13</v>
      </c>
      <c r="F5" s="290"/>
      <c r="G5" s="294"/>
    </row>
    <row r="6" spans="1:158">
      <c r="A6" s="319" t="s">
        <v>15</v>
      </c>
      <c r="B6" s="320">
        <f>SUM(B7:B24)</f>
        <v>2906056532.8499994</v>
      </c>
      <c r="C6" s="321">
        <f>SUM(C7:C25)</f>
        <v>100</v>
      </c>
      <c r="E6" s="290"/>
    </row>
    <row r="7" spans="1:158" s="325" customFormat="1" ht="15.6" customHeight="1">
      <c r="A7" s="322" t="s">
        <v>296</v>
      </c>
      <c r="B7" s="323">
        <v>10845293</v>
      </c>
      <c r="C7" s="324">
        <f t="shared" ref="C7:C24" si="0">B7*100/$B$6</f>
        <v>0.37319621546948745</v>
      </c>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row>
    <row r="8" spans="1:158" s="325" customFormat="1" ht="15.6" customHeight="1">
      <c r="A8" s="322" t="s">
        <v>297</v>
      </c>
      <c r="B8" s="323">
        <v>10845293</v>
      </c>
      <c r="C8" s="324">
        <f t="shared" si="0"/>
        <v>0.37319621546948745</v>
      </c>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row>
    <row r="9" spans="1:158" s="325" customFormat="1" ht="15.6" customHeight="1">
      <c r="A9" s="322" t="s">
        <v>298</v>
      </c>
      <c r="B9" s="323">
        <v>23389625</v>
      </c>
      <c r="C9" s="324">
        <f t="shared" si="0"/>
        <v>0.80485787993468783</v>
      </c>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row>
    <row r="10" spans="1:158" s="325" customFormat="1" ht="15.6" customHeight="1">
      <c r="A10" s="322" t="s">
        <v>299</v>
      </c>
      <c r="B10" s="323">
        <v>19166852</v>
      </c>
      <c r="C10" s="324">
        <f t="shared" si="0"/>
        <v>0.65954849065523413</v>
      </c>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row>
    <row r="11" spans="1:158" s="325" customFormat="1" ht="15.6" customHeight="1">
      <c r="A11" s="322" t="s">
        <v>300</v>
      </c>
      <c r="B11" s="323">
        <v>12758090</v>
      </c>
      <c r="C11" s="324">
        <f t="shared" si="0"/>
        <v>0.43901726810138858</v>
      </c>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row>
    <row r="12" spans="1:158" s="325" customFormat="1" ht="15.6" customHeight="1">
      <c r="A12" s="322" t="s">
        <v>301</v>
      </c>
      <c r="B12" s="323">
        <v>85510137</v>
      </c>
      <c r="C12" s="324">
        <f t="shared" si="0"/>
        <v>2.9424801628390669</v>
      </c>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row>
    <row r="13" spans="1:158" s="325" customFormat="1" ht="15.6" customHeight="1">
      <c r="A13" s="322" t="s">
        <v>302</v>
      </c>
      <c r="B13" s="323">
        <v>10960471.15</v>
      </c>
      <c r="C13" s="324">
        <f t="shared" si="0"/>
        <v>0.37715959844906916</v>
      </c>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row>
    <row r="14" spans="1:158" s="325" customFormat="1" ht="15.6" customHeight="1">
      <c r="A14" s="322" t="s">
        <v>303</v>
      </c>
      <c r="B14" s="323">
        <v>36809193.600000001</v>
      </c>
      <c r="C14" s="324">
        <f t="shared" si="0"/>
        <v>1.2666372172705411</v>
      </c>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row>
    <row r="15" spans="1:158" s="325" customFormat="1" ht="15.6" customHeight="1">
      <c r="A15" s="322" t="s">
        <v>304</v>
      </c>
      <c r="B15" s="323">
        <v>1165986505</v>
      </c>
      <c r="C15" s="324">
        <f t="shared" si="0"/>
        <v>40.122636700962765</v>
      </c>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row>
    <row r="16" spans="1:158" s="325" customFormat="1" ht="15.6" customHeight="1">
      <c r="A16" s="322" t="s">
        <v>305</v>
      </c>
      <c r="B16" s="323">
        <v>90982777</v>
      </c>
      <c r="C16" s="324">
        <f t="shared" si="0"/>
        <v>3.1307985915460583</v>
      </c>
      <c r="E16" s="326"/>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row>
    <row r="17" spans="1:158" s="325" customFormat="1" ht="15.6" customHeight="1">
      <c r="A17" s="322" t="s">
        <v>306</v>
      </c>
      <c r="B17" s="323">
        <v>205133683.59999999</v>
      </c>
      <c r="C17" s="324">
        <f t="shared" si="0"/>
        <v>7.0588332085481937</v>
      </c>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row>
    <row r="18" spans="1:158" s="325" customFormat="1" ht="15.6" customHeight="1">
      <c r="A18" s="322" t="s">
        <v>307</v>
      </c>
      <c r="B18" s="323">
        <v>642623507</v>
      </c>
      <c r="C18" s="324">
        <f t="shared" si="0"/>
        <v>22.113248649356883</v>
      </c>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row>
    <row r="19" spans="1:158" s="325" customFormat="1" ht="15.6" customHeight="1">
      <c r="A19" s="322" t="s">
        <v>308</v>
      </c>
      <c r="B19" s="323">
        <v>458023401</v>
      </c>
      <c r="C19" s="324">
        <f t="shared" si="0"/>
        <v>15.760994179655953</v>
      </c>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row>
    <row r="20" spans="1:158" s="325" customFormat="1" ht="15.6" customHeight="1">
      <c r="A20" s="322" t="s">
        <v>309</v>
      </c>
      <c r="B20" s="323">
        <v>3562402.6</v>
      </c>
      <c r="C20" s="324">
        <f t="shared" si="0"/>
        <v>0.12258545419645761</v>
      </c>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row>
    <row r="21" spans="1:158" s="325" customFormat="1" ht="15.6" customHeight="1">
      <c r="A21" s="322" t="s">
        <v>310</v>
      </c>
      <c r="B21" s="323">
        <v>34424428.5</v>
      </c>
      <c r="C21" s="324">
        <f t="shared" si="0"/>
        <v>1.1845753209157157</v>
      </c>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row>
    <row r="22" spans="1:158" s="325" customFormat="1" ht="27" customHeight="1">
      <c r="A22" s="322" t="s">
        <v>311</v>
      </c>
      <c r="B22" s="323">
        <v>62656470.600000001</v>
      </c>
      <c r="C22" s="324">
        <f t="shared" si="0"/>
        <v>2.1560650968669268</v>
      </c>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row>
    <row r="23" spans="1:158" s="325" customFormat="1" ht="21" customHeight="1">
      <c r="A23" s="322" t="s">
        <v>312</v>
      </c>
      <c r="B23" s="323">
        <v>16181769.199999999</v>
      </c>
      <c r="C23" s="324">
        <f t="shared" si="0"/>
        <v>0.5568291262431283</v>
      </c>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row>
    <row r="24" spans="1:158" s="325" customFormat="1" ht="16.899999999999999" customHeight="1">
      <c r="A24" s="322" t="s">
        <v>313</v>
      </c>
      <c r="B24" s="323">
        <v>16196633.6</v>
      </c>
      <c r="C24" s="324">
        <f t="shared" si="0"/>
        <v>0.55734062351897173</v>
      </c>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row>
    <row r="25" spans="1:158" s="330" customFormat="1" ht="2.4500000000000002" customHeight="1">
      <c r="A25" s="327"/>
      <c r="B25" s="328"/>
      <c r="C25" s="329"/>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row>
    <row r="26" spans="1:158">
      <c r="A26" s="332"/>
      <c r="B26" s="333"/>
      <c r="C26" s="333"/>
    </row>
    <row r="27" spans="1:158">
      <c r="A27" s="332"/>
      <c r="B27" s="333"/>
      <c r="C27" s="333"/>
    </row>
    <row r="28" spans="1:158">
      <c r="A28" s="332"/>
      <c r="B28" s="333"/>
      <c r="C28" s="333"/>
    </row>
    <row r="29" spans="1:158">
      <c r="A29" s="332"/>
      <c r="B29" s="333"/>
      <c r="C29" s="333"/>
    </row>
    <row r="30" spans="1:158">
      <c r="A30" s="332"/>
      <c r="B30" s="333"/>
      <c r="C30" s="333"/>
    </row>
    <row r="31" spans="1:158">
      <c r="A31" s="332"/>
      <c r="B31" s="333"/>
      <c r="C31" s="333"/>
    </row>
    <row r="32" spans="1:158">
      <c r="A32" s="332"/>
      <c r="B32" s="333"/>
      <c r="C32" s="333"/>
    </row>
    <row r="33" spans="1:3">
      <c r="A33" s="332"/>
      <c r="B33" s="333"/>
      <c r="C33" s="333"/>
    </row>
    <row r="34" spans="1:3">
      <c r="A34" s="332"/>
      <c r="B34" s="333"/>
      <c r="C34" s="333"/>
    </row>
    <row r="35" spans="1:3">
      <c r="A35" s="332"/>
      <c r="B35" s="333"/>
      <c r="C35" s="333"/>
    </row>
    <row r="36" spans="1:3">
      <c r="A36" s="332"/>
      <c r="B36" s="333"/>
      <c r="C36" s="333"/>
    </row>
    <row r="37" spans="1:3">
      <c r="A37" s="332"/>
      <c r="B37" s="333"/>
      <c r="C37" s="333"/>
    </row>
    <row r="38" spans="1:3">
      <c r="A38" s="332"/>
      <c r="B38" s="333"/>
      <c r="C38" s="333"/>
    </row>
    <row r="39" spans="1:3">
      <c r="A39" s="332"/>
      <c r="B39" s="333"/>
      <c r="C39" s="333"/>
    </row>
    <row r="40" spans="1:3">
      <c r="A40" s="332"/>
      <c r="B40" s="333"/>
      <c r="C40" s="333"/>
    </row>
    <row r="41" spans="1:3">
      <c r="A41" s="332"/>
      <c r="B41" s="333"/>
      <c r="C41" s="333"/>
    </row>
    <row r="42" spans="1:3">
      <c r="A42" s="332"/>
      <c r="B42" s="333"/>
      <c r="C42" s="333"/>
    </row>
  </sheetData>
  <mergeCells count="3">
    <mergeCell ref="A1:C1"/>
    <mergeCell ref="A2:C2"/>
    <mergeCell ref="A3:C3"/>
  </mergeCells>
  <printOptions horizontalCentered="1"/>
  <pageMargins left="0.31496062992125984" right="0.39370078740157483" top="0.43307086614173229" bottom="0.19685039370078741" header="0" footer="0"/>
  <pageSetup scale="8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15"/>
  <sheetViews>
    <sheetView showGridLines="0" zoomScale="80" zoomScaleNormal="80" workbookViewId="0">
      <selection activeCell="M25" sqref="M25"/>
    </sheetView>
  </sheetViews>
  <sheetFormatPr baseColWidth="10" defaultRowHeight="15"/>
  <cols>
    <col min="1" max="1" width="34.42578125" customWidth="1"/>
    <col min="2" max="2" width="12.7109375" bestFit="1" customWidth="1"/>
    <col min="5" max="5" width="12.7109375" customWidth="1"/>
    <col min="8" max="8" width="16.85546875" bestFit="1" customWidth="1"/>
    <col min="9" max="9" width="15.140625" bestFit="1" customWidth="1"/>
  </cols>
  <sheetData>
    <row r="1" spans="1:8">
      <c r="A1" s="1491" t="s">
        <v>314</v>
      </c>
      <c r="B1" s="1491"/>
      <c r="C1" s="1491"/>
      <c r="D1" s="1491"/>
      <c r="E1" s="1491"/>
      <c r="F1" s="1491"/>
      <c r="G1" s="1491"/>
    </row>
    <row r="2" spans="1:8">
      <c r="A2" s="1491" t="s">
        <v>1</v>
      </c>
      <c r="B2" s="1491"/>
      <c r="C2" s="1491"/>
      <c r="D2" s="1491"/>
      <c r="E2" s="1491"/>
      <c r="F2" s="1491"/>
      <c r="G2" s="1491"/>
    </row>
    <row r="3" spans="1:8">
      <c r="A3" s="1492" t="s">
        <v>2</v>
      </c>
      <c r="B3" s="1492"/>
      <c r="C3" s="1492"/>
      <c r="D3" s="1492"/>
      <c r="E3" s="1492"/>
      <c r="F3" s="1492"/>
      <c r="G3" s="1492"/>
    </row>
    <row r="4" spans="1:8">
      <c r="A4" s="94"/>
      <c r="B4" s="6"/>
      <c r="C4" s="6"/>
      <c r="D4" s="6"/>
      <c r="E4" s="6"/>
      <c r="F4" s="6"/>
      <c r="G4" s="6"/>
    </row>
    <row r="5" spans="1:8">
      <c r="A5" s="1502" t="s">
        <v>3</v>
      </c>
      <c r="B5" s="1496" t="s">
        <v>4</v>
      </c>
      <c r="C5" s="1497"/>
      <c r="D5" s="1488"/>
      <c r="E5" s="1487" t="s">
        <v>5</v>
      </c>
      <c r="F5" s="1497"/>
      <c r="G5" s="1498"/>
    </row>
    <row r="6" spans="1:8" ht="15" customHeight="1">
      <c r="A6" s="1494"/>
      <c r="B6" s="1509" t="s">
        <v>6</v>
      </c>
      <c r="C6" s="1501" t="s">
        <v>7</v>
      </c>
      <c r="D6" s="1488"/>
      <c r="E6" s="1487" t="s">
        <v>8</v>
      </c>
      <c r="F6" s="1488"/>
      <c r="G6" s="9">
        <v>2022</v>
      </c>
    </row>
    <row r="7" spans="1:8" ht="24.75" customHeight="1">
      <c r="A7" s="1495"/>
      <c r="B7" s="1500"/>
      <c r="C7" s="11" t="s">
        <v>10</v>
      </c>
      <c r="D7" s="12" t="s">
        <v>11</v>
      </c>
      <c r="E7" s="12" t="s">
        <v>12</v>
      </c>
      <c r="F7" s="11" t="s">
        <v>13</v>
      </c>
      <c r="G7" s="13" t="s">
        <v>14</v>
      </c>
    </row>
    <row r="8" spans="1:8">
      <c r="A8" s="15" t="s">
        <v>15</v>
      </c>
      <c r="B8" s="16">
        <f>+B10+B11</f>
        <v>52381827.18</v>
      </c>
      <c r="C8" s="16">
        <f>+C10+C11</f>
        <v>1</v>
      </c>
      <c r="D8" s="16">
        <f>+D10+D11</f>
        <v>189780502.94999999</v>
      </c>
      <c r="E8" s="16">
        <f>+E10+E11</f>
        <v>189780501.94999999</v>
      </c>
      <c r="F8" s="334" t="s">
        <v>33</v>
      </c>
      <c r="G8" s="335">
        <f>(D8/1.0432)/B8*100-100</f>
        <v>247.29887097507435</v>
      </c>
      <c r="H8" s="336"/>
    </row>
    <row r="9" spans="1:8">
      <c r="A9" s="337"/>
      <c r="B9" s="338"/>
      <c r="C9" s="338"/>
      <c r="D9" s="338"/>
      <c r="E9" s="339"/>
      <c r="F9" s="340"/>
      <c r="G9" s="341"/>
      <c r="H9" s="20"/>
    </row>
    <row r="10" spans="1:8" ht="35.25" customHeight="1">
      <c r="A10" s="342" t="s">
        <v>315</v>
      </c>
      <c r="B10" s="343">
        <v>52381827.18</v>
      </c>
      <c r="C10" s="262">
        <v>1</v>
      </c>
      <c r="D10" s="343">
        <v>189780502.94999999</v>
      </c>
      <c r="E10" s="262">
        <f>D10-C10</f>
        <v>189780501.94999999</v>
      </c>
      <c r="F10" s="344" t="s">
        <v>33</v>
      </c>
      <c r="G10" s="345">
        <f>(D10/1.0432)/B10*100-100</f>
        <v>247.29887097507435</v>
      </c>
    </row>
    <row r="11" spans="1:8" ht="35.25" customHeight="1">
      <c r="A11" s="342" t="s">
        <v>316</v>
      </c>
      <c r="B11" s="343">
        <v>0</v>
      </c>
      <c r="C11" s="262">
        <v>0</v>
      </c>
      <c r="D11" s="343">
        <v>0</v>
      </c>
      <c r="E11" s="262">
        <f>D11-C11</f>
        <v>0</v>
      </c>
      <c r="F11" s="344">
        <v>0</v>
      </c>
      <c r="G11" s="346">
        <v>0</v>
      </c>
    </row>
    <row r="12" spans="1:8">
      <c r="A12" s="155" t="s">
        <v>82</v>
      </c>
      <c r="B12" s="155"/>
      <c r="C12" s="155"/>
      <c r="D12" s="142"/>
      <c r="E12" s="142"/>
      <c r="F12" s="142"/>
      <c r="G12" s="94"/>
    </row>
    <row r="13" spans="1:8">
      <c r="A13" s="156" t="s">
        <v>36</v>
      </c>
      <c r="B13" s="156"/>
      <c r="C13" s="94"/>
      <c r="D13" s="94"/>
      <c r="E13" s="94"/>
      <c r="F13" s="94"/>
      <c r="G13" s="94"/>
    </row>
    <row r="14" spans="1:8">
      <c r="D14" s="254"/>
    </row>
    <row r="15" spans="1:8">
      <c r="B15" s="254"/>
    </row>
  </sheetData>
  <mergeCells count="9">
    <mergeCell ref="A1:G1"/>
    <mergeCell ref="A2:G2"/>
    <mergeCell ref="A3:G3"/>
    <mergeCell ref="A5:A7"/>
    <mergeCell ref="B5:D5"/>
    <mergeCell ref="E5:G5"/>
    <mergeCell ref="B6:B7"/>
    <mergeCell ref="C6:D6"/>
    <mergeCell ref="E6:F6"/>
  </mergeCells>
  <pageMargins left="0.70866141732283472" right="0.70866141732283472" top="0.74803149606299213" bottom="0.74803149606299213" header="0.31496062992125984" footer="0.31496062992125984"/>
  <pageSetup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showGridLines="0" zoomScale="124" zoomScaleNormal="124" workbookViewId="0">
      <selection activeCell="H9" sqref="H9"/>
    </sheetView>
  </sheetViews>
  <sheetFormatPr baseColWidth="10" defaultColWidth="11.42578125" defaultRowHeight="11.25"/>
  <cols>
    <col min="1" max="3" width="3.140625" style="348" customWidth="1"/>
    <col min="4" max="4" width="23.85546875" style="348" customWidth="1"/>
    <col min="5" max="5" width="20" style="348" customWidth="1"/>
    <col min="6" max="6" width="16.140625" style="348" customWidth="1"/>
    <col min="7" max="7" width="17.5703125" style="348" customWidth="1"/>
    <col min="8" max="8" width="6" style="348" bestFit="1" customWidth="1"/>
    <col min="9" max="9" width="14.140625" style="348" bestFit="1" customWidth="1"/>
    <col min="10" max="16384" width="11.42578125" style="348"/>
  </cols>
  <sheetData>
    <row r="1" spans="1:9">
      <c r="A1" s="347"/>
      <c r="B1" s="347"/>
      <c r="C1" s="347"/>
      <c r="D1" s="347"/>
      <c r="G1" s="349"/>
    </row>
    <row r="2" spans="1:9">
      <c r="A2" s="347"/>
      <c r="B2" s="347"/>
      <c r="C2" s="347"/>
      <c r="D2" s="347"/>
      <c r="G2" s="350"/>
    </row>
    <row r="3" spans="1:9">
      <c r="A3" s="1562" t="s">
        <v>317</v>
      </c>
      <c r="B3" s="1562"/>
      <c r="C3" s="1562"/>
      <c r="D3" s="1562"/>
      <c r="E3" s="1562"/>
      <c r="F3" s="1562"/>
      <c r="G3" s="1562"/>
      <c r="H3" s="1562"/>
    </row>
    <row r="4" spans="1:9">
      <c r="A4" s="1562" t="s">
        <v>318</v>
      </c>
      <c r="B4" s="1562"/>
      <c r="C4" s="1562"/>
      <c r="D4" s="1562"/>
      <c r="E4" s="1562"/>
      <c r="F4" s="1562"/>
      <c r="G4" s="1562"/>
      <c r="H4" s="1562"/>
    </row>
    <row r="5" spans="1:9">
      <c r="A5" s="347"/>
      <c r="B5" s="347"/>
      <c r="C5" s="347"/>
      <c r="D5" s="347"/>
      <c r="E5" s="347"/>
    </row>
    <row r="6" spans="1:9">
      <c r="A6" s="1563" t="s">
        <v>3</v>
      </c>
      <c r="B6" s="1564"/>
      <c r="C6" s="1564"/>
      <c r="D6" s="1565"/>
      <c r="E6" s="351">
        <v>2022</v>
      </c>
      <c r="F6" s="1569">
        <v>2023</v>
      </c>
      <c r="G6" s="1569"/>
      <c r="H6" s="1569"/>
    </row>
    <row r="7" spans="1:9">
      <c r="A7" s="1566"/>
      <c r="B7" s="1567"/>
      <c r="C7" s="1567"/>
      <c r="D7" s="1568"/>
      <c r="E7" s="352" t="s">
        <v>319</v>
      </c>
      <c r="F7" s="352" t="s">
        <v>320</v>
      </c>
      <c r="G7" s="352" t="s">
        <v>319</v>
      </c>
      <c r="H7" s="353" t="s">
        <v>13</v>
      </c>
    </row>
    <row r="8" spans="1:9">
      <c r="A8" s="354"/>
      <c r="B8" s="355"/>
      <c r="C8" s="355"/>
      <c r="D8" s="355"/>
      <c r="E8" s="356"/>
      <c r="F8" s="357"/>
      <c r="G8" s="357"/>
      <c r="H8" s="358"/>
    </row>
    <row r="9" spans="1:9">
      <c r="A9" s="1570" t="s">
        <v>321</v>
      </c>
      <c r="B9" s="1571"/>
      <c r="C9" s="1571"/>
      <c r="D9" s="1571"/>
      <c r="E9" s="359">
        <v>91851728686.699997</v>
      </c>
      <c r="F9" s="359">
        <v>92229479717</v>
      </c>
      <c r="G9" s="359">
        <v>94790166477.820007</v>
      </c>
      <c r="H9" s="360">
        <f>H11+H30+H40+H44+H47</f>
        <v>100</v>
      </c>
      <c r="I9" s="361"/>
    </row>
    <row r="10" spans="1:9">
      <c r="A10" s="362"/>
      <c r="B10" s="363"/>
      <c r="C10" s="363"/>
      <c r="D10" s="363"/>
      <c r="E10" s="364"/>
      <c r="F10" s="364"/>
      <c r="G10" s="364"/>
      <c r="H10" s="365"/>
    </row>
    <row r="11" spans="1:9">
      <c r="A11" s="1560" t="s">
        <v>322</v>
      </c>
      <c r="B11" s="1561"/>
      <c r="C11" s="1561"/>
      <c r="D11" s="1561"/>
      <c r="E11" s="366">
        <v>68704263305.290001</v>
      </c>
      <c r="F11" s="366">
        <v>67759129671.230003</v>
      </c>
      <c r="G11" s="366">
        <v>71846729164.350006</v>
      </c>
      <c r="H11" s="367">
        <f>((G11*100)/G9)</f>
        <v>75.795551199038627</v>
      </c>
      <c r="I11" s="361"/>
    </row>
    <row r="12" spans="1:9">
      <c r="A12" s="368"/>
      <c r="B12" s="369" t="s">
        <v>323</v>
      </c>
      <c r="C12" s="370"/>
      <c r="D12" s="370"/>
      <c r="E12" s="364">
        <v>8937497262.2999992</v>
      </c>
      <c r="F12" s="364">
        <v>8035858724.8999996</v>
      </c>
      <c r="G12" s="364">
        <v>10697332747.18</v>
      </c>
      <c r="H12" s="371">
        <f>((G12*100)/G9)</f>
        <v>11.28527688542785</v>
      </c>
    </row>
    <row r="13" spans="1:9">
      <c r="A13" s="368"/>
      <c r="B13" s="369"/>
      <c r="C13" s="369" t="s">
        <v>324</v>
      </c>
      <c r="D13" s="369"/>
      <c r="E13" s="364">
        <v>5952319075.6499996</v>
      </c>
      <c r="F13" s="364">
        <v>6635474155.4899998</v>
      </c>
      <c r="G13" s="364">
        <v>7084257272.8500004</v>
      </c>
      <c r="H13" s="371">
        <f>((G13*100)/G9)</f>
        <v>7.4736204567249587</v>
      </c>
    </row>
    <row r="14" spans="1:9">
      <c r="A14" s="368"/>
      <c r="B14" s="369"/>
      <c r="C14" s="369" t="s">
        <v>325</v>
      </c>
      <c r="D14" s="369"/>
      <c r="E14" s="364">
        <v>499196329.18000001</v>
      </c>
      <c r="F14" s="364">
        <v>383176631.77999997</v>
      </c>
      <c r="G14" s="364">
        <v>994780645.59000003</v>
      </c>
      <c r="H14" s="371">
        <f>((G14*100)/G9)</f>
        <v>1.049455531679828</v>
      </c>
    </row>
    <row r="15" spans="1:9">
      <c r="A15" s="368"/>
      <c r="B15" s="369"/>
      <c r="C15" s="369" t="s">
        <v>326</v>
      </c>
      <c r="D15" s="369"/>
      <c r="E15" s="364">
        <v>2435709129.2199998</v>
      </c>
      <c r="F15" s="364">
        <v>1017207937.63</v>
      </c>
      <c r="G15" s="364">
        <v>2618294828.7399998</v>
      </c>
      <c r="H15" s="371">
        <f>((G15*100)/G9)</f>
        <v>2.7622008970230638</v>
      </c>
    </row>
    <row r="16" spans="1:9">
      <c r="A16" s="368"/>
      <c r="B16" s="369"/>
      <c r="C16" s="369" t="s">
        <v>327</v>
      </c>
      <c r="D16" s="369"/>
      <c r="E16" s="364">
        <v>50272728.25</v>
      </c>
      <c r="F16" s="364">
        <v>0</v>
      </c>
      <c r="G16" s="364">
        <v>0</v>
      </c>
      <c r="H16" s="371">
        <f>((G16*100)/G9)</f>
        <v>0</v>
      </c>
    </row>
    <row r="17" spans="1:9">
      <c r="A17" s="368"/>
      <c r="B17" s="369"/>
      <c r="C17" s="370"/>
      <c r="D17" s="369" t="s">
        <v>328</v>
      </c>
      <c r="E17" s="364">
        <v>50272728.25</v>
      </c>
      <c r="F17" s="364">
        <v>0</v>
      </c>
      <c r="G17" s="364">
        <v>0</v>
      </c>
      <c r="H17" s="371">
        <f>((G17*100)/G9)</f>
        <v>0</v>
      </c>
    </row>
    <row r="18" spans="1:9">
      <c r="A18" s="368"/>
      <c r="B18" s="369" t="s">
        <v>329</v>
      </c>
      <c r="C18" s="369"/>
      <c r="D18" s="369"/>
      <c r="E18" s="364">
        <v>59766766042.989998</v>
      </c>
      <c r="F18" s="364">
        <v>59723270946.330002</v>
      </c>
      <c r="G18" s="364">
        <v>61149396417.169998</v>
      </c>
      <c r="H18" s="371">
        <f>((G18*100)/G9)</f>
        <v>64.510274313610765</v>
      </c>
    </row>
    <row r="19" spans="1:9">
      <c r="A19" s="368"/>
      <c r="B19" s="369"/>
      <c r="C19" s="369" t="s">
        <v>330</v>
      </c>
      <c r="D19" s="369"/>
      <c r="E19" s="364">
        <v>56615568722.339996</v>
      </c>
      <c r="F19" s="364">
        <v>56016559468.330002</v>
      </c>
      <c r="G19" s="364">
        <v>57405064396.949997</v>
      </c>
      <c r="H19" s="371">
        <f>((G19*100)/G9)</f>
        <v>60.560147249432497</v>
      </c>
    </row>
    <row r="20" spans="1:9">
      <c r="A20" s="368"/>
      <c r="B20" s="369"/>
      <c r="C20" s="369"/>
      <c r="D20" s="369" t="s">
        <v>331</v>
      </c>
      <c r="E20" s="364">
        <v>42760212230.389999</v>
      </c>
      <c r="F20" s="364">
        <v>46435341384.139999</v>
      </c>
      <c r="G20" s="364">
        <v>45983634413.540001</v>
      </c>
      <c r="H20" s="371">
        <f t="shared" ref="H20" si="0">((G20*100)/G18)</f>
        <v>75.19883614195146</v>
      </c>
    </row>
    <row r="21" spans="1:9">
      <c r="A21" s="368"/>
      <c r="B21" s="369"/>
      <c r="C21" s="369"/>
      <c r="D21" s="369" t="s">
        <v>332</v>
      </c>
      <c r="E21" s="364">
        <v>3332641518.6999998</v>
      </c>
      <c r="F21" s="364">
        <v>2070395626.1300001</v>
      </c>
      <c r="G21" s="364">
        <v>3691855462</v>
      </c>
      <c r="H21" s="371">
        <f>((G21*100)/G9)</f>
        <v>3.8947663024348196</v>
      </c>
    </row>
    <row r="22" spans="1:9">
      <c r="A22" s="368"/>
      <c r="B22" s="369"/>
      <c r="C22" s="369"/>
      <c r="D22" s="369" t="s">
        <v>333</v>
      </c>
      <c r="E22" s="364">
        <v>8412743851.29</v>
      </c>
      <c r="F22" s="364">
        <v>5764498764.5200005</v>
      </c>
      <c r="G22" s="364">
        <v>5382707113.5900002</v>
      </c>
      <c r="H22" s="371">
        <f>((G22*100)/G9)</f>
        <v>5.6785501213878575</v>
      </c>
    </row>
    <row r="23" spans="1:9">
      <c r="A23" s="368"/>
      <c r="B23" s="369"/>
      <c r="C23" s="369"/>
      <c r="D23" s="369" t="s">
        <v>334</v>
      </c>
      <c r="E23" s="364">
        <v>587872555.83000004</v>
      </c>
      <c r="F23" s="364">
        <v>668243881.72000003</v>
      </c>
      <c r="G23" s="364">
        <v>919160024.38999999</v>
      </c>
      <c r="H23" s="371">
        <f>((G23*100)/G9)</f>
        <v>0.96967866873097497</v>
      </c>
    </row>
    <row r="24" spans="1:9">
      <c r="A24" s="368"/>
      <c r="B24" s="369"/>
      <c r="C24" s="369"/>
      <c r="D24" s="369" t="s">
        <v>335</v>
      </c>
      <c r="E24" s="364">
        <v>1418203991.98</v>
      </c>
      <c r="F24" s="364">
        <v>947153505.26999998</v>
      </c>
      <c r="G24" s="364">
        <v>1148615830.8399999</v>
      </c>
      <c r="H24" s="371">
        <f>((G24*100)/G9)</f>
        <v>1.211745768068426</v>
      </c>
    </row>
    <row r="25" spans="1:9">
      <c r="A25" s="368"/>
      <c r="B25" s="369"/>
      <c r="C25" s="369"/>
      <c r="D25" s="369" t="s">
        <v>336</v>
      </c>
      <c r="E25" s="364">
        <v>59196535.219999999</v>
      </c>
      <c r="F25" s="364">
        <v>40808855.560000002</v>
      </c>
      <c r="G25" s="364">
        <v>48223562.460000001</v>
      </c>
      <c r="H25" s="371">
        <f>((G25*100)/G9)</f>
        <v>5.087401388970432E-2</v>
      </c>
    </row>
    <row r="26" spans="1:9">
      <c r="A26" s="368"/>
      <c r="B26" s="369"/>
      <c r="C26" s="369"/>
      <c r="D26" s="369" t="s">
        <v>337</v>
      </c>
      <c r="E26" s="364">
        <v>44698038.93</v>
      </c>
      <c r="F26" s="364">
        <v>90117450.989999995</v>
      </c>
      <c r="G26" s="364">
        <v>230867990.13</v>
      </c>
      <c r="H26" s="371">
        <f>((G26*100)/G9)</f>
        <v>0.24355689910516287</v>
      </c>
    </row>
    <row r="27" spans="1:9">
      <c r="A27" s="368"/>
      <c r="B27" s="369"/>
      <c r="C27" s="369" t="s">
        <v>338</v>
      </c>
      <c r="D27" s="370"/>
      <c r="E27" s="364">
        <v>3151197320.6500001</v>
      </c>
      <c r="F27" s="364">
        <v>3706711478</v>
      </c>
      <c r="G27" s="364">
        <v>3744332020.2199998</v>
      </c>
      <c r="H27" s="371">
        <f>((G27*100)/G9)</f>
        <v>3.9501270641782638</v>
      </c>
    </row>
    <row r="28" spans="1:9">
      <c r="A28" s="368"/>
      <c r="B28" s="369"/>
      <c r="C28" s="369"/>
      <c r="D28" s="369" t="s">
        <v>339</v>
      </c>
      <c r="E28" s="364">
        <v>3151197320.6500001</v>
      </c>
      <c r="F28" s="364">
        <v>3706711478</v>
      </c>
      <c r="G28" s="364">
        <v>3744332020.2199998</v>
      </c>
      <c r="H28" s="371">
        <f>((G28*100)/G9)</f>
        <v>3.9501270641782638</v>
      </c>
    </row>
    <row r="29" spans="1:9">
      <c r="A29" s="368"/>
      <c r="B29" s="370"/>
      <c r="C29" s="370"/>
      <c r="D29" s="370"/>
      <c r="E29" s="370"/>
      <c r="F29" s="370"/>
      <c r="G29" s="370"/>
      <c r="H29" s="365"/>
    </row>
    <row r="30" spans="1:9">
      <c r="A30" s="1560" t="s">
        <v>340</v>
      </c>
      <c r="B30" s="1561"/>
      <c r="C30" s="1561"/>
      <c r="D30" s="1561"/>
      <c r="E30" s="366">
        <v>13020330590.440001</v>
      </c>
      <c r="F30" s="366">
        <v>14107818409.639999</v>
      </c>
      <c r="G30" s="366">
        <v>11739452032.059999</v>
      </c>
      <c r="H30" s="367">
        <f>((G30*100)/G9)</f>
        <v>12.384672870900506</v>
      </c>
      <c r="I30" s="361"/>
    </row>
    <row r="31" spans="1:9">
      <c r="A31" s="368"/>
      <c r="B31" s="369" t="s">
        <v>341</v>
      </c>
      <c r="C31" s="369"/>
      <c r="D31" s="369"/>
      <c r="E31" s="364">
        <v>5579751662.04</v>
      </c>
      <c r="F31" s="364">
        <v>5444486309.6400003</v>
      </c>
      <c r="G31" s="364">
        <v>3076090636.46</v>
      </c>
      <c r="H31" s="371">
        <f>((G31*100)/G9)</f>
        <v>3.245157963911558</v>
      </c>
      <c r="I31" s="361"/>
    </row>
    <row r="32" spans="1:9">
      <c r="A32" s="368"/>
      <c r="B32" s="370"/>
      <c r="C32" s="369" t="s">
        <v>342</v>
      </c>
      <c r="D32" s="369"/>
      <c r="E32" s="364">
        <v>462300658.72000003</v>
      </c>
      <c r="F32" s="364">
        <v>187142485.15000001</v>
      </c>
      <c r="G32" s="364">
        <v>765694726.87</v>
      </c>
      <c r="H32" s="371">
        <f>((G32*100)/G9)</f>
        <v>0.80777864974967128</v>
      </c>
    </row>
    <row r="33" spans="1:9">
      <c r="A33" s="368"/>
      <c r="B33" s="370"/>
      <c r="C33" s="369" t="s">
        <v>343</v>
      </c>
      <c r="D33" s="369"/>
      <c r="E33" s="364">
        <v>5117451003.3199997</v>
      </c>
      <c r="F33" s="364">
        <v>5257343824.4899998</v>
      </c>
      <c r="G33" s="364">
        <v>2310395909.5900002</v>
      </c>
      <c r="H33" s="371">
        <f>((G33*100)/G9)</f>
        <v>2.4373793141618867</v>
      </c>
      <c r="I33" s="361"/>
    </row>
    <row r="34" spans="1:9">
      <c r="A34" s="368"/>
      <c r="B34" s="370"/>
      <c r="C34" s="370"/>
      <c r="D34" s="369" t="s">
        <v>344</v>
      </c>
      <c r="E34" s="364">
        <v>4501877967.7600002</v>
      </c>
      <c r="F34" s="364">
        <v>2532282158</v>
      </c>
      <c r="G34" s="364">
        <v>1910792541.25</v>
      </c>
      <c r="H34" s="371">
        <f>((G34*100)/G9)</f>
        <v>2.0158130450135956</v>
      </c>
    </row>
    <row r="35" spans="1:9">
      <c r="A35" s="368"/>
      <c r="B35" s="370"/>
      <c r="C35" s="370"/>
      <c r="D35" s="369" t="s">
        <v>345</v>
      </c>
      <c r="E35" s="364">
        <v>365377374.37</v>
      </c>
      <c r="F35" s="364">
        <v>171597926.55000001</v>
      </c>
      <c r="G35" s="364">
        <v>209801997.59</v>
      </c>
      <c r="H35" s="371">
        <f>((G35*100)/G9)</f>
        <v>0.22133308272972774</v>
      </c>
    </row>
    <row r="36" spans="1:9">
      <c r="A36" s="368"/>
      <c r="B36" s="370"/>
      <c r="C36" s="370"/>
      <c r="D36" s="369" t="s">
        <v>346</v>
      </c>
      <c r="E36" s="364">
        <v>250195661.19</v>
      </c>
      <c r="F36" s="364">
        <v>2553463739.9400001</v>
      </c>
      <c r="G36" s="364">
        <v>189801370.75</v>
      </c>
      <c r="H36" s="371">
        <f>((G36*100)/G9)</f>
        <v>0.20023318641856347</v>
      </c>
    </row>
    <row r="37" spans="1:9" ht="13.5" customHeight="1">
      <c r="A37" s="368"/>
      <c r="B37" s="369" t="s">
        <v>347</v>
      </c>
      <c r="C37" s="369"/>
      <c r="D37" s="369"/>
      <c r="E37" s="364">
        <v>7440578928.3999996</v>
      </c>
      <c r="F37" s="364">
        <v>8663332100</v>
      </c>
      <c r="G37" s="364">
        <v>8663361395.6000004</v>
      </c>
      <c r="H37" s="371">
        <f>((G37*100)/G9)</f>
        <v>9.1395149069889481</v>
      </c>
    </row>
    <row r="38" spans="1:9">
      <c r="A38" s="368"/>
      <c r="B38" s="369"/>
      <c r="C38" s="369" t="s">
        <v>348</v>
      </c>
      <c r="D38" s="369"/>
      <c r="E38" s="364">
        <v>7440578928.3999996</v>
      </c>
      <c r="F38" s="364">
        <v>8663332100</v>
      </c>
      <c r="G38" s="364">
        <v>8663361395.6000004</v>
      </c>
      <c r="H38" s="371">
        <f>((G38*100)/G9)</f>
        <v>9.1395149069889481</v>
      </c>
    </row>
    <row r="39" spans="1:9">
      <c r="A39" s="368"/>
      <c r="B39" s="370"/>
      <c r="C39" s="370"/>
      <c r="D39" s="370"/>
      <c r="E39" s="370"/>
      <c r="F39" s="370"/>
      <c r="G39" s="370"/>
      <c r="H39" s="365"/>
    </row>
    <row r="40" spans="1:9">
      <c r="A40" s="1560" t="s">
        <v>349</v>
      </c>
      <c r="B40" s="1561"/>
      <c r="C40" s="1561"/>
      <c r="D40" s="1561"/>
      <c r="E40" s="366">
        <v>2128644399.49</v>
      </c>
      <c r="F40" s="366">
        <v>1929005793.3</v>
      </c>
      <c r="G40" s="366">
        <v>2404881079.7199998</v>
      </c>
      <c r="H40" s="367">
        <f>((G40*100)/G9)</f>
        <v>2.5370575546807577</v>
      </c>
    </row>
    <row r="41" spans="1:9">
      <c r="A41" s="368"/>
      <c r="B41" s="369" t="s">
        <v>350</v>
      </c>
      <c r="C41" s="369"/>
      <c r="D41" s="369"/>
      <c r="E41" s="364">
        <v>2121200687.28</v>
      </c>
      <c r="F41" s="364">
        <v>1871005793.3</v>
      </c>
      <c r="G41" s="364">
        <v>2404881079.7199998</v>
      </c>
      <c r="H41" s="371">
        <f>((G41*100)/G9)</f>
        <v>2.5370575546807577</v>
      </c>
    </row>
    <row r="42" spans="1:9">
      <c r="A42" s="368"/>
      <c r="B42" s="369" t="s">
        <v>351</v>
      </c>
      <c r="C42" s="369"/>
      <c r="D42" s="369"/>
      <c r="E42" s="364">
        <v>7443712.21</v>
      </c>
      <c r="F42" s="364">
        <v>58000000</v>
      </c>
      <c r="G42" s="364">
        <v>0</v>
      </c>
      <c r="H42" s="371">
        <f>((G42*100)/G9)</f>
        <v>0</v>
      </c>
    </row>
    <row r="43" spans="1:9">
      <c r="A43" s="368"/>
      <c r="B43" s="370"/>
      <c r="C43" s="370"/>
      <c r="D43" s="370"/>
      <c r="E43" s="370"/>
      <c r="F43" s="370"/>
      <c r="G43" s="370"/>
      <c r="H43" s="365"/>
    </row>
    <row r="44" spans="1:9">
      <c r="A44" s="1560" t="s">
        <v>352</v>
      </c>
      <c r="B44" s="1561"/>
      <c r="C44" s="1561"/>
      <c r="D44" s="1561"/>
      <c r="E44" s="366">
        <v>921917016.48000002</v>
      </c>
      <c r="F44" s="366">
        <v>824244813.80999994</v>
      </c>
      <c r="G44" s="366">
        <v>988046672.21000004</v>
      </c>
      <c r="H44" s="367">
        <f>((G44*100)/G9)</f>
        <v>1.0423514473320326</v>
      </c>
    </row>
    <row r="45" spans="1:9">
      <c r="A45" s="368"/>
      <c r="B45" s="369" t="s">
        <v>353</v>
      </c>
      <c r="C45" s="369"/>
      <c r="D45" s="369"/>
      <c r="E45" s="364">
        <v>921917016.48000002</v>
      </c>
      <c r="F45" s="364">
        <v>824244813.80999994</v>
      </c>
      <c r="G45" s="364">
        <v>988046672.21000004</v>
      </c>
      <c r="H45" s="371">
        <f>((G45*100)/G9)</f>
        <v>1.0423514473320326</v>
      </c>
    </row>
    <row r="46" spans="1:9">
      <c r="A46" s="368"/>
      <c r="B46" s="370"/>
      <c r="C46" s="370"/>
      <c r="D46" s="370"/>
      <c r="E46" s="370"/>
      <c r="F46" s="370"/>
      <c r="G46" s="370"/>
      <c r="H46" s="365"/>
    </row>
    <row r="47" spans="1:9">
      <c r="A47" s="1560" t="s">
        <v>354</v>
      </c>
      <c r="B47" s="1561"/>
      <c r="C47" s="1561"/>
      <c r="D47" s="1561"/>
      <c r="E47" s="366">
        <v>7076573375</v>
      </c>
      <c r="F47" s="366">
        <v>7609281029.0200005</v>
      </c>
      <c r="G47" s="366">
        <v>7811057529.4799995</v>
      </c>
      <c r="H47" s="367">
        <f>((G47*100)/G9)</f>
        <v>8.2403669280480827</v>
      </c>
    </row>
    <row r="48" spans="1:9">
      <c r="A48" s="368"/>
      <c r="B48" s="369" t="s">
        <v>355</v>
      </c>
      <c r="C48" s="369"/>
      <c r="D48" s="369"/>
      <c r="E48" s="364">
        <v>7076573375</v>
      </c>
      <c r="F48" s="364">
        <v>7609281029.0200005</v>
      </c>
      <c r="G48" s="364">
        <v>7811057529.4799995</v>
      </c>
      <c r="H48" s="371">
        <f>((G48*100)/G9)</f>
        <v>8.2403669280480827</v>
      </c>
    </row>
    <row r="49" spans="1:8">
      <c r="A49" s="372"/>
      <c r="B49" s="373"/>
      <c r="C49" s="373"/>
      <c r="D49" s="373"/>
      <c r="E49" s="373"/>
      <c r="F49" s="373"/>
      <c r="G49" s="373"/>
      <c r="H49" s="374"/>
    </row>
    <row r="53" spans="1:8">
      <c r="F53" s="375"/>
      <c r="G53" s="375"/>
    </row>
  </sheetData>
  <mergeCells count="10">
    <mergeCell ref="A30:D30"/>
    <mergeCell ref="A40:D40"/>
    <mergeCell ref="A44:D44"/>
    <mergeCell ref="A47:D47"/>
    <mergeCell ref="A3:H3"/>
    <mergeCell ref="A4:H4"/>
    <mergeCell ref="A6:D7"/>
    <mergeCell ref="F6:H6"/>
    <mergeCell ref="A9:D9"/>
    <mergeCell ref="A11:D11"/>
  </mergeCells>
  <printOptions horizontalCentered="1"/>
  <pageMargins left="0.19685039370078741" right="0.19685039370078741" top="0.39370078740157483" bottom="0.19685039370078741" header="0" footer="0"/>
  <pageSetup orientation="portrait" blackAndWhite="1" errors="NA"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zoomScale="130" zoomScaleNormal="130" workbookViewId="0">
      <selection activeCell="D11" sqref="D11"/>
    </sheetView>
  </sheetViews>
  <sheetFormatPr baseColWidth="10" defaultColWidth="11.42578125" defaultRowHeight="11.25"/>
  <cols>
    <col min="1" max="1" width="3.28515625" style="348" customWidth="1"/>
    <col min="2" max="2" width="2.5703125" style="348" customWidth="1"/>
    <col min="3" max="3" width="34.42578125" style="348" customWidth="1"/>
    <col min="4" max="7" width="14.28515625" style="348" bestFit="1" customWidth="1"/>
    <col min="8" max="8" width="6.140625" style="348" customWidth="1"/>
    <col min="9" max="16384" width="11.42578125" style="348"/>
  </cols>
  <sheetData>
    <row r="1" spans="1:9">
      <c r="A1" s="376"/>
      <c r="B1" s="376"/>
      <c r="C1" s="376"/>
      <c r="D1" s="347"/>
      <c r="E1" s="347"/>
      <c r="F1" s="347"/>
      <c r="G1" s="347"/>
    </row>
    <row r="2" spans="1:9">
      <c r="A2" s="376"/>
      <c r="B2" s="376"/>
      <c r="C2" s="376"/>
      <c r="D2" s="347"/>
      <c r="E2" s="347"/>
      <c r="F2" s="347"/>
      <c r="G2" s="347"/>
    </row>
    <row r="3" spans="1:9">
      <c r="A3" s="1562" t="s">
        <v>356</v>
      </c>
      <c r="B3" s="1562"/>
      <c r="C3" s="1562"/>
      <c r="D3" s="1562"/>
      <c r="E3" s="1562"/>
      <c r="F3" s="1562"/>
      <c r="G3" s="1562"/>
      <c r="H3" s="1562"/>
    </row>
    <row r="4" spans="1:9">
      <c r="A4" s="1562" t="s">
        <v>318</v>
      </c>
      <c r="B4" s="1562"/>
      <c r="C4" s="1562"/>
      <c r="D4" s="1562"/>
      <c r="E4" s="1562"/>
      <c r="F4" s="1562"/>
      <c r="G4" s="1562"/>
      <c r="H4" s="1562"/>
    </row>
    <row r="5" spans="1:9">
      <c r="A5" s="347"/>
      <c r="B5" s="347"/>
      <c r="C5" s="347"/>
    </row>
    <row r="6" spans="1:9">
      <c r="A6" s="1563" t="s">
        <v>3</v>
      </c>
      <c r="B6" s="1572"/>
      <c r="C6" s="1573"/>
      <c r="D6" s="1569">
        <v>2023</v>
      </c>
      <c r="E6" s="1569"/>
      <c r="F6" s="1569"/>
      <c r="G6" s="1569"/>
      <c r="H6" s="1569"/>
    </row>
    <row r="7" spans="1:9">
      <c r="A7" s="1566"/>
      <c r="B7" s="1574"/>
      <c r="C7" s="1575"/>
      <c r="D7" s="377" t="s">
        <v>357</v>
      </c>
      <c r="E7" s="377" t="s">
        <v>358</v>
      </c>
      <c r="F7" s="377" t="s">
        <v>359</v>
      </c>
      <c r="G7" s="352" t="s">
        <v>360</v>
      </c>
      <c r="H7" s="353" t="s">
        <v>13</v>
      </c>
    </row>
    <row r="8" spans="1:9">
      <c r="A8" s="354"/>
      <c r="B8" s="355"/>
      <c r="C8" s="355"/>
      <c r="D8" s="356"/>
      <c r="E8" s="356"/>
      <c r="F8" s="356"/>
      <c r="G8" s="357"/>
      <c r="H8" s="365"/>
    </row>
    <row r="9" spans="1:9">
      <c r="A9" s="1576" t="s">
        <v>321</v>
      </c>
      <c r="B9" s="1577"/>
      <c r="C9" s="1577"/>
      <c r="D9" s="359">
        <v>25785792408.080002</v>
      </c>
      <c r="E9" s="359">
        <v>53705354405.300003</v>
      </c>
      <c r="F9" s="359">
        <v>15299019664.440001</v>
      </c>
      <c r="G9" s="359">
        <v>94790166477.820007</v>
      </c>
      <c r="H9" s="360">
        <f>H11+H20+H27+H30+H33</f>
        <v>100</v>
      </c>
      <c r="I9" s="361"/>
    </row>
    <row r="10" spans="1:9">
      <c r="A10" s="362"/>
      <c r="B10" s="363"/>
      <c r="C10" s="363"/>
      <c r="D10" s="364"/>
      <c r="E10" s="364"/>
      <c r="F10" s="364"/>
      <c r="G10" s="364"/>
      <c r="H10" s="365"/>
    </row>
    <row r="11" spans="1:9" s="383" customFormat="1">
      <c r="A11" s="378" t="s">
        <v>361</v>
      </c>
      <c r="B11" s="379"/>
      <c r="C11" s="379"/>
      <c r="D11" s="380">
        <v>23443804181.77</v>
      </c>
      <c r="E11" s="380">
        <v>41779697497.970001</v>
      </c>
      <c r="F11" s="380">
        <v>6623227484.6099997</v>
      </c>
      <c r="G11" s="380">
        <v>71846729164.350006</v>
      </c>
      <c r="H11" s="381">
        <f>((G11*100)/G9)</f>
        <v>75.795551199038627</v>
      </c>
      <c r="I11" s="382"/>
    </row>
    <row r="12" spans="1:9" s="383" customFormat="1">
      <c r="A12" s="384"/>
      <c r="B12" s="385" t="s">
        <v>362</v>
      </c>
      <c r="C12" s="385"/>
      <c r="D12" s="386">
        <v>10221896177.969999</v>
      </c>
      <c r="E12" s="386">
        <v>170672270.72999999</v>
      </c>
      <c r="F12" s="386">
        <v>304764298.48000002</v>
      </c>
      <c r="G12" s="386">
        <v>10697332747.18</v>
      </c>
      <c r="H12" s="387">
        <f>((G12*100)/G9)</f>
        <v>11.28527688542785</v>
      </c>
    </row>
    <row r="13" spans="1:9" s="383" customFormat="1">
      <c r="A13" s="384"/>
      <c r="B13" s="385"/>
      <c r="C13" s="385" t="s">
        <v>363</v>
      </c>
      <c r="D13" s="386">
        <v>7053629433.1700001</v>
      </c>
      <c r="E13" s="386">
        <v>0</v>
      </c>
      <c r="F13" s="386">
        <v>30627839.68</v>
      </c>
      <c r="G13" s="386">
        <v>7084257272.8500004</v>
      </c>
      <c r="H13" s="387">
        <f>((G13*100)/G9)</f>
        <v>7.4736204567249587</v>
      </c>
    </row>
    <row r="14" spans="1:9" s="383" customFormat="1">
      <c r="A14" s="384"/>
      <c r="B14" s="385"/>
      <c r="C14" s="385" t="s">
        <v>364</v>
      </c>
      <c r="D14" s="386">
        <v>901882417.60000002</v>
      </c>
      <c r="E14" s="386">
        <v>69444494.819999993</v>
      </c>
      <c r="F14" s="386">
        <v>23453733.170000002</v>
      </c>
      <c r="G14" s="386">
        <v>994780645.59000003</v>
      </c>
      <c r="H14" s="387">
        <f>((G14*100)/G9)</f>
        <v>1.049455531679828</v>
      </c>
    </row>
    <row r="15" spans="1:9" s="383" customFormat="1">
      <c r="A15" s="384"/>
      <c r="B15" s="385"/>
      <c r="C15" s="385" t="s">
        <v>365</v>
      </c>
      <c r="D15" s="386">
        <v>2266384327.1999998</v>
      </c>
      <c r="E15" s="386">
        <v>101227775.91</v>
      </c>
      <c r="F15" s="386">
        <v>250682725.63</v>
      </c>
      <c r="G15" s="386">
        <v>2618294828.7399998</v>
      </c>
      <c r="H15" s="387">
        <f>((G15*100)/G9)</f>
        <v>2.7622008970230638</v>
      </c>
    </row>
    <row r="16" spans="1:9" s="383" customFormat="1">
      <c r="A16" s="384"/>
      <c r="B16" s="385" t="s">
        <v>366</v>
      </c>
      <c r="C16" s="385"/>
      <c r="D16" s="386">
        <v>13221908003.799999</v>
      </c>
      <c r="E16" s="386">
        <v>41609025227.239998</v>
      </c>
      <c r="F16" s="386">
        <v>6318463186.1300001</v>
      </c>
      <c r="G16" s="386">
        <v>61149396417.169998</v>
      </c>
      <c r="H16" s="387">
        <f>((G16*100)/G9)</f>
        <v>64.510274313610765</v>
      </c>
    </row>
    <row r="17" spans="1:9" s="391" customFormat="1" ht="22.5">
      <c r="A17" s="388"/>
      <c r="B17" s="389"/>
      <c r="C17" s="389" t="s">
        <v>367</v>
      </c>
      <c r="D17" s="390">
        <v>13190184976.799999</v>
      </c>
      <c r="E17" s="390">
        <v>37910898274.290001</v>
      </c>
      <c r="F17" s="390">
        <v>6303981145.8599997</v>
      </c>
      <c r="G17" s="390">
        <v>57405064396.949997</v>
      </c>
      <c r="H17" s="387">
        <f>((G17*100)/G9)</f>
        <v>60.560147249432497</v>
      </c>
    </row>
    <row r="18" spans="1:9" s="383" customFormat="1">
      <c r="A18" s="384"/>
      <c r="B18" s="385"/>
      <c r="C18" s="385" t="s">
        <v>368</v>
      </c>
      <c r="D18" s="386">
        <v>31723027</v>
      </c>
      <c r="E18" s="386">
        <v>3698126952.9499998</v>
      </c>
      <c r="F18" s="386">
        <v>14482040.27</v>
      </c>
      <c r="G18" s="386">
        <v>3744332020.2199998</v>
      </c>
      <c r="H18" s="387">
        <f>((G18*100)/G9)</f>
        <v>3.9501270641782638</v>
      </c>
    </row>
    <row r="19" spans="1:9" s="383" customFormat="1">
      <c r="A19" s="384"/>
      <c r="B19" s="385"/>
      <c r="C19" s="385"/>
      <c r="D19" s="385"/>
      <c r="E19" s="385"/>
      <c r="F19" s="385"/>
      <c r="G19" s="385"/>
      <c r="H19" s="387"/>
    </row>
    <row r="20" spans="1:9" s="383" customFormat="1">
      <c r="A20" s="378" t="s">
        <v>369</v>
      </c>
      <c r="B20" s="379"/>
      <c r="C20" s="379"/>
      <c r="D20" s="380">
        <v>727195035.36000001</v>
      </c>
      <c r="E20" s="380">
        <v>10167738346.35</v>
      </c>
      <c r="F20" s="380">
        <v>844518650.35000002</v>
      </c>
      <c r="G20" s="380">
        <v>11739452032.059999</v>
      </c>
      <c r="H20" s="381">
        <f>((G20*100)/G9)</f>
        <v>12.384672870900506</v>
      </c>
      <c r="I20" s="382"/>
    </row>
    <row r="21" spans="1:9" s="383" customFormat="1">
      <c r="A21" s="384"/>
      <c r="B21" s="385" t="s">
        <v>370</v>
      </c>
      <c r="C21" s="385"/>
      <c r="D21" s="386">
        <v>727195035.36000001</v>
      </c>
      <c r="E21" s="386">
        <v>1504376950.75</v>
      </c>
      <c r="F21" s="386">
        <v>844518650.35000002</v>
      </c>
      <c r="G21" s="386">
        <v>3076090636.46</v>
      </c>
      <c r="H21" s="387">
        <f>((G21*100)/G9)</f>
        <v>3.245157963911558</v>
      </c>
    </row>
    <row r="22" spans="1:9" s="383" customFormat="1">
      <c r="A22" s="384"/>
      <c r="B22" s="385"/>
      <c r="C22" s="385" t="s">
        <v>371</v>
      </c>
      <c r="D22" s="386">
        <v>180473862.18000001</v>
      </c>
      <c r="E22" s="386">
        <v>314358908.38</v>
      </c>
      <c r="F22" s="386">
        <v>270861956.31</v>
      </c>
      <c r="G22" s="386">
        <v>765694726.87</v>
      </c>
      <c r="H22" s="387">
        <f>((G22*100)/G9)</f>
        <v>0.80777864974967128</v>
      </c>
    </row>
    <row r="23" spans="1:9" s="383" customFormat="1">
      <c r="A23" s="384"/>
      <c r="B23" s="385"/>
      <c r="C23" s="385" t="s">
        <v>370</v>
      </c>
      <c r="D23" s="386">
        <v>546721173.17999995</v>
      </c>
      <c r="E23" s="386">
        <v>1190018042.3699999</v>
      </c>
      <c r="F23" s="386">
        <v>573656694.03999996</v>
      </c>
      <c r="G23" s="386">
        <v>2310395909.5900002</v>
      </c>
      <c r="H23" s="387">
        <f>((G23*100)/G9)</f>
        <v>2.4373793141618867</v>
      </c>
    </row>
    <row r="24" spans="1:9" s="383" customFormat="1">
      <c r="A24" s="384"/>
      <c r="B24" s="385" t="s">
        <v>372</v>
      </c>
      <c r="C24" s="385"/>
      <c r="D24" s="386">
        <v>0</v>
      </c>
      <c r="E24" s="386">
        <v>8663361395.6000004</v>
      </c>
      <c r="F24" s="386">
        <v>0</v>
      </c>
      <c r="G24" s="386">
        <v>8663361395.6000004</v>
      </c>
      <c r="H24" s="387">
        <f>((G24*100)/G9)</f>
        <v>9.1395149069889481</v>
      </c>
    </row>
    <row r="25" spans="1:9" s="383" customFormat="1">
      <c r="A25" s="384"/>
      <c r="B25" s="385"/>
      <c r="C25" s="385" t="s">
        <v>368</v>
      </c>
      <c r="D25" s="386">
        <v>0</v>
      </c>
      <c r="E25" s="386">
        <v>8663361395.6000004</v>
      </c>
      <c r="F25" s="386">
        <v>0</v>
      </c>
      <c r="G25" s="386">
        <v>8663361395.6000004</v>
      </c>
      <c r="H25" s="387">
        <f>((G25*100)/G9)</f>
        <v>9.1395149069889481</v>
      </c>
    </row>
    <row r="26" spans="1:9" s="383" customFormat="1">
      <c r="A26" s="384"/>
      <c r="B26" s="385"/>
      <c r="C26" s="385"/>
      <c r="D26" s="385"/>
      <c r="E26" s="385"/>
      <c r="F26" s="385"/>
      <c r="G26" s="385"/>
      <c r="H26" s="387"/>
    </row>
    <row r="27" spans="1:9" s="383" customFormat="1">
      <c r="A27" s="378" t="s">
        <v>373</v>
      </c>
      <c r="B27" s="379"/>
      <c r="C27" s="379"/>
      <c r="D27" s="380">
        <v>646962518.74000001</v>
      </c>
      <c r="E27" s="380">
        <v>1757918560.98</v>
      </c>
      <c r="F27" s="380">
        <v>0</v>
      </c>
      <c r="G27" s="380">
        <v>2404881079.7199998</v>
      </c>
      <c r="H27" s="381">
        <f>((G27*100)/G9)</f>
        <v>2.5370575546807577</v>
      </c>
    </row>
    <row r="28" spans="1:9" s="383" customFormat="1">
      <c r="A28" s="384"/>
      <c r="B28" s="385" t="s">
        <v>374</v>
      </c>
      <c r="C28" s="385"/>
      <c r="D28" s="386">
        <v>646962518.74000001</v>
      </c>
      <c r="E28" s="386">
        <v>1757918560.98</v>
      </c>
      <c r="F28" s="386">
        <v>0</v>
      </c>
      <c r="G28" s="386">
        <v>2404881079.7199998</v>
      </c>
      <c r="H28" s="387">
        <f>((G28*100)/G9)</f>
        <v>2.5370575546807577</v>
      </c>
    </row>
    <row r="29" spans="1:9" s="383" customFormat="1">
      <c r="A29" s="384"/>
      <c r="B29" s="385"/>
      <c r="C29" s="385"/>
      <c r="D29" s="385"/>
      <c r="E29" s="385"/>
      <c r="F29" s="385"/>
      <c r="G29" s="385"/>
      <c r="H29" s="387"/>
    </row>
    <row r="30" spans="1:9" s="383" customFormat="1">
      <c r="A30" s="378" t="s">
        <v>375</v>
      </c>
      <c r="B30" s="379"/>
      <c r="C30" s="379"/>
      <c r="D30" s="380">
        <v>967830672.21000004</v>
      </c>
      <c r="E30" s="380">
        <v>0</v>
      </c>
      <c r="F30" s="380">
        <v>20216000</v>
      </c>
      <c r="G30" s="380">
        <v>988046672.21000004</v>
      </c>
      <c r="H30" s="381">
        <f>((G30*100)/G9)</f>
        <v>1.0423514473320326</v>
      </c>
    </row>
    <row r="31" spans="1:9" s="383" customFormat="1">
      <c r="A31" s="384"/>
      <c r="B31" s="385" t="s">
        <v>375</v>
      </c>
      <c r="C31" s="385"/>
      <c r="D31" s="386">
        <v>967830672.21000004</v>
      </c>
      <c r="E31" s="386">
        <v>0</v>
      </c>
      <c r="F31" s="386">
        <v>20216000</v>
      </c>
      <c r="G31" s="386">
        <v>988046672.21000004</v>
      </c>
      <c r="H31" s="387">
        <f>((G31*100)/G9)</f>
        <v>1.0423514473320326</v>
      </c>
    </row>
    <row r="32" spans="1:9" s="383" customFormat="1">
      <c r="A32" s="384"/>
      <c r="B32" s="385"/>
      <c r="C32" s="385"/>
      <c r="D32" s="385"/>
      <c r="E32" s="385"/>
      <c r="F32" s="385"/>
      <c r="G32" s="385"/>
      <c r="H32" s="387"/>
    </row>
    <row r="33" spans="1:8" s="383" customFormat="1">
      <c r="A33" s="378" t="s">
        <v>188</v>
      </c>
      <c r="B33" s="379"/>
      <c r="C33" s="379"/>
      <c r="D33" s="380">
        <v>0</v>
      </c>
      <c r="E33" s="380">
        <v>0</v>
      </c>
      <c r="F33" s="380">
        <v>7811057529.4799995</v>
      </c>
      <c r="G33" s="380">
        <v>7811057529.4799995</v>
      </c>
      <c r="H33" s="381">
        <f>((G33*100)/G9)</f>
        <v>8.2403669280480827</v>
      </c>
    </row>
    <row r="34" spans="1:8" s="383" customFormat="1">
      <c r="A34" s="384"/>
      <c r="B34" s="385" t="s">
        <v>368</v>
      </c>
      <c r="C34" s="385"/>
      <c r="D34" s="386">
        <v>0</v>
      </c>
      <c r="E34" s="386">
        <v>0</v>
      </c>
      <c r="F34" s="386">
        <v>7811057529.4799995</v>
      </c>
      <c r="G34" s="386">
        <v>7811057529.4799995</v>
      </c>
      <c r="H34" s="387">
        <f>((G34*100)/G9)</f>
        <v>8.2403669280480827</v>
      </c>
    </row>
    <row r="35" spans="1:8">
      <c r="A35" s="372"/>
      <c r="B35" s="373"/>
      <c r="C35" s="373"/>
      <c r="D35" s="373"/>
      <c r="E35" s="373"/>
      <c r="F35" s="373"/>
      <c r="G35" s="373"/>
      <c r="H35" s="374"/>
    </row>
    <row r="39" spans="1:8">
      <c r="G39" s="375"/>
    </row>
  </sheetData>
  <mergeCells count="5">
    <mergeCell ref="A3:H3"/>
    <mergeCell ref="A4:H4"/>
    <mergeCell ref="A6:C7"/>
    <mergeCell ref="D6:H6"/>
    <mergeCell ref="A9:C9"/>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6"/>
  <sheetViews>
    <sheetView showGridLines="0" zoomScale="130" zoomScaleNormal="130" workbookViewId="0">
      <selection activeCell="B9" sqref="B9"/>
    </sheetView>
  </sheetViews>
  <sheetFormatPr baseColWidth="10" defaultRowHeight="11.25"/>
  <cols>
    <col min="1" max="1" width="35.7109375" style="348" customWidth="1"/>
    <col min="2" max="2" width="15.140625" style="348" customWidth="1"/>
    <col min="3" max="4" width="14.28515625" style="348" bestFit="1" customWidth="1"/>
    <col min="5" max="5" width="6.42578125" style="348" customWidth="1"/>
    <col min="6" max="16384" width="11.42578125" style="348"/>
  </cols>
  <sheetData>
    <row r="1" spans="1:5">
      <c r="A1" s="376"/>
      <c r="B1" s="347"/>
      <c r="C1" s="347"/>
      <c r="D1" s="347"/>
      <c r="E1" s="392"/>
    </row>
    <row r="2" spans="1:5">
      <c r="A2" s="376"/>
      <c r="B2" s="347"/>
      <c r="C2" s="347"/>
      <c r="D2" s="347"/>
      <c r="E2" s="392"/>
    </row>
    <row r="3" spans="1:5">
      <c r="A3" s="1578" t="s">
        <v>376</v>
      </c>
      <c r="B3" s="1578"/>
      <c r="C3" s="1578"/>
      <c r="D3" s="1578"/>
      <c r="E3" s="1578"/>
    </row>
    <row r="4" spans="1:5">
      <c r="A4" s="1562" t="s">
        <v>377</v>
      </c>
      <c r="B4" s="1562"/>
      <c r="C4" s="1562"/>
      <c r="D4" s="1562"/>
      <c r="E4" s="1562"/>
    </row>
    <row r="5" spans="1:5">
      <c r="E5" s="393"/>
    </row>
    <row r="6" spans="1:5">
      <c r="A6" s="1579" t="s">
        <v>3</v>
      </c>
      <c r="B6" s="394">
        <v>2022</v>
      </c>
      <c r="C6" s="1569">
        <v>2023</v>
      </c>
      <c r="D6" s="1569"/>
      <c r="E6" s="1569"/>
    </row>
    <row r="7" spans="1:5">
      <c r="A7" s="1579"/>
      <c r="B7" s="352" t="s">
        <v>319</v>
      </c>
      <c r="C7" s="394" t="s">
        <v>320</v>
      </c>
      <c r="D7" s="395" t="s">
        <v>319</v>
      </c>
      <c r="E7" s="396" t="s">
        <v>13</v>
      </c>
    </row>
    <row r="8" spans="1:5">
      <c r="A8" s="354"/>
      <c r="B8" s="356"/>
      <c r="C8" s="397"/>
      <c r="D8" s="397"/>
      <c r="E8" s="398"/>
    </row>
    <row r="9" spans="1:5">
      <c r="A9" s="399" t="s">
        <v>321</v>
      </c>
      <c r="B9" s="359">
        <v>91851728686.699997</v>
      </c>
      <c r="C9" s="359">
        <v>92229479717</v>
      </c>
      <c r="D9" s="359">
        <v>94790166477.820007</v>
      </c>
      <c r="E9" s="400">
        <f>E11+E12+E13+E14</f>
        <v>100</v>
      </c>
    </row>
    <row r="10" spans="1:5">
      <c r="A10" s="362"/>
      <c r="B10" s="364"/>
      <c r="C10" s="364"/>
      <c r="D10" s="364"/>
      <c r="E10" s="401"/>
    </row>
    <row r="11" spans="1:5">
      <c r="A11" s="402" t="s">
        <v>378</v>
      </c>
      <c r="B11" s="364">
        <v>11803410315.83</v>
      </c>
      <c r="C11" s="364">
        <v>10613387194.16</v>
      </c>
      <c r="D11" s="364">
        <v>12335047756.84</v>
      </c>
      <c r="E11" s="403">
        <f>((D11*100)/D9)</f>
        <v>13.01300357957097</v>
      </c>
    </row>
    <row r="12" spans="1:5">
      <c r="A12" s="402" t="s">
        <v>379</v>
      </c>
      <c r="B12" s="364">
        <v>57775049627.660004</v>
      </c>
      <c r="C12" s="364">
        <v>55895647331.18</v>
      </c>
      <c r="D12" s="364">
        <v>56142414020.739998</v>
      </c>
      <c r="E12" s="403">
        <f>((D12*100)/D9)</f>
        <v>59.228099397712093</v>
      </c>
    </row>
    <row r="13" spans="1:5">
      <c r="A13" s="402" t="s">
        <v>380</v>
      </c>
      <c r="B13" s="364">
        <v>2503951566.6700001</v>
      </c>
      <c r="C13" s="364">
        <v>3768106237.3899999</v>
      </c>
      <c r="D13" s="364">
        <v>3720795702.2199998</v>
      </c>
      <c r="E13" s="403">
        <f>((D13*100)/D9)</f>
        <v>3.925297148930138</v>
      </c>
    </row>
    <row r="14" spans="1:5">
      <c r="A14" s="402" t="s">
        <v>381</v>
      </c>
      <c r="B14" s="364">
        <v>19769317176.540001</v>
      </c>
      <c r="C14" s="364">
        <v>21952338954.27</v>
      </c>
      <c r="D14" s="364">
        <v>22591908998.02</v>
      </c>
      <c r="E14" s="403">
        <f>((D14*100)/D9)</f>
        <v>23.833599873786792</v>
      </c>
    </row>
    <row r="15" spans="1:5">
      <c r="A15" s="404"/>
      <c r="B15" s="405"/>
      <c r="C15" s="405"/>
      <c r="D15" s="405"/>
      <c r="E15" s="374"/>
    </row>
    <row r="16" spans="1:5">
      <c r="A16" s="376"/>
      <c r="B16" s="347"/>
      <c r="C16" s="347"/>
      <c r="D16" s="347"/>
      <c r="E16" s="392"/>
    </row>
    <row r="17" spans="1:5">
      <c r="A17" s="376"/>
      <c r="B17" s="347"/>
      <c r="C17" s="347"/>
      <c r="D17" s="347"/>
      <c r="E17" s="392"/>
    </row>
    <row r="26" spans="1:5">
      <c r="A26" s="408"/>
    </row>
    <row r="27" spans="1:5">
      <c r="A27" s="408"/>
    </row>
    <row r="28" spans="1:5">
      <c r="A28" s="408"/>
    </row>
    <row r="29" spans="1:5">
      <c r="A29" s="408"/>
    </row>
    <row r="30" spans="1:5">
      <c r="A30" s="408"/>
    </row>
    <row r="31" spans="1:5">
      <c r="A31" s="408"/>
    </row>
    <row r="64" ht="16.5" customHeight="1"/>
    <row r="66" ht="18.75" customHeight="1"/>
    <row r="78" s="412" customFormat="1"/>
    <row r="79" s="412" customFormat="1"/>
    <row r="80" s="412" customFormat="1"/>
    <row r="82" spans="3:5">
      <c r="E82" s="416"/>
    </row>
    <row r="83" spans="3:5">
      <c r="E83" s="416"/>
    </row>
    <row r="86" spans="3:5">
      <c r="C86" s="375"/>
      <c r="D86" s="375"/>
    </row>
  </sheetData>
  <mergeCells count="4">
    <mergeCell ref="A3:E3"/>
    <mergeCell ref="A4:E4"/>
    <mergeCell ref="A6:A7"/>
    <mergeCell ref="C6:E6"/>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zoomScale="145" zoomScaleNormal="145" workbookViewId="0">
      <selection activeCell="A18" sqref="A18:F33"/>
    </sheetView>
  </sheetViews>
  <sheetFormatPr baseColWidth="10" defaultRowHeight="11.25"/>
  <cols>
    <col min="1" max="1" width="29.140625" style="348" customWidth="1"/>
    <col min="2" max="2" width="14.140625" style="348" customWidth="1"/>
    <col min="3" max="4" width="14.28515625" style="348" bestFit="1" customWidth="1"/>
    <col min="5" max="5" width="13.85546875" style="348" customWidth="1"/>
    <col min="6" max="6" width="6.28515625" style="348" customWidth="1"/>
    <col min="7" max="16384" width="11.42578125" style="348"/>
  </cols>
  <sheetData>
    <row r="1" spans="1:6" ht="15.75" customHeight="1">
      <c r="A1" s="376"/>
      <c r="B1" s="347"/>
      <c r="C1" s="347"/>
      <c r="D1" s="347"/>
      <c r="E1" s="347"/>
      <c r="F1" s="1329"/>
    </row>
    <row r="2" spans="1:6">
      <c r="A2" s="376"/>
      <c r="B2" s="347"/>
      <c r="C2" s="347"/>
      <c r="D2" s="347"/>
      <c r="E2" s="347"/>
      <c r="F2" s="1329"/>
    </row>
    <row r="3" spans="1:6" ht="15.75" customHeight="1">
      <c r="A3" s="1578" t="s">
        <v>3223</v>
      </c>
      <c r="B3" s="1578"/>
      <c r="C3" s="1578"/>
      <c r="D3" s="1578"/>
      <c r="E3" s="1578"/>
      <c r="F3" s="1578"/>
    </row>
    <row r="4" spans="1:6" ht="13.5" customHeight="1">
      <c r="A4" s="1562" t="s">
        <v>377</v>
      </c>
      <c r="B4" s="1562"/>
      <c r="C4" s="1562"/>
      <c r="D4" s="1562"/>
      <c r="E4" s="1562"/>
      <c r="F4" s="1562"/>
    </row>
    <row r="5" spans="1:6">
      <c r="A5" s="347"/>
      <c r="F5" s="393"/>
    </row>
    <row r="6" spans="1:6">
      <c r="A6" s="1580" t="s">
        <v>3</v>
      </c>
      <c r="B6" s="1581">
        <v>2023</v>
      </c>
      <c r="C6" s="1581"/>
      <c r="D6" s="1581"/>
      <c r="E6" s="1581"/>
      <c r="F6" s="1581"/>
    </row>
    <row r="7" spans="1:6" ht="15" customHeight="1">
      <c r="A7" s="1580"/>
      <c r="B7" s="1474" t="s">
        <v>357</v>
      </c>
      <c r="C7" s="1474" t="s">
        <v>358</v>
      </c>
      <c r="D7" s="1474" t="s">
        <v>359</v>
      </c>
      <c r="E7" s="1582" t="s">
        <v>360</v>
      </c>
      <c r="F7" s="1582"/>
    </row>
    <row r="8" spans="1:6" ht="15" customHeight="1">
      <c r="A8" s="1476"/>
      <c r="B8" s="356"/>
      <c r="C8" s="356"/>
      <c r="D8" s="356"/>
      <c r="E8" s="356"/>
      <c r="F8" s="1477"/>
    </row>
    <row r="9" spans="1:6">
      <c r="A9" s="1330" t="s">
        <v>321</v>
      </c>
      <c r="B9" s="359">
        <v>25785792408.080002</v>
      </c>
      <c r="C9" s="359">
        <v>53705354405.300003</v>
      </c>
      <c r="D9" s="359">
        <v>15299019664.440001</v>
      </c>
      <c r="E9" s="359">
        <v>94790166477.820007</v>
      </c>
      <c r="F9" s="406">
        <f>F11+F12+F13+F14</f>
        <v>100</v>
      </c>
    </row>
    <row r="10" spans="1:6">
      <c r="A10" s="362"/>
      <c r="B10" s="364"/>
      <c r="C10" s="364"/>
      <c r="D10" s="364"/>
      <c r="E10" s="364"/>
      <c r="F10" s="410"/>
    </row>
    <row r="11" spans="1:6">
      <c r="A11" s="388" t="s">
        <v>378</v>
      </c>
      <c r="B11" s="390">
        <v>11864955750.68</v>
      </c>
      <c r="C11" s="390">
        <v>232126909.53</v>
      </c>
      <c r="D11" s="390">
        <v>237965096.63</v>
      </c>
      <c r="E11" s="390">
        <v>12335047756.84</v>
      </c>
      <c r="F11" s="411">
        <f>((E11*100)/E9)</f>
        <v>13.01300357957097</v>
      </c>
    </row>
    <row r="12" spans="1:6">
      <c r="A12" s="388" t="s">
        <v>379</v>
      </c>
      <c r="B12" s="390">
        <v>10252416915.58</v>
      </c>
      <c r="C12" s="390">
        <v>38934241871.239998</v>
      </c>
      <c r="D12" s="390">
        <v>6955755233.9200001</v>
      </c>
      <c r="E12" s="390">
        <v>56142414020.739998</v>
      </c>
      <c r="F12" s="411">
        <f>((E12*100)/E9)</f>
        <v>59.228099397712093</v>
      </c>
    </row>
    <row r="13" spans="1:6" ht="14.25" customHeight="1">
      <c r="A13" s="388" t="s">
        <v>380</v>
      </c>
      <c r="B13" s="390">
        <v>3021457223.0799999</v>
      </c>
      <c r="C13" s="390">
        <v>419578715</v>
      </c>
      <c r="D13" s="390">
        <v>279759764.13999999</v>
      </c>
      <c r="E13" s="390">
        <v>3720795702.2199998</v>
      </c>
      <c r="F13" s="411">
        <f>((E13*100)/E9)</f>
        <v>3.925297148930138</v>
      </c>
    </row>
    <row r="14" spans="1:6" ht="22.5">
      <c r="A14" s="388" t="s">
        <v>381</v>
      </c>
      <c r="B14" s="390">
        <v>646962518.74000001</v>
      </c>
      <c r="C14" s="390">
        <v>14119406909.530001</v>
      </c>
      <c r="D14" s="390">
        <v>7825539569.75</v>
      </c>
      <c r="E14" s="390">
        <v>22591908998.02</v>
      </c>
      <c r="F14" s="411">
        <f>((E14*100)/E9)</f>
        <v>23.833599873786792</v>
      </c>
    </row>
    <row r="15" spans="1:6">
      <c r="A15" s="414"/>
      <c r="B15" s="415"/>
      <c r="C15" s="415"/>
      <c r="D15" s="415"/>
      <c r="E15" s="415"/>
      <c r="F15" s="425"/>
    </row>
    <row r="16" spans="1:6">
      <c r="A16" s="376"/>
      <c r="B16" s="347"/>
      <c r="C16" s="347"/>
      <c r="D16" s="347"/>
      <c r="E16" s="347"/>
      <c r="F16" s="1329"/>
    </row>
    <row r="17" spans="1:6">
      <c r="A17" s="376"/>
      <c r="B17" s="347"/>
      <c r="C17" s="347"/>
      <c r="D17" s="347"/>
      <c r="E17" s="347"/>
      <c r="F17" s="1329"/>
    </row>
    <row r="19" spans="1:6">
      <c r="B19" s="375"/>
      <c r="C19" s="375"/>
      <c r="D19" s="375"/>
      <c r="E19" s="375"/>
    </row>
    <row r="23" spans="1:6" ht="11.25" customHeight="1"/>
    <row r="39" ht="15.75" customHeight="1"/>
    <row r="40" ht="15.75" customHeight="1"/>
    <row r="41" ht="16.5" customHeight="1"/>
    <row r="53" ht="15.75" customHeight="1"/>
    <row r="57" ht="15" customHeight="1"/>
    <row r="58" ht="15" customHeight="1"/>
    <row r="62" ht="17.25" customHeight="1"/>
    <row r="76" spans="1:6" s="412" customFormat="1">
      <c r="A76" s="348"/>
      <c r="B76" s="348"/>
      <c r="C76" s="348"/>
      <c r="D76" s="348"/>
      <c r="E76" s="348"/>
      <c r="F76" s="348"/>
    </row>
    <row r="77" spans="1:6" s="412" customFormat="1">
      <c r="A77" s="348"/>
      <c r="B77" s="348"/>
      <c r="C77" s="348"/>
      <c r="D77" s="348"/>
      <c r="E77" s="348"/>
      <c r="F77" s="348"/>
    </row>
  </sheetData>
  <mergeCells count="5">
    <mergeCell ref="A3:F3"/>
    <mergeCell ref="A4:F4"/>
    <mergeCell ref="A6:A7"/>
    <mergeCell ref="B6:F6"/>
    <mergeCell ref="E7:F7"/>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zoomScale="130" zoomScaleNormal="130" workbookViewId="0">
      <selection activeCell="C3" sqref="C3"/>
    </sheetView>
  </sheetViews>
  <sheetFormatPr baseColWidth="10" defaultRowHeight="11.25"/>
  <cols>
    <col min="1" max="1" width="35.7109375" style="348" customWidth="1"/>
    <col min="2" max="2" width="15.140625" style="348" customWidth="1"/>
    <col min="3" max="4" width="14.28515625" style="348" bestFit="1" customWidth="1"/>
    <col min="5" max="5" width="6.42578125" style="348" customWidth="1"/>
    <col min="6" max="16384" width="11.42578125" style="348"/>
  </cols>
  <sheetData>
    <row r="1" spans="1:5">
      <c r="A1" s="376"/>
      <c r="B1" s="347"/>
      <c r="C1" s="347"/>
      <c r="D1" s="347"/>
      <c r="E1" s="392"/>
    </row>
    <row r="2" spans="1:5">
      <c r="A2" s="376"/>
      <c r="B2" s="347"/>
      <c r="C2" s="347"/>
      <c r="D2" s="347"/>
      <c r="E2" s="392"/>
    </row>
    <row r="3" spans="1:5">
      <c r="A3" s="376"/>
      <c r="B3" s="347"/>
      <c r="C3" s="347"/>
      <c r="D3" s="347"/>
      <c r="E3" s="392"/>
    </row>
    <row r="4" spans="1:5">
      <c r="A4" s="376"/>
      <c r="B4" s="347"/>
      <c r="C4" s="347"/>
      <c r="D4" s="347"/>
      <c r="E4" s="392"/>
    </row>
    <row r="5" spans="1:5">
      <c r="A5" s="1578" t="s">
        <v>376</v>
      </c>
      <c r="B5" s="1578"/>
      <c r="C5" s="1578"/>
      <c r="D5" s="1578"/>
      <c r="E5" s="1578"/>
    </row>
    <row r="6" spans="1:5">
      <c r="A6" s="1562" t="s">
        <v>377</v>
      </c>
      <c r="B6" s="1562"/>
      <c r="C6" s="1562"/>
      <c r="D6" s="1562"/>
      <c r="E6" s="1562"/>
    </row>
    <row r="7" spans="1:5">
      <c r="E7" s="393"/>
    </row>
    <row r="8" spans="1:5">
      <c r="A8" s="1579" t="s">
        <v>378</v>
      </c>
      <c r="B8" s="394">
        <v>2022</v>
      </c>
      <c r="C8" s="1569">
        <v>2023</v>
      </c>
      <c r="D8" s="1569"/>
      <c r="E8" s="1569"/>
    </row>
    <row r="9" spans="1:5">
      <c r="A9" s="1579"/>
      <c r="B9" s="352" t="s">
        <v>319</v>
      </c>
      <c r="C9" s="394" t="s">
        <v>320</v>
      </c>
      <c r="D9" s="1569" t="s">
        <v>319</v>
      </c>
      <c r="E9" s="1569"/>
    </row>
    <row r="10" spans="1:5">
      <c r="A10" s="354"/>
      <c r="B10" s="356"/>
      <c r="C10" s="397"/>
      <c r="D10" s="397"/>
      <c r="E10" s="398"/>
    </row>
    <row r="11" spans="1:5">
      <c r="A11" s="399" t="s">
        <v>15</v>
      </c>
      <c r="B11" s="359">
        <v>11803410315.83</v>
      </c>
      <c r="C11" s="359">
        <v>10613387194.16</v>
      </c>
      <c r="D11" s="359">
        <v>12335047756.84</v>
      </c>
      <c r="E11" s="406">
        <f>SUM(E13:E18)</f>
        <v>100</v>
      </c>
    </row>
    <row r="12" spans="1:5">
      <c r="A12" s="362"/>
      <c r="B12" s="364"/>
      <c r="C12" s="364"/>
      <c r="D12" s="364"/>
      <c r="E12" s="401"/>
    </row>
    <row r="13" spans="1:5">
      <c r="A13" s="402" t="s">
        <v>382</v>
      </c>
      <c r="B13" s="364">
        <v>899696453.98000002</v>
      </c>
      <c r="C13" s="364">
        <v>578809465.64999998</v>
      </c>
      <c r="D13" s="364">
        <v>899500548.55999994</v>
      </c>
      <c r="E13" s="407">
        <f>((D13*100)/D11)</f>
        <v>7.2922340171825537</v>
      </c>
    </row>
    <row r="14" spans="1:5">
      <c r="A14" s="402" t="s">
        <v>383</v>
      </c>
      <c r="B14" s="364">
        <v>2662023268.8600001</v>
      </c>
      <c r="C14" s="364">
        <v>2696167284.3899999</v>
      </c>
      <c r="D14" s="364">
        <v>2779881062.3099999</v>
      </c>
      <c r="E14" s="407">
        <f>((D14*100)/D11)</f>
        <v>22.536443450480419</v>
      </c>
    </row>
    <row r="15" spans="1:5">
      <c r="A15" s="402" t="s">
        <v>384</v>
      </c>
      <c r="B15" s="364">
        <v>1657591965.8499999</v>
      </c>
      <c r="C15" s="364">
        <v>1480873052.1700001</v>
      </c>
      <c r="D15" s="364">
        <v>1411324010.5899999</v>
      </c>
      <c r="E15" s="407">
        <f>((D15*100)/D11)</f>
        <v>11.441577190549555</v>
      </c>
    </row>
    <row r="16" spans="1:5">
      <c r="A16" s="402" t="s">
        <v>385</v>
      </c>
      <c r="B16" s="364">
        <v>1034333049.0700001</v>
      </c>
      <c r="C16" s="364">
        <v>963374386.25</v>
      </c>
      <c r="D16" s="364">
        <v>1476922557.4300001</v>
      </c>
      <c r="E16" s="407">
        <f>((D16*100)/D11)</f>
        <v>11.973383375115192</v>
      </c>
    </row>
    <row r="17" spans="1:5">
      <c r="A17" s="402" t="s">
        <v>386</v>
      </c>
      <c r="B17" s="364">
        <v>2003918209.3800001</v>
      </c>
      <c r="C17" s="364">
        <v>2034477658.3900001</v>
      </c>
      <c r="D17" s="364">
        <v>2594396967.1399999</v>
      </c>
      <c r="E17" s="407">
        <f>((D17*100)/D11)</f>
        <v>21.032727382035155</v>
      </c>
    </row>
    <row r="18" spans="1:5">
      <c r="A18" s="402" t="s">
        <v>387</v>
      </c>
      <c r="B18" s="364">
        <v>3545847368.6900001</v>
      </c>
      <c r="C18" s="364">
        <v>2859685347.3099999</v>
      </c>
      <c r="D18" s="364">
        <v>3173022610.8099999</v>
      </c>
      <c r="E18" s="407">
        <f>((D18*100)/D11)</f>
        <v>25.723634584637125</v>
      </c>
    </row>
    <row r="19" spans="1:5">
      <c r="A19" s="372"/>
      <c r="B19" s="373"/>
      <c r="C19" s="373"/>
      <c r="D19" s="373"/>
      <c r="E19" s="374"/>
    </row>
    <row r="20" spans="1:5">
      <c r="A20" s="376"/>
      <c r="B20" s="347"/>
      <c r="C20" s="347"/>
      <c r="D20" s="347"/>
      <c r="E20" s="392"/>
    </row>
    <row r="21" spans="1:5">
      <c r="A21" s="376"/>
      <c r="B21" s="347"/>
      <c r="C21" s="347"/>
      <c r="D21" s="347"/>
      <c r="E21" s="392"/>
    </row>
    <row r="26" spans="1:5">
      <c r="A26" s="408"/>
    </row>
    <row r="27" spans="1:5">
      <c r="A27" s="408"/>
    </row>
    <row r="28" spans="1:5">
      <c r="A28" s="408"/>
    </row>
    <row r="29" spans="1:5">
      <c r="A29" s="408"/>
    </row>
    <row r="30" spans="1:5">
      <c r="A30" s="408"/>
    </row>
    <row r="31" spans="1:5">
      <c r="A31" s="408"/>
    </row>
    <row r="64" ht="16.5" customHeight="1"/>
    <row r="66" spans="1:5" ht="18.75" customHeight="1"/>
    <row r="69" spans="1:5">
      <c r="E69" s="416"/>
    </row>
    <row r="70" spans="1:5">
      <c r="E70" s="416"/>
    </row>
    <row r="73" spans="1:5">
      <c r="C73" s="375"/>
      <c r="D73" s="375"/>
    </row>
    <row r="78" spans="1:5" s="412" customFormat="1">
      <c r="A78" s="348"/>
      <c r="B78" s="348"/>
      <c r="C78" s="348"/>
      <c r="D78" s="348"/>
      <c r="E78" s="348"/>
    </row>
    <row r="79" spans="1:5" s="412" customFormat="1">
      <c r="A79" s="348"/>
      <c r="B79" s="348"/>
      <c r="C79" s="348"/>
      <c r="D79" s="348"/>
      <c r="E79" s="348"/>
    </row>
    <row r="80" spans="1:5" s="412" customFormat="1">
      <c r="A80" s="348"/>
      <c r="B80" s="348"/>
      <c r="C80" s="348"/>
      <c r="D80" s="348"/>
      <c r="E80" s="348"/>
    </row>
  </sheetData>
  <mergeCells count="5">
    <mergeCell ref="A8:A9"/>
    <mergeCell ref="C8:E8"/>
    <mergeCell ref="D9:E9"/>
    <mergeCell ref="A5:E5"/>
    <mergeCell ref="A6:E6"/>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R64"/>
  <sheetViews>
    <sheetView showGridLines="0" topLeftCell="A38" workbookViewId="0">
      <selection activeCell="F54" sqref="F54"/>
    </sheetView>
  </sheetViews>
  <sheetFormatPr baseColWidth="10" defaultRowHeight="12.75"/>
  <cols>
    <col min="1" max="1" width="62.140625" style="1" customWidth="1"/>
    <col min="2" max="2" width="15.28515625" style="1" customWidth="1"/>
    <col min="3" max="3" width="7.7109375" style="1" customWidth="1"/>
    <col min="4" max="4" width="14.140625" style="3" bestFit="1" customWidth="1"/>
    <col min="5" max="6" width="11.42578125" style="1"/>
    <col min="7" max="7" width="26.42578125" style="1" customWidth="1"/>
    <col min="8" max="10" width="11.42578125" style="1"/>
    <col min="11" max="11" width="36.42578125" style="1" customWidth="1"/>
    <col min="12" max="14" width="11.42578125" style="1"/>
    <col min="15" max="15" width="27.42578125" style="1" customWidth="1"/>
    <col min="16" max="17" width="11.42578125" style="1"/>
    <col min="18" max="18" width="13.7109375" style="1" customWidth="1"/>
    <col min="19" max="254" width="11.42578125" style="1"/>
    <col min="255" max="255" width="62.140625" style="1" customWidth="1"/>
    <col min="256" max="256" width="12" style="1" bestFit="1" customWidth="1"/>
    <col min="257" max="257" width="7.7109375" style="1" customWidth="1"/>
    <col min="258" max="258" width="12" style="1" bestFit="1" customWidth="1"/>
    <col min="259" max="259" width="23.42578125" style="1" customWidth="1"/>
    <col min="260" max="262" width="11.42578125" style="1"/>
    <col min="263" max="263" width="26.42578125" style="1" customWidth="1"/>
    <col min="264" max="266" width="11.42578125" style="1"/>
    <col min="267" max="267" width="36.42578125" style="1" customWidth="1"/>
    <col min="268" max="270" width="11.42578125" style="1"/>
    <col min="271" max="271" width="27.42578125" style="1" customWidth="1"/>
    <col min="272" max="273" width="11.42578125" style="1"/>
    <col min="274" max="274" width="13.7109375" style="1" customWidth="1"/>
    <col min="275" max="510" width="11.42578125" style="1"/>
    <col min="511" max="511" width="62.140625" style="1" customWidth="1"/>
    <col min="512" max="512" width="12" style="1" bestFit="1" customWidth="1"/>
    <col min="513" max="513" width="7.7109375" style="1" customWidth="1"/>
    <col min="514" max="514" width="12" style="1" bestFit="1" customWidth="1"/>
    <col min="515" max="515" width="23.42578125" style="1" customWidth="1"/>
    <col min="516" max="518" width="11.42578125" style="1"/>
    <col min="519" max="519" width="26.42578125" style="1" customWidth="1"/>
    <col min="520" max="522" width="11.42578125" style="1"/>
    <col min="523" max="523" width="36.42578125" style="1" customWidth="1"/>
    <col min="524" max="526" width="11.42578125" style="1"/>
    <col min="527" max="527" width="27.42578125" style="1" customWidth="1"/>
    <col min="528" max="529" width="11.42578125" style="1"/>
    <col min="530" max="530" width="13.7109375" style="1" customWidth="1"/>
    <col min="531" max="766" width="11.42578125" style="1"/>
    <col min="767" max="767" width="62.140625" style="1" customWidth="1"/>
    <col min="768" max="768" width="12" style="1" bestFit="1" customWidth="1"/>
    <col min="769" max="769" width="7.7109375" style="1" customWidth="1"/>
    <col min="770" max="770" width="12" style="1" bestFit="1" customWidth="1"/>
    <col min="771" max="771" width="23.42578125" style="1" customWidth="1"/>
    <col min="772" max="774" width="11.42578125" style="1"/>
    <col min="775" max="775" width="26.42578125" style="1" customWidth="1"/>
    <col min="776" max="778" width="11.42578125" style="1"/>
    <col min="779" max="779" width="36.42578125" style="1" customWidth="1"/>
    <col min="780" max="782" width="11.42578125" style="1"/>
    <col min="783" max="783" width="27.42578125" style="1" customWidth="1"/>
    <col min="784" max="785" width="11.42578125" style="1"/>
    <col min="786" max="786" width="13.7109375" style="1" customWidth="1"/>
    <col min="787" max="1022" width="11.42578125" style="1"/>
    <col min="1023" max="1023" width="62.140625" style="1" customWidth="1"/>
    <col min="1024" max="1024" width="12" style="1" bestFit="1" customWidth="1"/>
    <col min="1025" max="1025" width="7.7109375" style="1" customWidth="1"/>
    <col min="1026" max="1026" width="12" style="1" bestFit="1" customWidth="1"/>
    <col min="1027" max="1027" width="23.42578125" style="1" customWidth="1"/>
    <col min="1028" max="1030" width="11.42578125" style="1"/>
    <col min="1031" max="1031" width="26.42578125" style="1" customWidth="1"/>
    <col min="1032" max="1034" width="11.42578125" style="1"/>
    <col min="1035" max="1035" width="36.42578125" style="1" customWidth="1"/>
    <col min="1036" max="1038" width="11.42578125" style="1"/>
    <col min="1039" max="1039" width="27.42578125" style="1" customWidth="1"/>
    <col min="1040" max="1041" width="11.42578125" style="1"/>
    <col min="1042" max="1042" width="13.7109375" style="1" customWidth="1"/>
    <col min="1043" max="1278" width="11.42578125" style="1"/>
    <col min="1279" max="1279" width="62.140625" style="1" customWidth="1"/>
    <col min="1280" max="1280" width="12" style="1" bestFit="1" customWidth="1"/>
    <col min="1281" max="1281" width="7.7109375" style="1" customWidth="1"/>
    <col min="1282" max="1282" width="12" style="1" bestFit="1" customWidth="1"/>
    <col min="1283" max="1283" width="23.42578125" style="1" customWidth="1"/>
    <col min="1284" max="1286" width="11.42578125" style="1"/>
    <col min="1287" max="1287" width="26.42578125" style="1" customWidth="1"/>
    <col min="1288" max="1290" width="11.42578125" style="1"/>
    <col min="1291" max="1291" width="36.42578125" style="1" customWidth="1"/>
    <col min="1292" max="1294" width="11.42578125" style="1"/>
    <col min="1295" max="1295" width="27.42578125" style="1" customWidth="1"/>
    <col min="1296" max="1297" width="11.42578125" style="1"/>
    <col min="1298" max="1298" width="13.7109375" style="1" customWidth="1"/>
    <col min="1299" max="1534" width="11.42578125" style="1"/>
    <col min="1535" max="1535" width="62.140625" style="1" customWidth="1"/>
    <col min="1536" max="1536" width="12" style="1" bestFit="1" customWidth="1"/>
    <col min="1537" max="1537" width="7.7109375" style="1" customWidth="1"/>
    <col min="1538" max="1538" width="12" style="1" bestFit="1" customWidth="1"/>
    <col min="1539" max="1539" width="23.42578125" style="1" customWidth="1"/>
    <col min="1540" max="1542" width="11.42578125" style="1"/>
    <col min="1543" max="1543" width="26.42578125" style="1" customWidth="1"/>
    <col min="1544" max="1546" width="11.42578125" style="1"/>
    <col min="1547" max="1547" width="36.42578125" style="1" customWidth="1"/>
    <col min="1548" max="1550" width="11.42578125" style="1"/>
    <col min="1551" max="1551" width="27.42578125" style="1" customWidth="1"/>
    <col min="1552" max="1553" width="11.42578125" style="1"/>
    <col min="1554" max="1554" width="13.7109375" style="1" customWidth="1"/>
    <col min="1555" max="1790" width="11.42578125" style="1"/>
    <col min="1791" max="1791" width="62.140625" style="1" customWidth="1"/>
    <col min="1792" max="1792" width="12" style="1" bestFit="1" customWidth="1"/>
    <col min="1793" max="1793" width="7.7109375" style="1" customWidth="1"/>
    <col min="1794" max="1794" width="12" style="1" bestFit="1" customWidth="1"/>
    <col min="1795" max="1795" width="23.42578125" style="1" customWidth="1"/>
    <col min="1796" max="1798" width="11.42578125" style="1"/>
    <col min="1799" max="1799" width="26.42578125" style="1" customWidth="1"/>
    <col min="1800" max="1802" width="11.42578125" style="1"/>
    <col min="1803" max="1803" width="36.42578125" style="1" customWidth="1"/>
    <col min="1804" max="1806" width="11.42578125" style="1"/>
    <col min="1807" max="1807" width="27.42578125" style="1" customWidth="1"/>
    <col min="1808" max="1809" width="11.42578125" style="1"/>
    <col min="1810" max="1810" width="13.7109375" style="1" customWidth="1"/>
    <col min="1811" max="2046" width="11.42578125" style="1"/>
    <col min="2047" max="2047" width="62.140625" style="1" customWidth="1"/>
    <col min="2048" max="2048" width="12" style="1" bestFit="1" customWidth="1"/>
    <col min="2049" max="2049" width="7.7109375" style="1" customWidth="1"/>
    <col min="2050" max="2050" width="12" style="1" bestFit="1" customWidth="1"/>
    <col min="2051" max="2051" width="23.42578125" style="1" customWidth="1"/>
    <col min="2052" max="2054" width="11.42578125" style="1"/>
    <col min="2055" max="2055" width="26.42578125" style="1" customWidth="1"/>
    <col min="2056" max="2058" width="11.42578125" style="1"/>
    <col min="2059" max="2059" width="36.42578125" style="1" customWidth="1"/>
    <col min="2060" max="2062" width="11.42578125" style="1"/>
    <col min="2063" max="2063" width="27.42578125" style="1" customWidth="1"/>
    <col min="2064" max="2065" width="11.42578125" style="1"/>
    <col min="2066" max="2066" width="13.7109375" style="1" customWidth="1"/>
    <col min="2067" max="2302" width="11.42578125" style="1"/>
    <col min="2303" max="2303" width="62.140625" style="1" customWidth="1"/>
    <col min="2304" max="2304" width="12" style="1" bestFit="1" customWidth="1"/>
    <col min="2305" max="2305" width="7.7109375" style="1" customWidth="1"/>
    <col min="2306" max="2306" width="12" style="1" bestFit="1" customWidth="1"/>
    <col min="2307" max="2307" width="23.42578125" style="1" customWidth="1"/>
    <col min="2308" max="2310" width="11.42578125" style="1"/>
    <col min="2311" max="2311" width="26.42578125" style="1" customWidth="1"/>
    <col min="2312" max="2314" width="11.42578125" style="1"/>
    <col min="2315" max="2315" width="36.42578125" style="1" customWidth="1"/>
    <col min="2316" max="2318" width="11.42578125" style="1"/>
    <col min="2319" max="2319" width="27.42578125" style="1" customWidth="1"/>
    <col min="2320" max="2321" width="11.42578125" style="1"/>
    <col min="2322" max="2322" width="13.7109375" style="1" customWidth="1"/>
    <col min="2323" max="2558" width="11.42578125" style="1"/>
    <col min="2559" max="2559" width="62.140625" style="1" customWidth="1"/>
    <col min="2560" max="2560" width="12" style="1" bestFit="1" customWidth="1"/>
    <col min="2561" max="2561" width="7.7109375" style="1" customWidth="1"/>
    <col min="2562" max="2562" width="12" style="1" bestFit="1" customWidth="1"/>
    <col min="2563" max="2563" width="23.42578125" style="1" customWidth="1"/>
    <col min="2564" max="2566" width="11.42578125" style="1"/>
    <col min="2567" max="2567" width="26.42578125" style="1" customWidth="1"/>
    <col min="2568" max="2570" width="11.42578125" style="1"/>
    <col min="2571" max="2571" width="36.42578125" style="1" customWidth="1"/>
    <col min="2572" max="2574" width="11.42578125" style="1"/>
    <col min="2575" max="2575" width="27.42578125" style="1" customWidth="1"/>
    <col min="2576" max="2577" width="11.42578125" style="1"/>
    <col min="2578" max="2578" width="13.7109375" style="1" customWidth="1"/>
    <col min="2579" max="2814" width="11.42578125" style="1"/>
    <col min="2815" max="2815" width="62.140625" style="1" customWidth="1"/>
    <col min="2816" max="2816" width="12" style="1" bestFit="1" customWidth="1"/>
    <col min="2817" max="2817" width="7.7109375" style="1" customWidth="1"/>
    <col min="2818" max="2818" width="12" style="1" bestFit="1" customWidth="1"/>
    <col min="2819" max="2819" width="23.42578125" style="1" customWidth="1"/>
    <col min="2820" max="2822" width="11.42578125" style="1"/>
    <col min="2823" max="2823" width="26.42578125" style="1" customWidth="1"/>
    <col min="2824" max="2826" width="11.42578125" style="1"/>
    <col min="2827" max="2827" width="36.42578125" style="1" customWidth="1"/>
    <col min="2828" max="2830" width="11.42578125" style="1"/>
    <col min="2831" max="2831" width="27.42578125" style="1" customWidth="1"/>
    <col min="2832" max="2833" width="11.42578125" style="1"/>
    <col min="2834" max="2834" width="13.7109375" style="1" customWidth="1"/>
    <col min="2835" max="3070" width="11.42578125" style="1"/>
    <col min="3071" max="3071" width="62.140625" style="1" customWidth="1"/>
    <col min="3072" max="3072" width="12" style="1" bestFit="1" customWidth="1"/>
    <col min="3073" max="3073" width="7.7109375" style="1" customWidth="1"/>
    <col min="3074" max="3074" width="12" style="1" bestFit="1" customWidth="1"/>
    <col min="3075" max="3075" width="23.42578125" style="1" customWidth="1"/>
    <col min="3076" max="3078" width="11.42578125" style="1"/>
    <col min="3079" max="3079" width="26.42578125" style="1" customWidth="1"/>
    <col min="3080" max="3082" width="11.42578125" style="1"/>
    <col min="3083" max="3083" width="36.42578125" style="1" customWidth="1"/>
    <col min="3084" max="3086" width="11.42578125" style="1"/>
    <col min="3087" max="3087" width="27.42578125" style="1" customWidth="1"/>
    <col min="3088" max="3089" width="11.42578125" style="1"/>
    <col min="3090" max="3090" width="13.7109375" style="1" customWidth="1"/>
    <col min="3091" max="3326" width="11.42578125" style="1"/>
    <col min="3327" max="3327" width="62.140625" style="1" customWidth="1"/>
    <col min="3328" max="3328" width="12" style="1" bestFit="1" customWidth="1"/>
    <col min="3329" max="3329" width="7.7109375" style="1" customWidth="1"/>
    <col min="3330" max="3330" width="12" style="1" bestFit="1" customWidth="1"/>
    <col min="3331" max="3331" width="23.42578125" style="1" customWidth="1"/>
    <col min="3332" max="3334" width="11.42578125" style="1"/>
    <col min="3335" max="3335" width="26.42578125" style="1" customWidth="1"/>
    <col min="3336" max="3338" width="11.42578125" style="1"/>
    <col min="3339" max="3339" width="36.42578125" style="1" customWidth="1"/>
    <col min="3340" max="3342" width="11.42578125" style="1"/>
    <col min="3343" max="3343" width="27.42578125" style="1" customWidth="1"/>
    <col min="3344" max="3345" width="11.42578125" style="1"/>
    <col min="3346" max="3346" width="13.7109375" style="1" customWidth="1"/>
    <col min="3347" max="3582" width="11.42578125" style="1"/>
    <col min="3583" max="3583" width="62.140625" style="1" customWidth="1"/>
    <col min="3584" max="3584" width="12" style="1" bestFit="1" customWidth="1"/>
    <col min="3585" max="3585" width="7.7109375" style="1" customWidth="1"/>
    <col min="3586" max="3586" width="12" style="1" bestFit="1" customWidth="1"/>
    <col min="3587" max="3587" width="23.42578125" style="1" customWidth="1"/>
    <col min="3588" max="3590" width="11.42578125" style="1"/>
    <col min="3591" max="3591" width="26.42578125" style="1" customWidth="1"/>
    <col min="3592" max="3594" width="11.42578125" style="1"/>
    <col min="3595" max="3595" width="36.42578125" style="1" customWidth="1"/>
    <col min="3596" max="3598" width="11.42578125" style="1"/>
    <col min="3599" max="3599" width="27.42578125" style="1" customWidth="1"/>
    <col min="3600" max="3601" width="11.42578125" style="1"/>
    <col min="3602" max="3602" width="13.7109375" style="1" customWidth="1"/>
    <col min="3603" max="3838" width="11.42578125" style="1"/>
    <col min="3839" max="3839" width="62.140625" style="1" customWidth="1"/>
    <col min="3840" max="3840" width="12" style="1" bestFit="1" customWidth="1"/>
    <col min="3841" max="3841" width="7.7109375" style="1" customWidth="1"/>
    <col min="3842" max="3842" width="12" style="1" bestFit="1" customWidth="1"/>
    <col min="3843" max="3843" width="23.42578125" style="1" customWidth="1"/>
    <col min="3844" max="3846" width="11.42578125" style="1"/>
    <col min="3847" max="3847" width="26.42578125" style="1" customWidth="1"/>
    <col min="3848" max="3850" width="11.42578125" style="1"/>
    <col min="3851" max="3851" width="36.42578125" style="1" customWidth="1"/>
    <col min="3852" max="3854" width="11.42578125" style="1"/>
    <col min="3855" max="3855" width="27.42578125" style="1" customWidth="1"/>
    <col min="3856" max="3857" width="11.42578125" style="1"/>
    <col min="3858" max="3858" width="13.7109375" style="1" customWidth="1"/>
    <col min="3859" max="4094" width="11.42578125" style="1"/>
    <col min="4095" max="4095" width="62.140625" style="1" customWidth="1"/>
    <col min="4096" max="4096" width="12" style="1" bestFit="1" customWidth="1"/>
    <col min="4097" max="4097" width="7.7109375" style="1" customWidth="1"/>
    <col min="4098" max="4098" width="12" style="1" bestFit="1" customWidth="1"/>
    <col min="4099" max="4099" width="23.42578125" style="1" customWidth="1"/>
    <col min="4100" max="4102" width="11.42578125" style="1"/>
    <col min="4103" max="4103" width="26.42578125" style="1" customWidth="1"/>
    <col min="4104" max="4106" width="11.42578125" style="1"/>
    <col min="4107" max="4107" width="36.42578125" style="1" customWidth="1"/>
    <col min="4108" max="4110" width="11.42578125" style="1"/>
    <col min="4111" max="4111" width="27.42578125" style="1" customWidth="1"/>
    <col min="4112" max="4113" width="11.42578125" style="1"/>
    <col min="4114" max="4114" width="13.7109375" style="1" customWidth="1"/>
    <col min="4115" max="4350" width="11.42578125" style="1"/>
    <col min="4351" max="4351" width="62.140625" style="1" customWidth="1"/>
    <col min="4352" max="4352" width="12" style="1" bestFit="1" customWidth="1"/>
    <col min="4353" max="4353" width="7.7109375" style="1" customWidth="1"/>
    <col min="4354" max="4354" width="12" style="1" bestFit="1" customWidth="1"/>
    <col min="4355" max="4355" width="23.42578125" style="1" customWidth="1"/>
    <col min="4356" max="4358" width="11.42578125" style="1"/>
    <col min="4359" max="4359" width="26.42578125" style="1" customWidth="1"/>
    <col min="4360" max="4362" width="11.42578125" style="1"/>
    <col min="4363" max="4363" width="36.42578125" style="1" customWidth="1"/>
    <col min="4364" max="4366" width="11.42578125" style="1"/>
    <col min="4367" max="4367" width="27.42578125" style="1" customWidth="1"/>
    <col min="4368" max="4369" width="11.42578125" style="1"/>
    <col min="4370" max="4370" width="13.7109375" style="1" customWidth="1"/>
    <col min="4371" max="4606" width="11.42578125" style="1"/>
    <col min="4607" max="4607" width="62.140625" style="1" customWidth="1"/>
    <col min="4608" max="4608" width="12" style="1" bestFit="1" customWidth="1"/>
    <col min="4609" max="4609" width="7.7109375" style="1" customWidth="1"/>
    <col min="4610" max="4610" width="12" style="1" bestFit="1" customWidth="1"/>
    <col min="4611" max="4611" width="23.42578125" style="1" customWidth="1"/>
    <col min="4612" max="4614" width="11.42578125" style="1"/>
    <col min="4615" max="4615" width="26.42578125" style="1" customWidth="1"/>
    <col min="4616" max="4618" width="11.42578125" style="1"/>
    <col min="4619" max="4619" width="36.42578125" style="1" customWidth="1"/>
    <col min="4620" max="4622" width="11.42578125" style="1"/>
    <col min="4623" max="4623" width="27.42578125" style="1" customWidth="1"/>
    <col min="4624" max="4625" width="11.42578125" style="1"/>
    <col min="4626" max="4626" width="13.7109375" style="1" customWidth="1"/>
    <col min="4627" max="4862" width="11.42578125" style="1"/>
    <col min="4863" max="4863" width="62.140625" style="1" customWidth="1"/>
    <col min="4864" max="4864" width="12" style="1" bestFit="1" customWidth="1"/>
    <col min="4865" max="4865" width="7.7109375" style="1" customWidth="1"/>
    <col min="4866" max="4866" width="12" style="1" bestFit="1" customWidth="1"/>
    <col min="4867" max="4867" width="23.42578125" style="1" customWidth="1"/>
    <col min="4868" max="4870" width="11.42578125" style="1"/>
    <col min="4871" max="4871" width="26.42578125" style="1" customWidth="1"/>
    <col min="4872" max="4874" width="11.42578125" style="1"/>
    <col min="4875" max="4875" width="36.42578125" style="1" customWidth="1"/>
    <col min="4876" max="4878" width="11.42578125" style="1"/>
    <col min="4879" max="4879" width="27.42578125" style="1" customWidth="1"/>
    <col min="4880" max="4881" width="11.42578125" style="1"/>
    <col min="4882" max="4882" width="13.7109375" style="1" customWidth="1"/>
    <col min="4883" max="5118" width="11.42578125" style="1"/>
    <col min="5119" max="5119" width="62.140625" style="1" customWidth="1"/>
    <col min="5120" max="5120" width="12" style="1" bestFit="1" customWidth="1"/>
    <col min="5121" max="5121" width="7.7109375" style="1" customWidth="1"/>
    <col min="5122" max="5122" width="12" style="1" bestFit="1" customWidth="1"/>
    <col min="5123" max="5123" width="23.42578125" style="1" customWidth="1"/>
    <col min="5124" max="5126" width="11.42578125" style="1"/>
    <col min="5127" max="5127" width="26.42578125" style="1" customWidth="1"/>
    <col min="5128" max="5130" width="11.42578125" style="1"/>
    <col min="5131" max="5131" width="36.42578125" style="1" customWidth="1"/>
    <col min="5132" max="5134" width="11.42578125" style="1"/>
    <col min="5135" max="5135" width="27.42578125" style="1" customWidth="1"/>
    <col min="5136" max="5137" width="11.42578125" style="1"/>
    <col min="5138" max="5138" width="13.7109375" style="1" customWidth="1"/>
    <col min="5139" max="5374" width="11.42578125" style="1"/>
    <col min="5375" max="5375" width="62.140625" style="1" customWidth="1"/>
    <col min="5376" max="5376" width="12" style="1" bestFit="1" customWidth="1"/>
    <col min="5377" max="5377" width="7.7109375" style="1" customWidth="1"/>
    <col min="5378" max="5378" width="12" style="1" bestFit="1" customWidth="1"/>
    <col min="5379" max="5379" width="23.42578125" style="1" customWidth="1"/>
    <col min="5380" max="5382" width="11.42578125" style="1"/>
    <col min="5383" max="5383" width="26.42578125" style="1" customWidth="1"/>
    <col min="5384" max="5386" width="11.42578125" style="1"/>
    <col min="5387" max="5387" width="36.42578125" style="1" customWidth="1"/>
    <col min="5388" max="5390" width="11.42578125" style="1"/>
    <col min="5391" max="5391" width="27.42578125" style="1" customWidth="1"/>
    <col min="5392" max="5393" width="11.42578125" style="1"/>
    <col min="5394" max="5394" width="13.7109375" style="1" customWidth="1"/>
    <col min="5395" max="5630" width="11.42578125" style="1"/>
    <col min="5631" max="5631" width="62.140625" style="1" customWidth="1"/>
    <col min="5632" max="5632" width="12" style="1" bestFit="1" customWidth="1"/>
    <col min="5633" max="5633" width="7.7109375" style="1" customWidth="1"/>
    <col min="5634" max="5634" width="12" style="1" bestFit="1" customWidth="1"/>
    <col min="5635" max="5635" width="23.42578125" style="1" customWidth="1"/>
    <col min="5636" max="5638" width="11.42578125" style="1"/>
    <col min="5639" max="5639" width="26.42578125" style="1" customWidth="1"/>
    <col min="5640" max="5642" width="11.42578125" style="1"/>
    <col min="5643" max="5643" width="36.42578125" style="1" customWidth="1"/>
    <col min="5644" max="5646" width="11.42578125" style="1"/>
    <col min="5647" max="5647" width="27.42578125" style="1" customWidth="1"/>
    <col min="5648" max="5649" width="11.42578125" style="1"/>
    <col min="5650" max="5650" width="13.7109375" style="1" customWidth="1"/>
    <col min="5651" max="5886" width="11.42578125" style="1"/>
    <col min="5887" max="5887" width="62.140625" style="1" customWidth="1"/>
    <col min="5888" max="5888" width="12" style="1" bestFit="1" customWidth="1"/>
    <col min="5889" max="5889" width="7.7109375" style="1" customWidth="1"/>
    <col min="5890" max="5890" width="12" style="1" bestFit="1" customWidth="1"/>
    <col min="5891" max="5891" width="23.42578125" style="1" customWidth="1"/>
    <col min="5892" max="5894" width="11.42578125" style="1"/>
    <col min="5895" max="5895" width="26.42578125" style="1" customWidth="1"/>
    <col min="5896" max="5898" width="11.42578125" style="1"/>
    <col min="5899" max="5899" width="36.42578125" style="1" customWidth="1"/>
    <col min="5900" max="5902" width="11.42578125" style="1"/>
    <col min="5903" max="5903" width="27.42578125" style="1" customWidth="1"/>
    <col min="5904" max="5905" width="11.42578125" style="1"/>
    <col min="5906" max="5906" width="13.7109375" style="1" customWidth="1"/>
    <col min="5907" max="6142" width="11.42578125" style="1"/>
    <col min="6143" max="6143" width="62.140625" style="1" customWidth="1"/>
    <col min="6144" max="6144" width="12" style="1" bestFit="1" customWidth="1"/>
    <col min="6145" max="6145" width="7.7109375" style="1" customWidth="1"/>
    <col min="6146" max="6146" width="12" style="1" bestFit="1" customWidth="1"/>
    <col min="6147" max="6147" width="23.42578125" style="1" customWidth="1"/>
    <col min="6148" max="6150" width="11.42578125" style="1"/>
    <col min="6151" max="6151" width="26.42578125" style="1" customWidth="1"/>
    <col min="6152" max="6154" width="11.42578125" style="1"/>
    <col min="6155" max="6155" width="36.42578125" style="1" customWidth="1"/>
    <col min="6156" max="6158" width="11.42578125" style="1"/>
    <col min="6159" max="6159" width="27.42578125" style="1" customWidth="1"/>
    <col min="6160" max="6161" width="11.42578125" style="1"/>
    <col min="6162" max="6162" width="13.7109375" style="1" customWidth="1"/>
    <col min="6163" max="6398" width="11.42578125" style="1"/>
    <col min="6399" max="6399" width="62.140625" style="1" customWidth="1"/>
    <col min="6400" max="6400" width="12" style="1" bestFit="1" customWidth="1"/>
    <col min="6401" max="6401" width="7.7109375" style="1" customWidth="1"/>
    <col min="6402" max="6402" width="12" style="1" bestFit="1" customWidth="1"/>
    <col min="6403" max="6403" width="23.42578125" style="1" customWidth="1"/>
    <col min="6404" max="6406" width="11.42578125" style="1"/>
    <col min="6407" max="6407" width="26.42578125" style="1" customWidth="1"/>
    <col min="6408" max="6410" width="11.42578125" style="1"/>
    <col min="6411" max="6411" width="36.42578125" style="1" customWidth="1"/>
    <col min="6412" max="6414" width="11.42578125" style="1"/>
    <col min="6415" max="6415" width="27.42578125" style="1" customWidth="1"/>
    <col min="6416" max="6417" width="11.42578125" style="1"/>
    <col min="6418" max="6418" width="13.7109375" style="1" customWidth="1"/>
    <col min="6419" max="6654" width="11.42578125" style="1"/>
    <col min="6655" max="6655" width="62.140625" style="1" customWidth="1"/>
    <col min="6656" max="6656" width="12" style="1" bestFit="1" customWidth="1"/>
    <col min="6657" max="6657" width="7.7109375" style="1" customWidth="1"/>
    <col min="6658" max="6658" width="12" style="1" bestFit="1" customWidth="1"/>
    <col min="6659" max="6659" width="23.42578125" style="1" customWidth="1"/>
    <col min="6660" max="6662" width="11.42578125" style="1"/>
    <col min="6663" max="6663" width="26.42578125" style="1" customWidth="1"/>
    <col min="6664" max="6666" width="11.42578125" style="1"/>
    <col min="6667" max="6667" width="36.42578125" style="1" customWidth="1"/>
    <col min="6668" max="6670" width="11.42578125" style="1"/>
    <col min="6671" max="6671" width="27.42578125" style="1" customWidth="1"/>
    <col min="6672" max="6673" width="11.42578125" style="1"/>
    <col min="6674" max="6674" width="13.7109375" style="1" customWidth="1"/>
    <col min="6675" max="6910" width="11.42578125" style="1"/>
    <col min="6911" max="6911" width="62.140625" style="1" customWidth="1"/>
    <col min="6912" max="6912" width="12" style="1" bestFit="1" customWidth="1"/>
    <col min="6913" max="6913" width="7.7109375" style="1" customWidth="1"/>
    <col min="6914" max="6914" width="12" style="1" bestFit="1" customWidth="1"/>
    <col min="6915" max="6915" width="23.42578125" style="1" customWidth="1"/>
    <col min="6916" max="6918" width="11.42578125" style="1"/>
    <col min="6919" max="6919" width="26.42578125" style="1" customWidth="1"/>
    <col min="6920" max="6922" width="11.42578125" style="1"/>
    <col min="6923" max="6923" width="36.42578125" style="1" customWidth="1"/>
    <col min="6924" max="6926" width="11.42578125" style="1"/>
    <col min="6927" max="6927" width="27.42578125" style="1" customWidth="1"/>
    <col min="6928" max="6929" width="11.42578125" style="1"/>
    <col min="6930" max="6930" width="13.7109375" style="1" customWidth="1"/>
    <col min="6931" max="7166" width="11.42578125" style="1"/>
    <col min="7167" max="7167" width="62.140625" style="1" customWidth="1"/>
    <col min="7168" max="7168" width="12" style="1" bestFit="1" customWidth="1"/>
    <col min="7169" max="7169" width="7.7109375" style="1" customWidth="1"/>
    <col min="7170" max="7170" width="12" style="1" bestFit="1" customWidth="1"/>
    <col min="7171" max="7171" width="23.42578125" style="1" customWidth="1"/>
    <col min="7172" max="7174" width="11.42578125" style="1"/>
    <col min="7175" max="7175" width="26.42578125" style="1" customWidth="1"/>
    <col min="7176" max="7178" width="11.42578125" style="1"/>
    <col min="7179" max="7179" width="36.42578125" style="1" customWidth="1"/>
    <col min="7180" max="7182" width="11.42578125" style="1"/>
    <col min="7183" max="7183" width="27.42578125" style="1" customWidth="1"/>
    <col min="7184" max="7185" width="11.42578125" style="1"/>
    <col min="7186" max="7186" width="13.7109375" style="1" customWidth="1"/>
    <col min="7187" max="7422" width="11.42578125" style="1"/>
    <col min="7423" max="7423" width="62.140625" style="1" customWidth="1"/>
    <col min="7424" max="7424" width="12" style="1" bestFit="1" customWidth="1"/>
    <col min="7425" max="7425" width="7.7109375" style="1" customWidth="1"/>
    <col min="7426" max="7426" width="12" style="1" bestFit="1" customWidth="1"/>
    <col min="7427" max="7427" width="23.42578125" style="1" customWidth="1"/>
    <col min="7428" max="7430" width="11.42578125" style="1"/>
    <col min="7431" max="7431" width="26.42578125" style="1" customWidth="1"/>
    <col min="7432" max="7434" width="11.42578125" style="1"/>
    <col min="7435" max="7435" width="36.42578125" style="1" customWidth="1"/>
    <col min="7436" max="7438" width="11.42578125" style="1"/>
    <col min="7439" max="7439" width="27.42578125" style="1" customWidth="1"/>
    <col min="7440" max="7441" width="11.42578125" style="1"/>
    <col min="7442" max="7442" width="13.7109375" style="1" customWidth="1"/>
    <col min="7443" max="7678" width="11.42578125" style="1"/>
    <col min="7679" max="7679" width="62.140625" style="1" customWidth="1"/>
    <col min="7680" max="7680" width="12" style="1" bestFit="1" customWidth="1"/>
    <col min="7681" max="7681" width="7.7109375" style="1" customWidth="1"/>
    <col min="7682" max="7682" width="12" style="1" bestFit="1" customWidth="1"/>
    <col min="7683" max="7683" width="23.42578125" style="1" customWidth="1"/>
    <col min="7684" max="7686" width="11.42578125" style="1"/>
    <col min="7687" max="7687" width="26.42578125" style="1" customWidth="1"/>
    <col min="7688" max="7690" width="11.42578125" style="1"/>
    <col min="7691" max="7691" width="36.42578125" style="1" customWidth="1"/>
    <col min="7692" max="7694" width="11.42578125" style="1"/>
    <col min="7695" max="7695" width="27.42578125" style="1" customWidth="1"/>
    <col min="7696" max="7697" width="11.42578125" style="1"/>
    <col min="7698" max="7698" width="13.7109375" style="1" customWidth="1"/>
    <col min="7699" max="7934" width="11.42578125" style="1"/>
    <col min="7935" max="7935" width="62.140625" style="1" customWidth="1"/>
    <col min="7936" max="7936" width="12" style="1" bestFit="1" customWidth="1"/>
    <col min="7937" max="7937" width="7.7109375" style="1" customWidth="1"/>
    <col min="7938" max="7938" width="12" style="1" bestFit="1" customWidth="1"/>
    <col min="7939" max="7939" width="23.42578125" style="1" customWidth="1"/>
    <col min="7940" max="7942" width="11.42578125" style="1"/>
    <col min="7943" max="7943" width="26.42578125" style="1" customWidth="1"/>
    <col min="7944" max="7946" width="11.42578125" style="1"/>
    <col min="7947" max="7947" width="36.42578125" style="1" customWidth="1"/>
    <col min="7948" max="7950" width="11.42578125" style="1"/>
    <col min="7951" max="7951" width="27.42578125" style="1" customWidth="1"/>
    <col min="7952" max="7953" width="11.42578125" style="1"/>
    <col min="7954" max="7954" width="13.7109375" style="1" customWidth="1"/>
    <col min="7955" max="8190" width="11.42578125" style="1"/>
    <col min="8191" max="8191" width="62.140625" style="1" customWidth="1"/>
    <col min="8192" max="8192" width="12" style="1" bestFit="1" customWidth="1"/>
    <col min="8193" max="8193" width="7.7109375" style="1" customWidth="1"/>
    <col min="8194" max="8194" width="12" style="1" bestFit="1" customWidth="1"/>
    <col min="8195" max="8195" width="23.42578125" style="1" customWidth="1"/>
    <col min="8196" max="8198" width="11.42578125" style="1"/>
    <col min="8199" max="8199" width="26.42578125" style="1" customWidth="1"/>
    <col min="8200" max="8202" width="11.42578125" style="1"/>
    <col min="8203" max="8203" width="36.42578125" style="1" customWidth="1"/>
    <col min="8204" max="8206" width="11.42578125" style="1"/>
    <col min="8207" max="8207" width="27.42578125" style="1" customWidth="1"/>
    <col min="8208" max="8209" width="11.42578125" style="1"/>
    <col min="8210" max="8210" width="13.7109375" style="1" customWidth="1"/>
    <col min="8211" max="8446" width="11.42578125" style="1"/>
    <col min="8447" max="8447" width="62.140625" style="1" customWidth="1"/>
    <col min="8448" max="8448" width="12" style="1" bestFit="1" customWidth="1"/>
    <col min="8449" max="8449" width="7.7109375" style="1" customWidth="1"/>
    <col min="8450" max="8450" width="12" style="1" bestFit="1" customWidth="1"/>
    <col min="8451" max="8451" width="23.42578125" style="1" customWidth="1"/>
    <col min="8452" max="8454" width="11.42578125" style="1"/>
    <col min="8455" max="8455" width="26.42578125" style="1" customWidth="1"/>
    <col min="8456" max="8458" width="11.42578125" style="1"/>
    <col min="8459" max="8459" width="36.42578125" style="1" customWidth="1"/>
    <col min="8460" max="8462" width="11.42578125" style="1"/>
    <col min="8463" max="8463" width="27.42578125" style="1" customWidth="1"/>
    <col min="8464" max="8465" width="11.42578125" style="1"/>
    <col min="8466" max="8466" width="13.7109375" style="1" customWidth="1"/>
    <col min="8467" max="8702" width="11.42578125" style="1"/>
    <col min="8703" max="8703" width="62.140625" style="1" customWidth="1"/>
    <col min="8704" max="8704" width="12" style="1" bestFit="1" customWidth="1"/>
    <col min="8705" max="8705" width="7.7109375" style="1" customWidth="1"/>
    <col min="8706" max="8706" width="12" style="1" bestFit="1" customWidth="1"/>
    <col min="8707" max="8707" width="23.42578125" style="1" customWidth="1"/>
    <col min="8708" max="8710" width="11.42578125" style="1"/>
    <col min="8711" max="8711" width="26.42578125" style="1" customWidth="1"/>
    <col min="8712" max="8714" width="11.42578125" style="1"/>
    <col min="8715" max="8715" width="36.42578125" style="1" customWidth="1"/>
    <col min="8716" max="8718" width="11.42578125" style="1"/>
    <col min="8719" max="8719" width="27.42578125" style="1" customWidth="1"/>
    <col min="8720" max="8721" width="11.42578125" style="1"/>
    <col min="8722" max="8722" width="13.7109375" style="1" customWidth="1"/>
    <col min="8723" max="8958" width="11.42578125" style="1"/>
    <col min="8959" max="8959" width="62.140625" style="1" customWidth="1"/>
    <col min="8960" max="8960" width="12" style="1" bestFit="1" customWidth="1"/>
    <col min="8961" max="8961" width="7.7109375" style="1" customWidth="1"/>
    <col min="8962" max="8962" width="12" style="1" bestFit="1" customWidth="1"/>
    <col min="8963" max="8963" width="23.42578125" style="1" customWidth="1"/>
    <col min="8964" max="8966" width="11.42578125" style="1"/>
    <col min="8967" max="8967" width="26.42578125" style="1" customWidth="1"/>
    <col min="8968" max="8970" width="11.42578125" style="1"/>
    <col min="8971" max="8971" width="36.42578125" style="1" customWidth="1"/>
    <col min="8972" max="8974" width="11.42578125" style="1"/>
    <col min="8975" max="8975" width="27.42578125" style="1" customWidth="1"/>
    <col min="8976" max="8977" width="11.42578125" style="1"/>
    <col min="8978" max="8978" width="13.7109375" style="1" customWidth="1"/>
    <col min="8979" max="9214" width="11.42578125" style="1"/>
    <col min="9215" max="9215" width="62.140625" style="1" customWidth="1"/>
    <col min="9216" max="9216" width="12" style="1" bestFit="1" customWidth="1"/>
    <col min="9217" max="9217" width="7.7109375" style="1" customWidth="1"/>
    <col min="9218" max="9218" width="12" style="1" bestFit="1" customWidth="1"/>
    <col min="9219" max="9219" width="23.42578125" style="1" customWidth="1"/>
    <col min="9220" max="9222" width="11.42578125" style="1"/>
    <col min="9223" max="9223" width="26.42578125" style="1" customWidth="1"/>
    <col min="9224" max="9226" width="11.42578125" style="1"/>
    <col min="9227" max="9227" width="36.42578125" style="1" customWidth="1"/>
    <col min="9228" max="9230" width="11.42578125" style="1"/>
    <col min="9231" max="9231" width="27.42578125" style="1" customWidth="1"/>
    <col min="9232" max="9233" width="11.42578125" style="1"/>
    <col min="9234" max="9234" width="13.7109375" style="1" customWidth="1"/>
    <col min="9235" max="9470" width="11.42578125" style="1"/>
    <col min="9471" max="9471" width="62.140625" style="1" customWidth="1"/>
    <col min="9472" max="9472" width="12" style="1" bestFit="1" customWidth="1"/>
    <col min="9473" max="9473" width="7.7109375" style="1" customWidth="1"/>
    <col min="9474" max="9474" width="12" style="1" bestFit="1" customWidth="1"/>
    <col min="9475" max="9475" width="23.42578125" style="1" customWidth="1"/>
    <col min="9476" max="9478" width="11.42578125" style="1"/>
    <col min="9479" max="9479" width="26.42578125" style="1" customWidth="1"/>
    <col min="9480" max="9482" width="11.42578125" style="1"/>
    <col min="9483" max="9483" width="36.42578125" style="1" customWidth="1"/>
    <col min="9484" max="9486" width="11.42578125" style="1"/>
    <col min="9487" max="9487" width="27.42578125" style="1" customWidth="1"/>
    <col min="9488" max="9489" width="11.42578125" style="1"/>
    <col min="9490" max="9490" width="13.7109375" style="1" customWidth="1"/>
    <col min="9491" max="9726" width="11.42578125" style="1"/>
    <col min="9727" max="9727" width="62.140625" style="1" customWidth="1"/>
    <col min="9728" max="9728" width="12" style="1" bestFit="1" customWidth="1"/>
    <col min="9729" max="9729" width="7.7109375" style="1" customWidth="1"/>
    <col min="9730" max="9730" width="12" style="1" bestFit="1" customWidth="1"/>
    <col min="9731" max="9731" width="23.42578125" style="1" customWidth="1"/>
    <col min="9732" max="9734" width="11.42578125" style="1"/>
    <col min="9735" max="9735" width="26.42578125" style="1" customWidth="1"/>
    <col min="9736" max="9738" width="11.42578125" style="1"/>
    <col min="9739" max="9739" width="36.42578125" style="1" customWidth="1"/>
    <col min="9740" max="9742" width="11.42578125" style="1"/>
    <col min="9743" max="9743" width="27.42578125" style="1" customWidth="1"/>
    <col min="9744" max="9745" width="11.42578125" style="1"/>
    <col min="9746" max="9746" width="13.7109375" style="1" customWidth="1"/>
    <col min="9747" max="9982" width="11.42578125" style="1"/>
    <col min="9983" max="9983" width="62.140625" style="1" customWidth="1"/>
    <col min="9984" max="9984" width="12" style="1" bestFit="1" customWidth="1"/>
    <col min="9985" max="9985" width="7.7109375" style="1" customWidth="1"/>
    <col min="9986" max="9986" width="12" style="1" bestFit="1" customWidth="1"/>
    <col min="9987" max="9987" width="23.42578125" style="1" customWidth="1"/>
    <col min="9988" max="9990" width="11.42578125" style="1"/>
    <col min="9991" max="9991" width="26.42578125" style="1" customWidth="1"/>
    <col min="9992" max="9994" width="11.42578125" style="1"/>
    <col min="9995" max="9995" width="36.42578125" style="1" customWidth="1"/>
    <col min="9996" max="9998" width="11.42578125" style="1"/>
    <col min="9999" max="9999" width="27.42578125" style="1" customWidth="1"/>
    <col min="10000" max="10001" width="11.42578125" style="1"/>
    <col min="10002" max="10002" width="13.7109375" style="1" customWidth="1"/>
    <col min="10003" max="10238" width="11.42578125" style="1"/>
    <col min="10239" max="10239" width="62.140625" style="1" customWidth="1"/>
    <col min="10240" max="10240" width="12" style="1" bestFit="1" customWidth="1"/>
    <col min="10241" max="10241" width="7.7109375" style="1" customWidth="1"/>
    <col min="10242" max="10242" width="12" style="1" bestFit="1" customWidth="1"/>
    <col min="10243" max="10243" width="23.42578125" style="1" customWidth="1"/>
    <col min="10244" max="10246" width="11.42578125" style="1"/>
    <col min="10247" max="10247" width="26.42578125" style="1" customWidth="1"/>
    <col min="10248" max="10250" width="11.42578125" style="1"/>
    <col min="10251" max="10251" width="36.42578125" style="1" customWidth="1"/>
    <col min="10252" max="10254" width="11.42578125" style="1"/>
    <col min="10255" max="10255" width="27.42578125" style="1" customWidth="1"/>
    <col min="10256" max="10257" width="11.42578125" style="1"/>
    <col min="10258" max="10258" width="13.7109375" style="1" customWidth="1"/>
    <col min="10259" max="10494" width="11.42578125" style="1"/>
    <col min="10495" max="10495" width="62.140625" style="1" customWidth="1"/>
    <col min="10496" max="10496" width="12" style="1" bestFit="1" customWidth="1"/>
    <col min="10497" max="10497" width="7.7109375" style="1" customWidth="1"/>
    <col min="10498" max="10498" width="12" style="1" bestFit="1" customWidth="1"/>
    <col min="10499" max="10499" width="23.42578125" style="1" customWidth="1"/>
    <col min="10500" max="10502" width="11.42578125" style="1"/>
    <col min="10503" max="10503" width="26.42578125" style="1" customWidth="1"/>
    <col min="10504" max="10506" width="11.42578125" style="1"/>
    <col min="10507" max="10507" width="36.42578125" style="1" customWidth="1"/>
    <col min="10508" max="10510" width="11.42578125" style="1"/>
    <col min="10511" max="10511" width="27.42578125" style="1" customWidth="1"/>
    <col min="10512" max="10513" width="11.42578125" style="1"/>
    <col min="10514" max="10514" width="13.7109375" style="1" customWidth="1"/>
    <col min="10515" max="10750" width="11.42578125" style="1"/>
    <col min="10751" max="10751" width="62.140625" style="1" customWidth="1"/>
    <col min="10752" max="10752" width="12" style="1" bestFit="1" customWidth="1"/>
    <col min="10753" max="10753" width="7.7109375" style="1" customWidth="1"/>
    <col min="10754" max="10754" width="12" style="1" bestFit="1" customWidth="1"/>
    <col min="10755" max="10755" width="23.42578125" style="1" customWidth="1"/>
    <col min="10756" max="10758" width="11.42578125" style="1"/>
    <col min="10759" max="10759" width="26.42578125" style="1" customWidth="1"/>
    <col min="10760" max="10762" width="11.42578125" style="1"/>
    <col min="10763" max="10763" width="36.42578125" style="1" customWidth="1"/>
    <col min="10764" max="10766" width="11.42578125" style="1"/>
    <col min="10767" max="10767" width="27.42578125" style="1" customWidth="1"/>
    <col min="10768" max="10769" width="11.42578125" style="1"/>
    <col min="10770" max="10770" width="13.7109375" style="1" customWidth="1"/>
    <col min="10771" max="11006" width="11.42578125" style="1"/>
    <col min="11007" max="11007" width="62.140625" style="1" customWidth="1"/>
    <col min="11008" max="11008" width="12" style="1" bestFit="1" customWidth="1"/>
    <col min="11009" max="11009" width="7.7109375" style="1" customWidth="1"/>
    <col min="11010" max="11010" width="12" style="1" bestFit="1" customWidth="1"/>
    <col min="11011" max="11011" width="23.42578125" style="1" customWidth="1"/>
    <col min="11012" max="11014" width="11.42578125" style="1"/>
    <col min="11015" max="11015" width="26.42578125" style="1" customWidth="1"/>
    <col min="11016" max="11018" width="11.42578125" style="1"/>
    <col min="11019" max="11019" width="36.42578125" style="1" customWidth="1"/>
    <col min="11020" max="11022" width="11.42578125" style="1"/>
    <col min="11023" max="11023" width="27.42578125" style="1" customWidth="1"/>
    <col min="11024" max="11025" width="11.42578125" style="1"/>
    <col min="11026" max="11026" width="13.7109375" style="1" customWidth="1"/>
    <col min="11027" max="11262" width="11.42578125" style="1"/>
    <col min="11263" max="11263" width="62.140625" style="1" customWidth="1"/>
    <col min="11264" max="11264" width="12" style="1" bestFit="1" customWidth="1"/>
    <col min="11265" max="11265" width="7.7109375" style="1" customWidth="1"/>
    <col min="11266" max="11266" width="12" style="1" bestFit="1" customWidth="1"/>
    <col min="11267" max="11267" width="23.42578125" style="1" customWidth="1"/>
    <col min="11268" max="11270" width="11.42578125" style="1"/>
    <col min="11271" max="11271" width="26.42578125" style="1" customWidth="1"/>
    <col min="11272" max="11274" width="11.42578125" style="1"/>
    <col min="11275" max="11275" width="36.42578125" style="1" customWidth="1"/>
    <col min="11276" max="11278" width="11.42578125" style="1"/>
    <col min="11279" max="11279" width="27.42578125" style="1" customWidth="1"/>
    <col min="11280" max="11281" width="11.42578125" style="1"/>
    <col min="11282" max="11282" width="13.7109375" style="1" customWidth="1"/>
    <col min="11283" max="11518" width="11.42578125" style="1"/>
    <col min="11519" max="11519" width="62.140625" style="1" customWidth="1"/>
    <col min="11520" max="11520" width="12" style="1" bestFit="1" customWidth="1"/>
    <col min="11521" max="11521" width="7.7109375" style="1" customWidth="1"/>
    <col min="11522" max="11522" width="12" style="1" bestFit="1" customWidth="1"/>
    <col min="11523" max="11523" width="23.42578125" style="1" customWidth="1"/>
    <col min="11524" max="11526" width="11.42578125" style="1"/>
    <col min="11527" max="11527" width="26.42578125" style="1" customWidth="1"/>
    <col min="11528" max="11530" width="11.42578125" style="1"/>
    <col min="11531" max="11531" width="36.42578125" style="1" customWidth="1"/>
    <col min="11532" max="11534" width="11.42578125" style="1"/>
    <col min="11535" max="11535" width="27.42578125" style="1" customWidth="1"/>
    <col min="11536" max="11537" width="11.42578125" style="1"/>
    <col min="11538" max="11538" width="13.7109375" style="1" customWidth="1"/>
    <col min="11539" max="11774" width="11.42578125" style="1"/>
    <col min="11775" max="11775" width="62.140625" style="1" customWidth="1"/>
    <col min="11776" max="11776" width="12" style="1" bestFit="1" customWidth="1"/>
    <col min="11777" max="11777" width="7.7109375" style="1" customWidth="1"/>
    <col min="11778" max="11778" width="12" style="1" bestFit="1" customWidth="1"/>
    <col min="11779" max="11779" width="23.42578125" style="1" customWidth="1"/>
    <col min="11780" max="11782" width="11.42578125" style="1"/>
    <col min="11783" max="11783" width="26.42578125" style="1" customWidth="1"/>
    <col min="11784" max="11786" width="11.42578125" style="1"/>
    <col min="11787" max="11787" width="36.42578125" style="1" customWidth="1"/>
    <col min="11788" max="11790" width="11.42578125" style="1"/>
    <col min="11791" max="11791" width="27.42578125" style="1" customWidth="1"/>
    <col min="11792" max="11793" width="11.42578125" style="1"/>
    <col min="11794" max="11794" width="13.7109375" style="1" customWidth="1"/>
    <col min="11795" max="12030" width="11.42578125" style="1"/>
    <col min="12031" max="12031" width="62.140625" style="1" customWidth="1"/>
    <col min="12032" max="12032" width="12" style="1" bestFit="1" customWidth="1"/>
    <col min="12033" max="12033" width="7.7109375" style="1" customWidth="1"/>
    <col min="12034" max="12034" width="12" style="1" bestFit="1" customWidth="1"/>
    <col min="12035" max="12035" width="23.42578125" style="1" customWidth="1"/>
    <col min="12036" max="12038" width="11.42578125" style="1"/>
    <col min="12039" max="12039" width="26.42578125" style="1" customWidth="1"/>
    <col min="12040" max="12042" width="11.42578125" style="1"/>
    <col min="12043" max="12043" width="36.42578125" style="1" customWidth="1"/>
    <col min="12044" max="12046" width="11.42578125" style="1"/>
    <col min="12047" max="12047" width="27.42578125" style="1" customWidth="1"/>
    <col min="12048" max="12049" width="11.42578125" style="1"/>
    <col min="12050" max="12050" width="13.7109375" style="1" customWidth="1"/>
    <col min="12051" max="12286" width="11.42578125" style="1"/>
    <col min="12287" max="12287" width="62.140625" style="1" customWidth="1"/>
    <col min="12288" max="12288" width="12" style="1" bestFit="1" customWidth="1"/>
    <col min="12289" max="12289" width="7.7109375" style="1" customWidth="1"/>
    <col min="12290" max="12290" width="12" style="1" bestFit="1" customWidth="1"/>
    <col min="12291" max="12291" width="23.42578125" style="1" customWidth="1"/>
    <col min="12292" max="12294" width="11.42578125" style="1"/>
    <col min="12295" max="12295" width="26.42578125" style="1" customWidth="1"/>
    <col min="12296" max="12298" width="11.42578125" style="1"/>
    <col min="12299" max="12299" width="36.42578125" style="1" customWidth="1"/>
    <col min="12300" max="12302" width="11.42578125" style="1"/>
    <col min="12303" max="12303" width="27.42578125" style="1" customWidth="1"/>
    <col min="12304" max="12305" width="11.42578125" style="1"/>
    <col min="12306" max="12306" width="13.7109375" style="1" customWidth="1"/>
    <col min="12307" max="12542" width="11.42578125" style="1"/>
    <col min="12543" max="12543" width="62.140625" style="1" customWidth="1"/>
    <col min="12544" max="12544" width="12" style="1" bestFit="1" customWidth="1"/>
    <col min="12545" max="12545" width="7.7109375" style="1" customWidth="1"/>
    <col min="12546" max="12546" width="12" style="1" bestFit="1" customWidth="1"/>
    <col min="12547" max="12547" width="23.42578125" style="1" customWidth="1"/>
    <col min="12548" max="12550" width="11.42578125" style="1"/>
    <col min="12551" max="12551" width="26.42578125" style="1" customWidth="1"/>
    <col min="12552" max="12554" width="11.42578125" style="1"/>
    <col min="12555" max="12555" width="36.42578125" style="1" customWidth="1"/>
    <col min="12556" max="12558" width="11.42578125" style="1"/>
    <col min="12559" max="12559" width="27.42578125" style="1" customWidth="1"/>
    <col min="12560" max="12561" width="11.42578125" style="1"/>
    <col min="12562" max="12562" width="13.7109375" style="1" customWidth="1"/>
    <col min="12563" max="12798" width="11.42578125" style="1"/>
    <col min="12799" max="12799" width="62.140625" style="1" customWidth="1"/>
    <col min="12800" max="12800" width="12" style="1" bestFit="1" customWidth="1"/>
    <col min="12801" max="12801" width="7.7109375" style="1" customWidth="1"/>
    <col min="12802" max="12802" width="12" style="1" bestFit="1" customWidth="1"/>
    <col min="12803" max="12803" width="23.42578125" style="1" customWidth="1"/>
    <col min="12804" max="12806" width="11.42578125" style="1"/>
    <col min="12807" max="12807" width="26.42578125" style="1" customWidth="1"/>
    <col min="12808" max="12810" width="11.42578125" style="1"/>
    <col min="12811" max="12811" width="36.42578125" style="1" customWidth="1"/>
    <col min="12812" max="12814" width="11.42578125" style="1"/>
    <col min="12815" max="12815" width="27.42578125" style="1" customWidth="1"/>
    <col min="12816" max="12817" width="11.42578125" style="1"/>
    <col min="12818" max="12818" width="13.7109375" style="1" customWidth="1"/>
    <col min="12819" max="13054" width="11.42578125" style="1"/>
    <col min="13055" max="13055" width="62.140625" style="1" customWidth="1"/>
    <col min="13056" max="13056" width="12" style="1" bestFit="1" customWidth="1"/>
    <col min="13057" max="13057" width="7.7109375" style="1" customWidth="1"/>
    <col min="13058" max="13058" width="12" style="1" bestFit="1" customWidth="1"/>
    <col min="13059" max="13059" width="23.42578125" style="1" customWidth="1"/>
    <col min="13060" max="13062" width="11.42578125" style="1"/>
    <col min="13063" max="13063" width="26.42578125" style="1" customWidth="1"/>
    <col min="13064" max="13066" width="11.42578125" style="1"/>
    <col min="13067" max="13067" width="36.42578125" style="1" customWidth="1"/>
    <col min="13068" max="13070" width="11.42578125" style="1"/>
    <col min="13071" max="13071" width="27.42578125" style="1" customWidth="1"/>
    <col min="13072" max="13073" width="11.42578125" style="1"/>
    <col min="13074" max="13074" width="13.7109375" style="1" customWidth="1"/>
    <col min="13075" max="13310" width="11.42578125" style="1"/>
    <col min="13311" max="13311" width="62.140625" style="1" customWidth="1"/>
    <col min="13312" max="13312" width="12" style="1" bestFit="1" customWidth="1"/>
    <col min="13313" max="13313" width="7.7109375" style="1" customWidth="1"/>
    <col min="13314" max="13314" width="12" style="1" bestFit="1" customWidth="1"/>
    <col min="13315" max="13315" width="23.42578125" style="1" customWidth="1"/>
    <col min="13316" max="13318" width="11.42578125" style="1"/>
    <col min="13319" max="13319" width="26.42578125" style="1" customWidth="1"/>
    <col min="13320" max="13322" width="11.42578125" style="1"/>
    <col min="13323" max="13323" width="36.42578125" style="1" customWidth="1"/>
    <col min="13324" max="13326" width="11.42578125" style="1"/>
    <col min="13327" max="13327" width="27.42578125" style="1" customWidth="1"/>
    <col min="13328" max="13329" width="11.42578125" style="1"/>
    <col min="13330" max="13330" width="13.7109375" style="1" customWidth="1"/>
    <col min="13331" max="13566" width="11.42578125" style="1"/>
    <col min="13567" max="13567" width="62.140625" style="1" customWidth="1"/>
    <col min="13568" max="13568" width="12" style="1" bestFit="1" customWidth="1"/>
    <col min="13569" max="13569" width="7.7109375" style="1" customWidth="1"/>
    <col min="13570" max="13570" width="12" style="1" bestFit="1" customWidth="1"/>
    <col min="13571" max="13571" width="23.42578125" style="1" customWidth="1"/>
    <col min="13572" max="13574" width="11.42578125" style="1"/>
    <col min="13575" max="13575" width="26.42578125" style="1" customWidth="1"/>
    <col min="13576" max="13578" width="11.42578125" style="1"/>
    <col min="13579" max="13579" width="36.42578125" style="1" customWidth="1"/>
    <col min="13580" max="13582" width="11.42578125" style="1"/>
    <col min="13583" max="13583" width="27.42578125" style="1" customWidth="1"/>
    <col min="13584" max="13585" width="11.42578125" style="1"/>
    <col min="13586" max="13586" width="13.7109375" style="1" customWidth="1"/>
    <col min="13587" max="13822" width="11.42578125" style="1"/>
    <col min="13823" max="13823" width="62.140625" style="1" customWidth="1"/>
    <col min="13824" max="13824" width="12" style="1" bestFit="1" customWidth="1"/>
    <col min="13825" max="13825" width="7.7109375" style="1" customWidth="1"/>
    <col min="13826" max="13826" width="12" style="1" bestFit="1" customWidth="1"/>
    <col min="13827" max="13827" width="23.42578125" style="1" customWidth="1"/>
    <col min="13828" max="13830" width="11.42578125" style="1"/>
    <col min="13831" max="13831" width="26.42578125" style="1" customWidth="1"/>
    <col min="13832" max="13834" width="11.42578125" style="1"/>
    <col min="13835" max="13835" width="36.42578125" style="1" customWidth="1"/>
    <col min="13836" max="13838" width="11.42578125" style="1"/>
    <col min="13839" max="13839" width="27.42578125" style="1" customWidth="1"/>
    <col min="13840" max="13841" width="11.42578125" style="1"/>
    <col min="13842" max="13842" width="13.7109375" style="1" customWidth="1"/>
    <col min="13843" max="14078" width="11.42578125" style="1"/>
    <col min="14079" max="14079" width="62.140625" style="1" customWidth="1"/>
    <col min="14080" max="14080" width="12" style="1" bestFit="1" customWidth="1"/>
    <col min="14081" max="14081" width="7.7109375" style="1" customWidth="1"/>
    <col min="14082" max="14082" width="12" style="1" bestFit="1" customWidth="1"/>
    <col min="14083" max="14083" width="23.42578125" style="1" customWidth="1"/>
    <col min="14084" max="14086" width="11.42578125" style="1"/>
    <col min="14087" max="14087" width="26.42578125" style="1" customWidth="1"/>
    <col min="14088" max="14090" width="11.42578125" style="1"/>
    <col min="14091" max="14091" width="36.42578125" style="1" customWidth="1"/>
    <col min="14092" max="14094" width="11.42578125" style="1"/>
    <col min="14095" max="14095" width="27.42578125" style="1" customWidth="1"/>
    <col min="14096" max="14097" width="11.42578125" style="1"/>
    <col min="14098" max="14098" width="13.7109375" style="1" customWidth="1"/>
    <col min="14099" max="14334" width="11.42578125" style="1"/>
    <col min="14335" max="14335" width="62.140625" style="1" customWidth="1"/>
    <col min="14336" max="14336" width="12" style="1" bestFit="1" customWidth="1"/>
    <col min="14337" max="14337" width="7.7109375" style="1" customWidth="1"/>
    <col min="14338" max="14338" width="12" style="1" bestFit="1" customWidth="1"/>
    <col min="14339" max="14339" width="23.42578125" style="1" customWidth="1"/>
    <col min="14340" max="14342" width="11.42578125" style="1"/>
    <col min="14343" max="14343" width="26.42578125" style="1" customWidth="1"/>
    <col min="14344" max="14346" width="11.42578125" style="1"/>
    <col min="14347" max="14347" width="36.42578125" style="1" customWidth="1"/>
    <col min="14348" max="14350" width="11.42578125" style="1"/>
    <col min="14351" max="14351" width="27.42578125" style="1" customWidth="1"/>
    <col min="14352" max="14353" width="11.42578125" style="1"/>
    <col min="14354" max="14354" width="13.7109375" style="1" customWidth="1"/>
    <col min="14355" max="14590" width="11.42578125" style="1"/>
    <col min="14591" max="14591" width="62.140625" style="1" customWidth="1"/>
    <col min="14592" max="14592" width="12" style="1" bestFit="1" customWidth="1"/>
    <col min="14593" max="14593" width="7.7109375" style="1" customWidth="1"/>
    <col min="14594" max="14594" width="12" style="1" bestFit="1" customWidth="1"/>
    <col min="14595" max="14595" width="23.42578125" style="1" customWidth="1"/>
    <col min="14596" max="14598" width="11.42578125" style="1"/>
    <col min="14599" max="14599" width="26.42578125" style="1" customWidth="1"/>
    <col min="14600" max="14602" width="11.42578125" style="1"/>
    <col min="14603" max="14603" width="36.42578125" style="1" customWidth="1"/>
    <col min="14604" max="14606" width="11.42578125" style="1"/>
    <col min="14607" max="14607" width="27.42578125" style="1" customWidth="1"/>
    <col min="14608" max="14609" width="11.42578125" style="1"/>
    <col min="14610" max="14610" width="13.7109375" style="1" customWidth="1"/>
    <col min="14611" max="14846" width="11.42578125" style="1"/>
    <col min="14847" max="14847" width="62.140625" style="1" customWidth="1"/>
    <col min="14848" max="14848" width="12" style="1" bestFit="1" customWidth="1"/>
    <col min="14849" max="14849" width="7.7109375" style="1" customWidth="1"/>
    <col min="14850" max="14850" width="12" style="1" bestFit="1" customWidth="1"/>
    <col min="14851" max="14851" width="23.42578125" style="1" customWidth="1"/>
    <col min="14852" max="14854" width="11.42578125" style="1"/>
    <col min="14855" max="14855" width="26.42578125" style="1" customWidth="1"/>
    <col min="14856" max="14858" width="11.42578125" style="1"/>
    <col min="14859" max="14859" width="36.42578125" style="1" customWidth="1"/>
    <col min="14860" max="14862" width="11.42578125" style="1"/>
    <col min="14863" max="14863" width="27.42578125" style="1" customWidth="1"/>
    <col min="14864" max="14865" width="11.42578125" style="1"/>
    <col min="14866" max="14866" width="13.7109375" style="1" customWidth="1"/>
    <col min="14867" max="15102" width="11.42578125" style="1"/>
    <col min="15103" max="15103" width="62.140625" style="1" customWidth="1"/>
    <col min="15104" max="15104" width="12" style="1" bestFit="1" customWidth="1"/>
    <col min="15105" max="15105" width="7.7109375" style="1" customWidth="1"/>
    <col min="15106" max="15106" width="12" style="1" bestFit="1" customWidth="1"/>
    <col min="15107" max="15107" width="23.42578125" style="1" customWidth="1"/>
    <col min="15108" max="15110" width="11.42578125" style="1"/>
    <col min="15111" max="15111" width="26.42578125" style="1" customWidth="1"/>
    <col min="15112" max="15114" width="11.42578125" style="1"/>
    <col min="15115" max="15115" width="36.42578125" style="1" customWidth="1"/>
    <col min="15116" max="15118" width="11.42578125" style="1"/>
    <col min="15119" max="15119" width="27.42578125" style="1" customWidth="1"/>
    <col min="15120" max="15121" width="11.42578125" style="1"/>
    <col min="15122" max="15122" width="13.7109375" style="1" customWidth="1"/>
    <col min="15123" max="15358" width="11.42578125" style="1"/>
    <col min="15359" max="15359" width="62.140625" style="1" customWidth="1"/>
    <col min="15360" max="15360" width="12" style="1" bestFit="1" customWidth="1"/>
    <col min="15361" max="15361" width="7.7109375" style="1" customWidth="1"/>
    <col min="15362" max="15362" width="12" style="1" bestFit="1" customWidth="1"/>
    <col min="15363" max="15363" width="23.42578125" style="1" customWidth="1"/>
    <col min="15364" max="15366" width="11.42578125" style="1"/>
    <col min="15367" max="15367" width="26.42578125" style="1" customWidth="1"/>
    <col min="15368" max="15370" width="11.42578125" style="1"/>
    <col min="15371" max="15371" width="36.42578125" style="1" customWidth="1"/>
    <col min="15372" max="15374" width="11.42578125" style="1"/>
    <col min="15375" max="15375" width="27.42578125" style="1" customWidth="1"/>
    <col min="15376" max="15377" width="11.42578125" style="1"/>
    <col min="15378" max="15378" width="13.7109375" style="1" customWidth="1"/>
    <col min="15379" max="15614" width="11.42578125" style="1"/>
    <col min="15615" max="15615" width="62.140625" style="1" customWidth="1"/>
    <col min="15616" max="15616" width="12" style="1" bestFit="1" customWidth="1"/>
    <col min="15617" max="15617" width="7.7109375" style="1" customWidth="1"/>
    <col min="15618" max="15618" width="12" style="1" bestFit="1" customWidth="1"/>
    <col min="15619" max="15619" width="23.42578125" style="1" customWidth="1"/>
    <col min="15620" max="15622" width="11.42578125" style="1"/>
    <col min="15623" max="15623" width="26.42578125" style="1" customWidth="1"/>
    <col min="15624" max="15626" width="11.42578125" style="1"/>
    <col min="15627" max="15627" width="36.42578125" style="1" customWidth="1"/>
    <col min="15628" max="15630" width="11.42578125" style="1"/>
    <col min="15631" max="15631" width="27.42578125" style="1" customWidth="1"/>
    <col min="15632" max="15633" width="11.42578125" style="1"/>
    <col min="15634" max="15634" width="13.7109375" style="1" customWidth="1"/>
    <col min="15635" max="15870" width="11.42578125" style="1"/>
    <col min="15871" max="15871" width="62.140625" style="1" customWidth="1"/>
    <col min="15872" max="15872" width="12" style="1" bestFit="1" customWidth="1"/>
    <col min="15873" max="15873" width="7.7109375" style="1" customWidth="1"/>
    <col min="15874" max="15874" width="12" style="1" bestFit="1" customWidth="1"/>
    <col min="15875" max="15875" width="23.42578125" style="1" customWidth="1"/>
    <col min="15876" max="15878" width="11.42578125" style="1"/>
    <col min="15879" max="15879" width="26.42578125" style="1" customWidth="1"/>
    <col min="15880" max="15882" width="11.42578125" style="1"/>
    <col min="15883" max="15883" width="36.42578125" style="1" customWidth="1"/>
    <col min="15884" max="15886" width="11.42578125" style="1"/>
    <col min="15887" max="15887" width="27.42578125" style="1" customWidth="1"/>
    <col min="15888" max="15889" width="11.42578125" style="1"/>
    <col min="15890" max="15890" width="13.7109375" style="1" customWidth="1"/>
    <col min="15891" max="16126" width="11.42578125" style="1"/>
    <col min="16127" max="16127" width="62.140625" style="1" customWidth="1"/>
    <col min="16128" max="16128" width="12" style="1" bestFit="1" customWidth="1"/>
    <col min="16129" max="16129" width="7.7109375" style="1" customWidth="1"/>
    <col min="16130" max="16130" width="12" style="1" bestFit="1" customWidth="1"/>
    <col min="16131" max="16131" width="23.42578125" style="1" customWidth="1"/>
    <col min="16132" max="16134" width="11.42578125" style="1"/>
    <col min="16135" max="16135" width="26.42578125" style="1" customWidth="1"/>
    <col min="16136" max="16138" width="11.42578125" style="1"/>
    <col min="16139" max="16139" width="36.42578125" style="1" customWidth="1"/>
    <col min="16140" max="16142" width="11.42578125" style="1"/>
    <col min="16143" max="16143" width="27.42578125" style="1" customWidth="1"/>
    <col min="16144" max="16145" width="11.42578125" style="1"/>
    <col min="16146" max="16146" width="13.7109375" style="1" customWidth="1"/>
    <col min="16147" max="16382" width="11.42578125" style="1"/>
    <col min="16383" max="16384" width="11.42578125" style="1" customWidth="1"/>
  </cols>
  <sheetData>
    <row r="1" spans="1:18" hidden="1"/>
    <row r="2" spans="1:18" hidden="1"/>
    <row r="3" spans="1:18" hidden="1"/>
    <row r="4" spans="1:18" ht="13.15" hidden="1" customHeight="1">
      <c r="A4" s="1491" t="s">
        <v>37</v>
      </c>
      <c r="B4" s="1491"/>
      <c r="C4" s="1491"/>
      <c r="E4" s="70"/>
      <c r="G4" s="1491" t="s">
        <v>37</v>
      </c>
      <c r="H4" s="1491"/>
      <c r="I4" s="1491"/>
      <c r="K4" s="1491" t="s">
        <v>37</v>
      </c>
      <c r="L4" s="1491"/>
      <c r="M4" s="1491"/>
      <c r="O4" s="1491" t="s">
        <v>37</v>
      </c>
      <c r="P4" s="1491"/>
      <c r="Q4" s="1491"/>
    </row>
    <row r="5" spans="1:18" ht="13.15" hidden="1" customHeight="1">
      <c r="A5" s="1492" t="s">
        <v>38</v>
      </c>
      <c r="B5" s="1492"/>
      <c r="C5" s="1492"/>
      <c r="E5" s="71"/>
      <c r="G5" s="1492" t="s">
        <v>38</v>
      </c>
      <c r="H5" s="1492"/>
      <c r="I5" s="1492"/>
      <c r="K5" s="1492" t="s">
        <v>38</v>
      </c>
      <c r="L5" s="1492"/>
      <c r="M5" s="1492"/>
      <c r="O5" s="1492" t="s">
        <v>38</v>
      </c>
      <c r="P5" s="1492"/>
      <c r="Q5" s="1492"/>
    </row>
    <row r="6" spans="1:18" ht="13.5" hidden="1" thickBot="1">
      <c r="A6" s="72"/>
      <c r="B6" s="72"/>
      <c r="C6" s="72"/>
      <c r="E6" s="72"/>
      <c r="G6" s="72"/>
      <c r="H6" s="72"/>
      <c r="I6" s="72"/>
      <c r="K6" s="72"/>
      <c r="L6" s="72"/>
      <c r="M6" s="72"/>
      <c r="O6" s="72"/>
      <c r="P6" s="72"/>
      <c r="Q6" s="72"/>
    </row>
    <row r="7" spans="1:18" ht="13.9" hidden="1" customHeight="1" thickBot="1">
      <c r="A7" s="1506" t="s">
        <v>3</v>
      </c>
      <c r="B7" s="73" t="s">
        <v>12</v>
      </c>
      <c r="C7" s="1506" t="s">
        <v>13</v>
      </c>
      <c r="E7" s="1506" t="s">
        <v>13</v>
      </c>
      <c r="G7" s="1506" t="s">
        <v>3</v>
      </c>
      <c r="H7" s="73" t="s">
        <v>12</v>
      </c>
      <c r="I7" s="1506" t="s">
        <v>13</v>
      </c>
      <c r="K7" s="1506" t="s">
        <v>3</v>
      </c>
      <c r="L7" s="73" t="s">
        <v>12</v>
      </c>
      <c r="M7" s="1506" t="s">
        <v>13</v>
      </c>
      <c r="O7" s="1506" t="s">
        <v>3</v>
      </c>
      <c r="P7" s="73" t="s">
        <v>12</v>
      </c>
      <c r="Q7" s="1506" t="s">
        <v>13</v>
      </c>
    </row>
    <row r="8" spans="1:18" ht="13.9" hidden="1" customHeight="1" thickBot="1">
      <c r="A8" s="1507"/>
      <c r="B8" s="73" t="s">
        <v>39</v>
      </c>
      <c r="C8" s="1507"/>
      <c r="E8" s="1507"/>
      <c r="G8" s="1507"/>
      <c r="H8" s="74">
        <v>38231</v>
      </c>
      <c r="I8" s="1507"/>
      <c r="K8" s="1507"/>
      <c r="L8" s="74">
        <v>38261</v>
      </c>
      <c r="M8" s="1507"/>
      <c r="O8" s="1508"/>
      <c r="P8" s="73" t="s">
        <v>40</v>
      </c>
      <c r="Q8" s="1508"/>
    </row>
    <row r="9" spans="1:18" hidden="1">
      <c r="A9" s="75" t="s">
        <v>15</v>
      </c>
      <c r="B9" s="76">
        <v>15246923</v>
      </c>
      <c r="C9" s="77">
        <v>100</v>
      </c>
      <c r="E9" s="77">
        <v>100</v>
      </c>
      <c r="G9" s="75" t="s">
        <v>15</v>
      </c>
      <c r="H9" s="76">
        <v>1695156</v>
      </c>
      <c r="I9" s="77">
        <v>100</v>
      </c>
      <c r="K9" s="75" t="s">
        <v>15</v>
      </c>
      <c r="L9" s="76">
        <v>1671718</v>
      </c>
      <c r="M9" s="77">
        <v>100</v>
      </c>
      <c r="O9" s="75" t="s">
        <v>15</v>
      </c>
      <c r="P9" s="76">
        <v>4606869</v>
      </c>
      <c r="Q9" s="77">
        <v>100</v>
      </c>
    </row>
    <row r="10" spans="1:18" hidden="1">
      <c r="A10" s="78"/>
      <c r="B10" s="79"/>
      <c r="C10" s="79"/>
      <c r="E10" s="79"/>
      <c r="G10" s="78"/>
      <c r="H10" s="79"/>
      <c r="I10" s="79"/>
      <c r="K10" s="78"/>
      <c r="L10" s="79"/>
      <c r="M10" s="79"/>
      <c r="O10" s="78"/>
      <c r="P10" s="79"/>
      <c r="Q10" s="79"/>
    </row>
    <row r="11" spans="1:18" hidden="1">
      <c r="A11" s="3" t="s">
        <v>41</v>
      </c>
      <c r="B11" s="80">
        <v>640805</v>
      </c>
      <c r="C11" s="81">
        <v>4.2</v>
      </c>
      <c r="E11" s="81">
        <v>4.8</v>
      </c>
      <c r="G11" s="3" t="s">
        <v>41</v>
      </c>
      <c r="H11" s="80">
        <v>62392</v>
      </c>
      <c r="I11" s="81">
        <v>3.7</v>
      </c>
      <c r="K11" s="3" t="s">
        <v>41</v>
      </c>
      <c r="L11" s="80">
        <v>46162</v>
      </c>
      <c r="M11" s="81">
        <v>2.8</v>
      </c>
      <c r="O11" s="82" t="s">
        <v>41</v>
      </c>
      <c r="P11" s="80">
        <v>128099</v>
      </c>
      <c r="Q11" s="81">
        <v>2.8</v>
      </c>
      <c r="R11" s="2" t="e">
        <f>B11+#REF!+H11+L11+P11</f>
        <v>#REF!</v>
      </c>
    </row>
    <row r="12" spans="1:18" hidden="1">
      <c r="A12" s="82" t="s">
        <v>42</v>
      </c>
      <c r="B12" s="80">
        <v>3829262</v>
      </c>
      <c r="C12" s="81">
        <v>25.1</v>
      </c>
      <c r="E12" s="81">
        <v>29.7</v>
      </c>
      <c r="G12" s="82" t="s">
        <v>42</v>
      </c>
      <c r="H12" s="80">
        <v>504014</v>
      </c>
      <c r="I12" s="81">
        <v>29.7</v>
      </c>
      <c r="K12" s="82" t="s">
        <v>42</v>
      </c>
      <c r="L12" s="80">
        <v>477793</v>
      </c>
      <c r="M12" s="81">
        <v>28.6</v>
      </c>
      <c r="O12" s="82" t="s">
        <v>42</v>
      </c>
      <c r="P12" s="80">
        <v>926486</v>
      </c>
      <c r="Q12" s="81">
        <v>20.100000000000001</v>
      </c>
      <c r="R12" s="2" t="e">
        <f>B12+#REF!+H12+L12+P12</f>
        <v>#REF!</v>
      </c>
    </row>
    <row r="13" spans="1:18" hidden="1">
      <c r="A13" s="82" t="s">
        <v>43</v>
      </c>
      <c r="B13" s="80">
        <v>9994426</v>
      </c>
      <c r="C13" s="81">
        <v>65.599999999999994</v>
      </c>
      <c r="E13" s="81">
        <v>48.4</v>
      </c>
      <c r="G13" s="82" t="s">
        <v>43</v>
      </c>
      <c r="H13" s="80">
        <v>941966</v>
      </c>
      <c r="I13" s="81">
        <v>55.6</v>
      </c>
      <c r="K13" s="82" t="s">
        <v>43</v>
      </c>
      <c r="L13" s="80">
        <v>750086</v>
      </c>
      <c r="M13" s="81">
        <v>44.9</v>
      </c>
      <c r="O13" s="82" t="s">
        <v>43</v>
      </c>
      <c r="P13" s="80">
        <v>2886871</v>
      </c>
      <c r="Q13" s="81">
        <v>62.7</v>
      </c>
      <c r="R13" s="2" t="e">
        <f>B13+#REF!+H13+L13+P13</f>
        <v>#REF!</v>
      </c>
    </row>
    <row r="14" spans="1:18" hidden="1">
      <c r="A14" s="82" t="s">
        <v>44</v>
      </c>
      <c r="B14" s="80">
        <v>292767</v>
      </c>
      <c r="C14" s="81">
        <v>1.9</v>
      </c>
      <c r="E14" s="81">
        <v>5.7</v>
      </c>
      <c r="G14" s="82" t="s">
        <v>45</v>
      </c>
      <c r="H14" s="80">
        <v>52559</v>
      </c>
      <c r="I14" s="81">
        <v>3.1</v>
      </c>
      <c r="K14" s="82" t="s">
        <v>45</v>
      </c>
      <c r="L14" s="80">
        <v>62556</v>
      </c>
      <c r="M14" s="81">
        <v>3.7</v>
      </c>
      <c r="O14" s="82" t="s">
        <v>44</v>
      </c>
      <c r="P14" s="80">
        <v>121629</v>
      </c>
      <c r="Q14" s="81">
        <v>2.6</v>
      </c>
      <c r="R14" s="2" t="e">
        <f>B14+#REF!+H14+L14+P14</f>
        <v>#REF!</v>
      </c>
    </row>
    <row r="15" spans="1:18" hidden="1">
      <c r="A15" s="82" t="s">
        <v>46</v>
      </c>
      <c r="B15" s="80">
        <v>241426</v>
      </c>
      <c r="C15" s="81">
        <v>1.6</v>
      </c>
      <c r="E15" s="81">
        <v>2.5</v>
      </c>
      <c r="G15" s="82" t="s">
        <v>46</v>
      </c>
      <c r="H15" s="80">
        <v>39724</v>
      </c>
      <c r="I15" s="81">
        <v>2.2999999999999998</v>
      </c>
      <c r="K15" s="82" t="s">
        <v>46</v>
      </c>
      <c r="L15" s="80">
        <v>39721</v>
      </c>
      <c r="M15" s="81">
        <v>2.4</v>
      </c>
      <c r="O15" s="82" t="s">
        <v>46</v>
      </c>
      <c r="P15" s="80">
        <v>230777</v>
      </c>
      <c r="Q15" s="81"/>
      <c r="R15" s="2" t="e">
        <f>B15+#REF!+H15+L15+P15</f>
        <v>#REF!</v>
      </c>
    </row>
    <row r="16" spans="1:18" hidden="1">
      <c r="A16" s="82" t="s">
        <v>47</v>
      </c>
      <c r="B16" s="80">
        <v>78899</v>
      </c>
      <c r="C16" s="81">
        <v>0.5</v>
      </c>
      <c r="E16" s="81">
        <v>4.7</v>
      </c>
      <c r="G16" s="82" t="s">
        <v>48</v>
      </c>
      <c r="H16" s="80">
        <v>44517</v>
      </c>
      <c r="I16" s="81">
        <v>2.6</v>
      </c>
      <c r="K16" s="82" t="s">
        <v>48</v>
      </c>
      <c r="L16" s="80">
        <v>124668</v>
      </c>
      <c r="M16" s="81">
        <v>7.4</v>
      </c>
      <c r="O16" s="82" t="s">
        <v>47</v>
      </c>
      <c r="P16" s="80">
        <v>96335</v>
      </c>
      <c r="Q16" s="81">
        <v>2.1</v>
      </c>
      <c r="R16" s="2" t="e">
        <f>B16+#REF!+H16+L16+P16</f>
        <v>#REF!</v>
      </c>
    </row>
    <row r="17" spans="1:18" hidden="1">
      <c r="A17" s="82" t="s">
        <v>49</v>
      </c>
      <c r="B17" s="80">
        <v>169338</v>
      </c>
      <c r="C17" s="81">
        <v>1.1000000000000001</v>
      </c>
      <c r="E17" s="81">
        <v>4.2</v>
      </c>
      <c r="G17" s="82" t="s">
        <v>49</v>
      </c>
      <c r="H17" s="80">
        <v>49984</v>
      </c>
      <c r="I17" s="81">
        <v>3</v>
      </c>
      <c r="K17" s="82" t="s">
        <v>50</v>
      </c>
      <c r="L17" s="80">
        <v>57282</v>
      </c>
      <c r="M17" s="81">
        <v>3.4</v>
      </c>
      <c r="O17" s="82" t="s">
        <v>49</v>
      </c>
      <c r="P17" s="80">
        <v>130122</v>
      </c>
      <c r="Q17" s="81">
        <v>2.8</v>
      </c>
      <c r="R17" s="2" t="e">
        <f>B17+#REF!+H17+L17+P17</f>
        <v>#REF!</v>
      </c>
    </row>
    <row r="18" spans="1:18" ht="13.5" hidden="1" thickBot="1">
      <c r="A18" s="83" t="s">
        <v>51</v>
      </c>
      <c r="B18" s="84"/>
      <c r="C18" s="84"/>
      <c r="E18" s="84"/>
      <c r="G18" s="85"/>
      <c r="H18" s="84"/>
      <c r="I18" s="84"/>
      <c r="K18" s="83" t="s">
        <v>51</v>
      </c>
      <c r="L18" s="86">
        <v>113450</v>
      </c>
      <c r="M18" s="87">
        <v>6.8</v>
      </c>
      <c r="O18" s="82" t="s">
        <v>51</v>
      </c>
      <c r="P18" s="80">
        <v>86550</v>
      </c>
      <c r="Q18" s="81">
        <v>1.9</v>
      </c>
      <c r="R18" s="2" t="e">
        <f>B18+#REF!+H18+L18+P18</f>
        <v>#REF!</v>
      </c>
    </row>
    <row r="19" spans="1:18" ht="13.5" hidden="1" thickBot="1">
      <c r="O19" s="85"/>
      <c r="P19" s="84"/>
      <c r="Q19" s="84"/>
    </row>
    <row r="20" spans="1:18" hidden="1">
      <c r="K20" s="3"/>
      <c r="L20" s="88"/>
      <c r="M20" s="89"/>
    </row>
    <row r="21" spans="1:18" hidden="1">
      <c r="A21" s="1491" t="s">
        <v>37</v>
      </c>
      <c r="B21" s="1491"/>
      <c r="C21" s="1491"/>
    </row>
    <row r="22" spans="1:18" hidden="1">
      <c r="A22" s="1492" t="s">
        <v>38</v>
      </c>
      <c r="B22" s="1492"/>
      <c r="C22" s="1492"/>
    </row>
    <row r="23" spans="1:18" ht="13.5" hidden="1" thickBot="1">
      <c r="A23" s="72"/>
      <c r="B23" s="72"/>
      <c r="C23" s="72"/>
    </row>
    <row r="24" spans="1:18" ht="13.5" hidden="1" thickBot="1">
      <c r="A24" s="1506" t="s">
        <v>3</v>
      </c>
      <c r="B24" s="73" t="s">
        <v>12</v>
      </c>
      <c r="C24" s="1506" t="s">
        <v>13</v>
      </c>
    </row>
    <row r="25" spans="1:18" ht="13.5" hidden="1" thickBot="1">
      <c r="A25" s="1507"/>
      <c r="B25" s="73">
        <v>2004</v>
      </c>
      <c r="C25" s="1507"/>
    </row>
    <row r="26" spans="1:18" hidden="1">
      <c r="A26" s="75" t="s">
        <v>15</v>
      </c>
      <c r="B26" s="76">
        <f>SUM(B28:B35)</f>
        <v>24832843</v>
      </c>
      <c r="C26" s="76">
        <f>SUM(C28:C35)</f>
        <v>100</v>
      </c>
    </row>
    <row r="27" spans="1:18" hidden="1">
      <c r="A27" s="78"/>
      <c r="B27" s="79"/>
      <c r="C27" s="79"/>
    </row>
    <row r="28" spans="1:18" hidden="1">
      <c r="A28" s="44" t="s">
        <v>41</v>
      </c>
      <c r="B28" s="80">
        <v>955095</v>
      </c>
      <c r="C28" s="90">
        <f>B28*100/B26</f>
        <v>3.8460960752661304</v>
      </c>
    </row>
    <row r="29" spans="1:18" hidden="1">
      <c r="A29" s="91" t="s">
        <v>42</v>
      </c>
      <c r="B29" s="80">
        <v>6216581</v>
      </c>
      <c r="C29" s="90">
        <f>B29*100/B26</f>
        <v>25.033706370229137</v>
      </c>
    </row>
    <row r="30" spans="1:18" hidden="1">
      <c r="A30" s="91" t="s">
        <v>43</v>
      </c>
      <c r="B30" s="80">
        <v>15354252</v>
      </c>
      <c r="C30" s="90">
        <f>B30*100/B26</f>
        <v>61.8304235242014</v>
      </c>
    </row>
    <row r="31" spans="1:18" hidden="1">
      <c r="A31" s="91" t="s">
        <v>44</v>
      </c>
      <c r="B31" s="80">
        <v>621368</v>
      </c>
      <c r="C31" s="90">
        <f>B31*100/B26</f>
        <v>2.5022024260371638</v>
      </c>
    </row>
    <row r="32" spans="1:18" hidden="1">
      <c r="A32" s="82" t="s">
        <v>46</v>
      </c>
      <c r="B32" s="80">
        <v>591424</v>
      </c>
      <c r="C32" s="90">
        <f>B32*100/B26</f>
        <v>2.3816201793729377</v>
      </c>
    </row>
    <row r="33" spans="1:4" hidden="1">
      <c r="A33" s="91" t="s">
        <v>47</v>
      </c>
      <c r="B33" s="80">
        <v>420200</v>
      </c>
      <c r="C33" s="90">
        <f>B33*100/B26</f>
        <v>1.6921139476458655</v>
      </c>
    </row>
    <row r="34" spans="1:4" hidden="1">
      <c r="A34" s="91" t="s">
        <v>49</v>
      </c>
      <c r="B34" s="80">
        <v>473923</v>
      </c>
      <c r="C34" s="90">
        <f>B34*100/B26</f>
        <v>1.9084524474302036</v>
      </c>
    </row>
    <row r="35" spans="1:4" ht="13.5" hidden="1" thickBot="1">
      <c r="A35" s="92" t="s">
        <v>51</v>
      </c>
      <c r="B35" s="86">
        <v>200000</v>
      </c>
      <c r="C35" s="93">
        <f>B35*100/B26</f>
        <v>0.80538502981716587</v>
      </c>
    </row>
    <row r="36" spans="1:4" hidden="1"/>
    <row r="37" spans="1:4" hidden="1"/>
    <row r="39" spans="1:4">
      <c r="A39" s="1491" t="s">
        <v>0</v>
      </c>
      <c r="B39" s="1491"/>
      <c r="C39" s="1491"/>
    </row>
    <row r="40" spans="1:4">
      <c r="A40" s="1491" t="s">
        <v>52</v>
      </c>
      <c r="B40" s="1491"/>
      <c r="C40" s="1491"/>
    </row>
    <row r="41" spans="1:4">
      <c r="A41" s="1492" t="s">
        <v>53</v>
      </c>
      <c r="B41" s="1492"/>
      <c r="C41" s="1492"/>
    </row>
    <row r="42" spans="1:4">
      <c r="A42" s="94"/>
      <c r="B42" s="94"/>
      <c r="C42" s="94"/>
    </row>
    <row r="43" spans="1:4">
      <c r="A43" s="1502" t="s">
        <v>3</v>
      </c>
      <c r="B43" s="95" t="s">
        <v>12</v>
      </c>
      <c r="C43" s="1504" t="s">
        <v>13</v>
      </c>
    </row>
    <row r="44" spans="1:4" ht="22.5">
      <c r="A44" s="1503"/>
      <c r="B44" s="96" t="s">
        <v>54</v>
      </c>
      <c r="C44" s="1505"/>
    </row>
    <row r="45" spans="1:4">
      <c r="A45" s="26" t="s">
        <v>15</v>
      </c>
      <c r="B45" s="97">
        <f>SUM(B47:B55)</f>
        <v>100108873175.04999</v>
      </c>
      <c r="C45" s="98">
        <f>SUM(C47:C55)</f>
        <v>100.00000000000001</v>
      </c>
      <c r="D45" s="44"/>
    </row>
    <row r="46" spans="1:4">
      <c r="A46" s="99"/>
      <c r="B46" s="100"/>
      <c r="C46" s="101"/>
    </row>
    <row r="47" spans="1:4">
      <c r="A47" s="102" t="s">
        <v>16</v>
      </c>
      <c r="B47" s="103">
        <f>'[25]INGR 1 '!D13</f>
        <v>5050403835.6300001</v>
      </c>
      <c r="C47" s="104">
        <f>B47*100/B45</f>
        <v>5.044911280540421</v>
      </c>
      <c r="D47" s="105"/>
    </row>
    <row r="48" spans="1:4">
      <c r="A48" s="102" t="s">
        <v>24</v>
      </c>
      <c r="B48" s="103">
        <f>'[25]INGR 1 '!D24</f>
        <v>28521916436</v>
      </c>
      <c r="C48" s="104">
        <f>B48*100/B45</f>
        <v>28.490897491300984</v>
      </c>
      <c r="D48" s="105"/>
    </row>
    <row r="49" spans="1:4">
      <c r="A49" s="102" t="s">
        <v>55</v>
      </c>
      <c r="B49" s="103">
        <f>'[25]INGR 1 '!D26</f>
        <v>54967403466.229996</v>
      </c>
      <c r="C49" s="104">
        <f>B49*100/B45</f>
        <v>54.907623792862211</v>
      </c>
      <c r="D49" s="105"/>
    </row>
    <row r="50" spans="1:4">
      <c r="A50" s="102" t="s">
        <v>26</v>
      </c>
      <c r="B50" s="103">
        <f>'[25]INGR 1 '!D28</f>
        <v>6169681218.3400002</v>
      </c>
      <c r="C50" s="104">
        <f>B50*100/B45</f>
        <v>6.1629713957040746</v>
      </c>
      <c r="D50" s="105"/>
    </row>
    <row r="51" spans="1:4">
      <c r="A51" s="102" t="s">
        <v>56</v>
      </c>
      <c r="B51" s="103">
        <f>'[25]INGR 1 '!D30</f>
        <v>2231221161.5100002</v>
      </c>
      <c r="C51" s="104">
        <f>B51*100/B45</f>
        <v>2.2287946020613933</v>
      </c>
      <c r="D51" s="105"/>
    </row>
    <row r="52" spans="1:4">
      <c r="A52" s="102" t="s">
        <v>30</v>
      </c>
      <c r="B52" s="103">
        <f>'[25]INGR 1 '!D32</f>
        <v>72410021.540000007</v>
      </c>
      <c r="C52" s="104">
        <f>B52*100/B45</f>
        <v>7.2331272187415516E-2</v>
      </c>
      <c r="D52" s="105"/>
    </row>
    <row r="53" spans="1:4" ht="12.75" customHeight="1">
      <c r="A53" s="102" t="s">
        <v>31</v>
      </c>
      <c r="B53" s="103">
        <f>'[25]INGR 1 '!D34</f>
        <v>2906056532.8499999</v>
      </c>
      <c r="C53" s="104">
        <f>B53*100/B45</f>
        <v>2.9028960577435337</v>
      </c>
      <c r="D53" s="105"/>
    </row>
    <row r="54" spans="1:4">
      <c r="A54" s="47" t="s">
        <v>32</v>
      </c>
      <c r="B54" s="103">
        <f>'[25]INGR 1 '!D37</f>
        <v>189780502.94999999</v>
      </c>
      <c r="C54" s="104">
        <f>B54*100/B45</f>
        <v>0.18957410759998322</v>
      </c>
      <c r="D54" s="105"/>
    </row>
    <row r="55" spans="1:4">
      <c r="A55" s="47" t="s">
        <v>34</v>
      </c>
      <c r="B55" s="103">
        <f>'[25]INGR 1 '!D39</f>
        <v>0</v>
      </c>
      <c r="C55" s="104">
        <f>B55*100/B45</f>
        <v>0</v>
      </c>
      <c r="D55" s="106"/>
    </row>
    <row r="56" spans="1:4" ht="8.25" customHeight="1">
      <c r="A56" s="107"/>
      <c r="B56" s="108"/>
      <c r="C56" s="109"/>
      <c r="D56" s="110"/>
    </row>
    <row r="57" spans="1:4">
      <c r="A57" s="67" t="s">
        <v>57</v>
      </c>
    </row>
    <row r="58" spans="1:4">
      <c r="B58" s="111"/>
    </row>
    <row r="59" spans="1:4">
      <c r="A59" s="112"/>
    </row>
    <row r="61" spans="1:4">
      <c r="B61" s="14"/>
    </row>
    <row r="64" spans="1:4">
      <c r="B64" s="2"/>
    </row>
  </sheetData>
  <mergeCells count="26">
    <mergeCell ref="A4:C4"/>
    <mergeCell ref="G4:I4"/>
    <mergeCell ref="K4:M4"/>
    <mergeCell ref="O4:Q4"/>
    <mergeCell ref="A5:C5"/>
    <mergeCell ref="G5:I5"/>
    <mergeCell ref="K5:M5"/>
    <mergeCell ref="O5:Q5"/>
    <mergeCell ref="A24:A25"/>
    <mergeCell ref="C24:C25"/>
    <mergeCell ref="A7:A8"/>
    <mergeCell ref="C7:C8"/>
    <mergeCell ref="E7:E8"/>
    <mergeCell ref="M7:M8"/>
    <mergeCell ref="O7:O8"/>
    <mergeCell ref="Q7:Q8"/>
    <mergeCell ref="A21:C21"/>
    <mergeCell ref="A22:C22"/>
    <mergeCell ref="G7:G8"/>
    <mergeCell ref="I7:I8"/>
    <mergeCell ref="K7:K8"/>
    <mergeCell ref="A39:C39"/>
    <mergeCell ref="A40:C40"/>
    <mergeCell ref="A41:C41"/>
    <mergeCell ref="A43:A44"/>
    <mergeCell ref="C43:C44"/>
  </mergeCells>
  <pageMargins left="0.75" right="0.75" top="1" bottom="1"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zoomScale="145" zoomScaleNormal="145" workbookViewId="0">
      <selection activeCell="B10" sqref="B10"/>
    </sheetView>
  </sheetViews>
  <sheetFormatPr baseColWidth="10" defaultRowHeight="11.25"/>
  <cols>
    <col min="1" max="1" width="29.140625" style="348" customWidth="1"/>
    <col min="2" max="2" width="14.140625" style="348" customWidth="1"/>
    <col min="3" max="4" width="14.28515625" style="348" bestFit="1" customWidth="1"/>
    <col min="5" max="5" width="13.85546875" style="348" customWidth="1"/>
    <col min="6" max="6" width="6.28515625" style="348" customWidth="1"/>
    <col min="7" max="16384" width="11.42578125" style="348"/>
  </cols>
  <sheetData>
    <row r="1" spans="1:6" ht="15.75" customHeight="1">
      <c r="A1" s="376"/>
      <c r="B1" s="347"/>
      <c r="C1" s="347"/>
      <c r="D1" s="347"/>
      <c r="E1" s="347"/>
      <c r="F1" s="1329"/>
    </row>
    <row r="2" spans="1:6">
      <c r="A2" s="376"/>
      <c r="B2" s="347"/>
      <c r="C2" s="347"/>
      <c r="D2" s="347"/>
      <c r="E2" s="347"/>
      <c r="F2" s="1329"/>
    </row>
    <row r="3" spans="1:6" ht="15.75" customHeight="1">
      <c r="A3" s="376"/>
      <c r="B3" s="347"/>
      <c r="C3" s="347"/>
      <c r="D3" s="347"/>
      <c r="E3" s="347"/>
      <c r="F3" s="1329"/>
    </row>
    <row r="4" spans="1:6" ht="13.5" customHeight="1">
      <c r="A4" s="1578" t="s">
        <v>3223</v>
      </c>
      <c r="B4" s="1578"/>
      <c r="C4" s="1578"/>
      <c r="D4" s="1578"/>
      <c r="E4" s="1578"/>
      <c r="F4" s="1578"/>
    </row>
    <row r="5" spans="1:6">
      <c r="A5" s="1562" t="s">
        <v>377</v>
      </c>
      <c r="B5" s="1562"/>
      <c r="C5" s="1562"/>
      <c r="D5" s="1562"/>
      <c r="E5" s="1562"/>
      <c r="F5" s="1562"/>
    </row>
    <row r="6" spans="1:6">
      <c r="A6" s="347"/>
      <c r="F6" s="393"/>
    </row>
    <row r="7" spans="1:6" ht="15" customHeight="1">
      <c r="A7" s="1580" t="s">
        <v>378</v>
      </c>
      <c r="B7" s="1581">
        <v>2023</v>
      </c>
      <c r="C7" s="1581"/>
      <c r="D7" s="1581"/>
      <c r="E7" s="1581"/>
      <c r="F7" s="1581"/>
    </row>
    <row r="8" spans="1:6" ht="15" customHeight="1">
      <c r="A8" s="1580"/>
      <c r="B8" s="1474" t="s">
        <v>357</v>
      </c>
      <c r="C8" s="1474" t="s">
        <v>358</v>
      </c>
      <c r="D8" s="1474" t="s">
        <v>359</v>
      </c>
      <c r="E8" s="1582" t="s">
        <v>360</v>
      </c>
      <c r="F8" s="1582"/>
    </row>
    <row r="9" spans="1:6">
      <c r="A9" s="1476"/>
      <c r="B9" s="356"/>
      <c r="C9" s="356"/>
      <c r="D9" s="356"/>
      <c r="E9" s="356"/>
      <c r="F9" s="1477"/>
    </row>
    <row r="10" spans="1:6">
      <c r="A10" s="1330" t="s">
        <v>15</v>
      </c>
      <c r="B10" s="359">
        <v>11864955750.68</v>
      </c>
      <c r="C10" s="359">
        <v>232126909.53</v>
      </c>
      <c r="D10" s="359">
        <v>237965096.63</v>
      </c>
      <c r="E10" s="359">
        <v>12335047756.84</v>
      </c>
      <c r="F10" s="406">
        <f>SUM(F12:F17)</f>
        <v>100</v>
      </c>
    </row>
    <row r="11" spans="1:6">
      <c r="A11" s="362"/>
      <c r="B11" s="364"/>
      <c r="C11" s="364"/>
      <c r="D11" s="364"/>
      <c r="E11" s="364"/>
      <c r="F11" s="410"/>
    </row>
    <row r="12" spans="1:6">
      <c r="A12" s="388" t="s">
        <v>382</v>
      </c>
      <c r="B12" s="390">
        <v>897203119.55999994</v>
      </c>
      <c r="C12" s="390">
        <v>0</v>
      </c>
      <c r="D12" s="390">
        <v>2297429</v>
      </c>
      <c r="E12" s="390">
        <v>899500548.55999994</v>
      </c>
      <c r="F12" s="411">
        <f>((E12*100)/E10)</f>
        <v>7.2922340171825537</v>
      </c>
    </row>
    <row r="13" spans="1:6" ht="14.25" customHeight="1">
      <c r="A13" s="388" t="s">
        <v>383</v>
      </c>
      <c r="B13" s="390">
        <v>2770214050.9400001</v>
      </c>
      <c r="C13" s="390">
        <v>0</v>
      </c>
      <c r="D13" s="390">
        <v>9667011.3699999992</v>
      </c>
      <c r="E13" s="390">
        <v>2779881062.3099999</v>
      </c>
      <c r="F13" s="411">
        <f>((E13*100)/E10)</f>
        <v>22.536443450480419</v>
      </c>
    </row>
    <row r="14" spans="1:6" ht="22.5">
      <c r="A14" s="388" t="s">
        <v>384</v>
      </c>
      <c r="B14" s="390">
        <v>1385762877.52</v>
      </c>
      <c r="C14" s="390">
        <v>0</v>
      </c>
      <c r="D14" s="390">
        <v>25561133.07</v>
      </c>
      <c r="E14" s="390">
        <v>1411324010.5899999</v>
      </c>
      <c r="F14" s="411">
        <f>((E14*100)/E10)</f>
        <v>11.441577190549555</v>
      </c>
    </row>
    <row r="15" spans="1:6">
      <c r="A15" s="388" t="s">
        <v>385</v>
      </c>
      <c r="B15" s="390">
        <v>1473782182.98</v>
      </c>
      <c r="C15" s="390">
        <v>0</v>
      </c>
      <c r="D15" s="390">
        <v>3140374.45</v>
      </c>
      <c r="E15" s="390">
        <v>1476922557.4300001</v>
      </c>
      <c r="F15" s="411">
        <f>((E15*100)/E10)</f>
        <v>11.973383375115192</v>
      </c>
    </row>
    <row r="16" spans="1:6" ht="22.5">
      <c r="A16" s="388" t="s">
        <v>386</v>
      </c>
      <c r="B16" s="390">
        <v>2344116989.0900002</v>
      </c>
      <c r="C16" s="390">
        <v>210326909.53</v>
      </c>
      <c r="D16" s="390">
        <v>39953068.520000003</v>
      </c>
      <c r="E16" s="390">
        <v>2594396967.1399999</v>
      </c>
      <c r="F16" s="411">
        <f>((E16*100)/E10)</f>
        <v>21.032727382035155</v>
      </c>
    </row>
    <row r="17" spans="1:6">
      <c r="A17" s="388" t="s">
        <v>387</v>
      </c>
      <c r="B17" s="390">
        <v>2993876530.5900002</v>
      </c>
      <c r="C17" s="390">
        <v>21800000</v>
      </c>
      <c r="D17" s="390">
        <v>157346080.22</v>
      </c>
      <c r="E17" s="390">
        <v>3173022610.8099999</v>
      </c>
      <c r="F17" s="411">
        <f>((E17*100)/E10)</f>
        <v>25.723634584637125</v>
      </c>
    </row>
    <row r="18" spans="1:6">
      <c r="A18" s="372"/>
      <c r="B18" s="373"/>
      <c r="C18" s="373"/>
      <c r="D18" s="373"/>
      <c r="E18" s="373"/>
      <c r="F18" s="374"/>
    </row>
    <row r="19" spans="1:6">
      <c r="A19" s="376"/>
      <c r="B19" s="347"/>
      <c r="C19" s="347"/>
      <c r="D19" s="347"/>
      <c r="E19" s="347"/>
      <c r="F19" s="1329"/>
    </row>
    <row r="20" spans="1:6">
      <c r="A20" s="376"/>
      <c r="B20" s="347"/>
      <c r="C20" s="347"/>
      <c r="D20" s="347"/>
      <c r="E20" s="347"/>
      <c r="F20" s="1329"/>
    </row>
    <row r="39" ht="15.75" customHeight="1"/>
    <row r="40" ht="15.75" customHeight="1"/>
    <row r="41" ht="16.5" customHeight="1"/>
    <row r="53" ht="15.75" customHeight="1"/>
    <row r="57" ht="15" customHeight="1"/>
    <row r="58" ht="15" customHeight="1"/>
    <row r="62" ht="17.25" customHeight="1"/>
    <row r="76" spans="1:6" s="412" customFormat="1">
      <c r="A76" s="348"/>
      <c r="B76" s="348"/>
      <c r="C76" s="348"/>
      <c r="D76" s="348"/>
      <c r="E76" s="348"/>
      <c r="F76" s="348"/>
    </row>
    <row r="77" spans="1:6" s="412" customFormat="1">
      <c r="A77" s="348"/>
      <c r="B77" s="348"/>
      <c r="C77" s="348"/>
      <c r="D77" s="348"/>
      <c r="E77" s="348"/>
      <c r="F77" s="348"/>
    </row>
  </sheetData>
  <mergeCells count="5">
    <mergeCell ref="A5:F5"/>
    <mergeCell ref="A7:A8"/>
    <mergeCell ref="B7:F7"/>
    <mergeCell ref="E8:F8"/>
    <mergeCell ref="A4:F4"/>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zoomScale="130" zoomScaleNormal="130" workbookViewId="0">
      <selection activeCell="B11" sqref="B11"/>
    </sheetView>
  </sheetViews>
  <sheetFormatPr baseColWidth="10" defaultRowHeight="11.25"/>
  <cols>
    <col min="1" max="1" width="35.7109375" style="348" customWidth="1"/>
    <col min="2" max="2" width="15.140625" style="348" customWidth="1"/>
    <col min="3" max="4" width="14.28515625" style="348" bestFit="1" customWidth="1"/>
    <col min="5" max="5" width="6.42578125" style="348" customWidth="1"/>
    <col min="6" max="16384" width="11.42578125" style="348"/>
  </cols>
  <sheetData>
    <row r="1" spans="1:5">
      <c r="A1" s="376"/>
      <c r="B1" s="347"/>
      <c r="C1" s="347"/>
      <c r="D1" s="347"/>
      <c r="E1" s="392"/>
    </row>
    <row r="2" spans="1:5">
      <c r="A2" s="376"/>
      <c r="B2" s="347"/>
      <c r="C2" s="347"/>
      <c r="D2" s="347"/>
      <c r="E2" s="392"/>
    </row>
    <row r="3" spans="1:5">
      <c r="A3" s="376"/>
      <c r="B3" s="347"/>
      <c r="C3" s="347"/>
      <c r="D3" s="347"/>
      <c r="E3" s="392"/>
    </row>
    <row r="4" spans="1:5">
      <c r="A4" s="376"/>
      <c r="B4" s="347"/>
      <c r="C4" s="347"/>
      <c r="D4" s="347"/>
      <c r="E4" s="392"/>
    </row>
    <row r="5" spans="1:5">
      <c r="A5" s="1578" t="s">
        <v>376</v>
      </c>
      <c r="B5" s="1578"/>
      <c r="C5" s="1578"/>
      <c r="D5" s="1578"/>
      <c r="E5" s="1578"/>
    </row>
    <row r="6" spans="1:5">
      <c r="A6" s="1562" t="s">
        <v>377</v>
      </c>
      <c r="B6" s="1562"/>
      <c r="C6" s="1562"/>
      <c r="D6" s="1562"/>
      <c r="E6" s="1562"/>
    </row>
    <row r="7" spans="1:5">
      <c r="E7" s="393"/>
    </row>
    <row r="8" spans="1:5">
      <c r="A8" s="1579" t="s">
        <v>379</v>
      </c>
      <c r="B8" s="394">
        <v>2022</v>
      </c>
      <c r="C8" s="1569">
        <v>2023</v>
      </c>
      <c r="D8" s="1569"/>
      <c r="E8" s="1569"/>
    </row>
    <row r="9" spans="1:5">
      <c r="A9" s="1579"/>
      <c r="B9" s="352" t="s">
        <v>319</v>
      </c>
      <c r="C9" s="394" t="s">
        <v>320</v>
      </c>
      <c r="D9" s="1569" t="s">
        <v>319</v>
      </c>
      <c r="E9" s="1569"/>
    </row>
    <row r="10" spans="1:5">
      <c r="A10" s="354"/>
      <c r="B10" s="356"/>
      <c r="C10" s="397"/>
      <c r="D10" s="397"/>
      <c r="E10" s="398"/>
    </row>
    <row r="11" spans="1:5">
      <c r="A11" s="399" t="s">
        <v>15</v>
      </c>
      <c r="B11" s="359">
        <v>57775049627.660004</v>
      </c>
      <c r="C11" s="359">
        <v>55895647331.18</v>
      </c>
      <c r="D11" s="359">
        <v>56142414020.739998</v>
      </c>
      <c r="E11" s="406">
        <f>SUM(E13:E19)</f>
        <v>100</v>
      </c>
    </row>
    <row r="12" spans="1:5">
      <c r="A12" s="362"/>
      <c r="B12" s="364"/>
      <c r="C12" s="364"/>
      <c r="D12" s="364"/>
      <c r="E12" s="401"/>
    </row>
    <row r="13" spans="1:5">
      <c r="A13" s="402" t="s">
        <v>388</v>
      </c>
      <c r="B13" s="364">
        <v>106794983.91</v>
      </c>
      <c r="C13" s="364">
        <v>332397831.22000003</v>
      </c>
      <c r="D13" s="364">
        <v>73935840.890000001</v>
      </c>
      <c r="E13" s="407">
        <f>((D13*100)/D11)</f>
        <v>0.1316933768873686</v>
      </c>
    </row>
    <row r="14" spans="1:5">
      <c r="A14" s="402" t="s">
        <v>389</v>
      </c>
      <c r="B14" s="364">
        <v>3916717137.3200002</v>
      </c>
      <c r="C14" s="364">
        <v>2638031446.1199999</v>
      </c>
      <c r="D14" s="364">
        <v>2348222656.27</v>
      </c>
      <c r="E14" s="407">
        <f>((D14*100)/D11)</f>
        <v>4.1826178963421938</v>
      </c>
    </row>
    <row r="15" spans="1:5">
      <c r="A15" s="402" t="s">
        <v>390</v>
      </c>
      <c r="B15" s="364">
        <v>14219815061.200001</v>
      </c>
      <c r="C15" s="364">
        <v>11018931676.610001</v>
      </c>
      <c r="D15" s="364">
        <v>12082756449.34</v>
      </c>
      <c r="E15" s="407">
        <f>((D15*100)/D11)</f>
        <v>21.521619011388459</v>
      </c>
    </row>
    <row r="16" spans="1:5">
      <c r="A16" s="402" t="s">
        <v>391</v>
      </c>
      <c r="B16" s="364">
        <v>1407625418.29</v>
      </c>
      <c r="C16" s="364">
        <v>640884537.14999998</v>
      </c>
      <c r="D16" s="364">
        <v>672918005.07000005</v>
      </c>
      <c r="E16" s="407">
        <f>((D16*100)/D11)</f>
        <v>1.1985911486125487</v>
      </c>
    </row>
    <row r="17" spans="1:5">
      <c r="A17" s="402" t="s">
        <v>392</v>
      </c>
      <c r="B17" s="364">
        <v>35835633049.550003</v>
      </c>
      <c r="C17" s="364">
        <v>35445842192.129997</v>
      </c>
      <c r="D17" s="364">
        <v>37903188977.860001</v>
      </c>
      <c r="E17" s="407">
        <f>((D17*100)/D11)</f>
        <v>67.512574296961816</v>
      </c>
    </row>
    <row r="18" spans="1:5">
      <c r="A18" s="402" t="s">
        <v>393</v>
      </c>
      <c r="B18" s="364">
        <v>2178883925.8899999</v>
      </c>
      <c r="C18" s="364">
        <v>2852574099.8200002</v>
      </c>
      <c r="D18" s="364">
        <v>2949193689.27</v>
      </c>
      <c r="E18" s="407">
        <f>((D18*100)/D11)</f>
        <v>5.2530582104654711</v>
      </c>
    </row>
    <row r="19" spans="1:5">
      <c r="A19" s="402" t="s">
        <v>394</v>
      </c>
      <c r="B19" s="364">
        <v>109580051.5</v>
      </c>
      <c r="C19" s="364">
        <v>2966985548.1300001</v>
      </c>
      <c r="D19" s="364">
        <v>112198402.04000001</v>
      </c>
      <c r="E19" s="407">
        <f>((D19*100)/D11)</f>
        <v>0.19984605934214358</v>
      </c>
    </row>
    <row r="20" spans="1:5">
      <c r="A20" s="372"/>
      <c r="B20" s="373"/>
      <c r="C20" s="373"/>
      <c r="D20" s="373"/>
      <c r="E20" s="374"/>
    </row>
    <row r="21" spans="1:5">
      <c r="A21" s="376"/>
      <c r="B21" s="347"/>
      <c r="C21" s="347"/>
      <c r="D21" s="347"/>
      <c r="E21" s="392"/>
    </row>
    <row r="22" spans="1:5">
      <c r="A22" s="376"/>
      <c r="B22" s="347"/>
      <c r="C22" s="347"/>
      <c r="D22" s="347"/>
      <c r="E22" s="392"/>
    </row>
    <row r="26" spans="1:5">
      <c r="A26" s="408"/>
    </row>
    <row r="27" spans="1:5">
      <c r="A27" s="408"/>
    </row>
    <row r="28" spans="1:5">
      <c r="A28" s="408"/>
    </row>
    <row r="29" spans="1:5">
      <c r="A29" s="408"/>
    </row>
    <row r="30" spans="1:5">
      <c r="A30" s="408"/>
    </row>
    <row r="31" spans="1:5">
      <c r="A31" s="408"/>
    </row>
    <row r="52" spans="3:5">
      <c r="E52" s="416"/>
    </row>
    <row r="53" spans="3:5">
      <c r="E53" s="416"/>
    </row>
    <row r="56" spans="3:5">
      <c r="C56" s="375"/>
      <c r="D56" s="375"/>
    </row>
    <row r="64" spans="3:5" ht="16.5" customHeight="1"/>
    <row r="66" spans="1:5" ht="18.75" customHeight="1"/>
    <row r="78" spans="1:5" s="412" customFormat="1">
      <c r="A78" s="348"/>
      <c r="B78" s="348"/>
      <c r="C78" s="348"/>
      <c r="D78" s="348"/>
      <c r="E78" s="348"/>
    </row>
    <row r="79" spans="1:5" s="412" customFormat="1">
      <c r="A79" s="348"/>
      <c r="B79" s="348"/>
      <c r="C79" s="348"/>
      <c r="D79" s="348"/>
      <c r="E79" s="348"/>
    </row>
    <row r="80" spans="1:5" s="412" customFormat="1">
      <c r="A80" s="348"/>
      <c r="B80" s="348"/>
      <c r="C80" s="348"/>
      <c r="D80" s="348"/>
      <c r="E80" s="348"/>
    </row>
  </sheetData>
  <mergeCells count="5">
    <mergeCell ref="A5:E5"/>
    <mergeCell ref="A6:E6"/>
    <mergeCell ref="A8:A9"/>
    <mergeCell ref="C8:E8"/>
    <mergeCell ref="D9:E9"/>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showGridLines="0" topLeftCell="A4" zoomScale="145" zoomScaleNormal="145" workbookViewId="0">
      <selection activeCell="B10" sqref="B10"/>
    </sheetView>
  </sheetViews>
  <sheetFormatPr baseColWidth="10" defaultRowHeight="11.25"/>
  <cols>
    <col min="1" max="1" width="29.140625" style="348" customWidth="1"/>
    <col min="2" max="2" width="14.140625" style="348" customWidth="1"/>
    <col min="3" max="4" width="14.28515625" style="348" bestFit="1" customWidth="1"/>
    <col min="5" max="5" width="13.85546875" style="348" customWidth="1"/>
    <col min="6" max="6" width="6.28515625" style="348" customWidth="1"/>
    <col min="7" max="16384" width="11.42578125" style="348"/>
  </cols>
  <sheetData>
    <row r="1" spans="1:6" ht="15.75" customHeight="1">
      <c r="A1" s="376"/>
      <c r="B1" s="347"/>
      <c r="C1" s="347"/>
      <c r="D1" s="347"/>
      <c r="E1" s="347"/>
      <c r="F1" s="1329"/>
    </row>
    <row r="2" spans="1:6">
      <c r="A2" s="376"/>
      <c r="B2" s="347"/>
      <c r="C2" s="347"/>
      <c r="D2" s="347"/>
      <c r="E2" s="347"/>
      <c r="F2" s="1329"/>
    </row>
    <row r="3" spans="1:6" ht="15.75" customHeight="1">
      <c r="A3" s="376"/>
      <c r="B3" s="347"/>
      <c r="C3" s="347"/>
      <c r="D3" s="347"/>
      <c r="E3" s="347"/>
      <c r="F3" s="1329"/>
    </row>
    <row r="4" spans="1:6" ht="13.5" customHeight="1">
      <c r="A4" s="1578" t="s">
        <v>3223</v>
      </c>
      <c r="B4" s="1578"/>
      <c r="C4" s="1578"/>
      <c r="D4" s="1578"/>
      <c r="E4" s="1578"/>
      <c r="F4" s="1578"/>
    </row>
    <row r="5" spans="1:6">
      <c r="A5" s="1562" t="s">
        <v>377</v>
      </c>
      <c r="B5" s="1562"/>
      <c r="C5" s="1562"/>
      <c r="D5" s="1562"/>
      <c r="E5" s="1562"/>
      <c r="F5" s="1562"/>
    </row>
    <row r="6" spans="1:6">
      <c r="A6" s="347"/>
      <c r="F6" s="393"/>
    </row>
    <row r="7" spans="1:6" ht="15" customHeight="1">
      <c r="A7" s="1580" t="s">
        <v>379</v>
      </c>
      <c r="B7" s="1581">
        <v>2023</v>
      </c>
      <c r="C7" s="1581"/>
      <c r="D7" s="1581"/>
      <c r="E7" s="1581"/>
      <c r="F7" s="1581"/>
    </row>
    <row r="8" spans="1:6" ht="15" customHeight="1">
      <c r="A8" s="1580"/>
      <c r="B8" s="1474" t="s">
        <v>357</v>
      </c>
      <c r="C8" s="1474" t="s">
        <v>358</v>
      </c>
      <c r="D8" s="1474" t="s">
        <v>359</v>
      </c>
      <c r="E8" s="1582" t="s">
        <v>360</v>
      </c>
      <c r="F8" s="1582"/>
    </row>
    <row r="9" spans="1:6">
      <c r="A9" s="1476"/>
      <c r="B9" s="356"/>
      <c r="C9" s="356"/>
      <c r="D9" s="356"/>
      <c r="E9" s="356"/>
      <c r="F9" s="1477"/>
    </row>
    <row r="10" spans="1:6">
      <c r="A10" s="1330" t="s">
        <v>15</v>
      </c>
      <c r="B10" s="359">
        <v>10252416915.58</v>
      </c>
      <c r="C10" s="359">
        <v>38934241871.239998</v>
      </c>
      <c r="D10" s="359">
        <v>6955755233.9200001</v>
      </c>
      <c r="E10" s="359">
        <v>56142414020.739998</v>
      </c>
      <c r="F10" s="406">
        <f>SUM(F12:F18)</f>
        <v>100</v>
      </c>
    </row>
    <row r="11" spans="1:6">
      <c r="A11" s="362"/>
      <c r="B11" s="364"/>
      <c r="C11" s="364"/>
      <c r="D11" s="364"/>
      <c r="E11" s="364"/>
      <c r="F11" s="410"/>
    </row>
    <row r="12" spans="1:6">
      <c r="A12" s="402" t="s">
        <v>388</v>
      </c>
      <c r="B12" s="364">
        <v>68162690.310000002</v>
      </c>
      <c r="C12" s="364">
        <v>0</v>
      </c>
      <c r="D12" s="364">
        <v>5773150.5800000001</v>
      </c>
      <c r="E12" s="364">
        <v>73935840.890000001</v>
      </c>
      <c r="F12" s="411">
        <f>((E12*100)/E10)</f>
        <v>0.1316933768873686</v>
      </c>
    </row>
    <row r="13" spans="1:6" ht="14.25" customHeight="1">
      <c r="A13" s="402" t="s">
        <v>389</v>
      </c>
      <c r="B13" s="364">
        <v>1655443016.6400001</v>
      </c>
      <c r="C13" s="364">
        <v>377662406.98000002</v>
      </c>
      <c r="D13" s="364">
        <v>315117232.64999998</v>
      </c>
      <c r="E13" s="364">
        <v>2348222656.27</v>
      </c>
      <c r="F13" s="411">
        <f>((E13*100)/E10)</f>
        <v>4.1826178963421938</v>
      </c>
    </row>
    <row r="14" spans="1:6">
      <c r="A14" s="402" t="s">
        <v>390</v>
      </c>
      <c r="B14" s="364">
        <v>3038577615.8400002</v>
      </c>
      <c r="C14" s="364">
        <v>5912430368.3000002</v>
      </c>
      <c r="D14" s="364">
        <v>3131748465.1999998</v>
      </c>
      <c r="E14" s="364">
        <v>12082756449.34</v>
      </c>
      <c r="F14" s="411">
        <f>((E14*100)/E10)</f>
        <v>21.521619011388459</v>
      </c>
    </row>
    <row r="15" spans="1:6">
      <c r="A15" s="402" t="s">
        <v>391</v>
      </c>
      <c r="B15" s="364">
        <v>542585794.37</v>
      </c>
      <c r="C15" s="364">
        <v>360731.14</v>
      </c>
      <c r="D15" s="364">
        <v>129971479.56</v>
      </c>
      <c r="E15" s="364">
        <v>672918005.07000005</v>
      </c>
      <c r="F15" s="411">
        <f>((E15*100)/E10)</f>
        <v>1.1985911486125487</v>
      </c>
    </row>
    <row r="16" spans="1:6">
      <c r="A16" s="402" t="s">
        <v>392</v>
      </c>
      <c r="B16" s="364">
        <v>3694325289.4299998</v>
      </c>
      <c r="C16" s="364">
        <v>30965498672.150002</v>
      </c>
      <c r="D16" s="364">
        <v>3243365016.2800002</v>
      </c>
      <c r="E16" s="364">
        <v>37903188977.860001</v>
      </c>
      <c r="F16" s="411">
        <f>((E16*100)/E10)</f>
        <v>67.512574296961816</v>
      </c>
    </row>
    <row r="17" spans="1:6">
      <c r="A17" s="402" t="s">
        <v>393</v>
      </c>
      <c r="B17" s="364">
        <v>1204581107.73</v>
      </c>
      <c r="C17" s="364">
        <v>1678289692.6700001</v>
      </c>
      <c r="D17" s="364">
        <v>66322888.869999997</v>
      </c>
      <c r="E17" s="364">
        <v>2949193689.27</v>
      </c>
      <c r="F17" s="411">
        <f>((E17*100)/E10)</f>
        <v>5.2530582104654711</v>
      </c>
    </row>
    <row r="18" spans="1:6">
      <c r="A18" s="402" t="s">
        <v>394</v>
      </c>
      <c r="B18" s="364">
        <v>48741401.259999998</v>
      </c>
      <c r="C18" s="364">
        <v>0</v>
      </c>
      <c r="D18" s="364">
        <v>63457000.780000001</v>
      </c>
      <c r="E18" s="364">
        <v>112198402.04000001</v>
      </c>
      <c r="F18" s="411">
        <f>((E18*100)/E10)</f>
        <v>0.19984605934214358</v>
      </c>
    </row>
    <row r="19" spans="1:6">
      <c r="A19" s="372"/>
      <c r="B19" s="373"/>
      <c r="C19" s="373"/>
      <c r="D19" s="373"/>
      <c r="E19" s="373"/>
      <c r="F19" s="374"/>
    </row>
    <row r="20" spans="1:6">
      <c r="A20" s="376"/>
      <c r="B20" s="347"/>
      <c r="C20" s="347"/>
      <c r="D20" s="347"/>
      <c r="E20" s="347"/>
      <c r="F20" s="1329"/>
    </row>
    <row r="39" ht="15.75" customHeight="1"/>
    <row r="40" ht="15.75" customHeight="1"/>
    <row r="41" ht="16.5" customHeight="1"/>
    <row r="53" spans="7:7" ht="15.75" customHeight="1"/>
    <row r="57" spans="7:7" ht="15" customHeight="1"/>
    <row r="58" spans="7:7" ht="15" customHeight="1"/>
    <row r="60" spans="7:7">
      <c r="G60" s="412"/>
    </row>
    <row r="61" spans="7:7">
      <c r="G61" s="412"/>
    </row>
    <row r="62" spans="7:7" ht="17.25" customHeight="1"/>
    <row r="76" spans="1:7" s="412" customFormat="1">
      <c r="A76" s="348"/>
      <c r="B76" s="348"/>
      <c r="C76" s="348"/>
      <c r="D76" s="348"/>
      <c r="E76" s="348"/>
      <c r="F76" s="348"/>
      <c r="G76" s="348"/>
    </row>
    <row r="77" spans="1:7" s="412" customFormat="1">
      <c r="A77" s="348"/>
      <c r="B77" s="348"/>
      <c r="C77" s="348"/>
      <c r="D77" s="348"/>
      <c r="E77" s="348"/>
      <c r="F77" s="348"/>
      <c r="G77" s="348"/>
    </row>
  </sheetData>
  <mergeCells count="5">
    <mergeCell ref="A7:A8"/>
    <mergeCell ref="B7:F7"/>
    <mergeCell ref="E8:F8"/>
    <mergeCell ref="A4:F4"/>
    <mergeCell ref="A5:F5"/>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showGridLines="0" zoomScale="130" zoomScaleNormal="130" workbookViewId="0">
      <selection activeCell="B11" sqref="B11"/>
    </sheetView>
  </sheetViews>
  <sheetFormatPr baseColWidth="10" defaultRowHeight="11.25"/>
  <cols>
    <col min="1" max="1" width="35.7109375" style="348" customWidth="1"/>
    <col min="2" max="2" width="15.140625" style="348" customWidth="1"/>
    <col min="3" max="4" width="14.28515625" style="348" bestFit="1" customWidth="1"/>
    <col min="5" max="5" width="6.42578125" style="348" customWidth="1"/>
    <col min="6" max="16384" width="11.42578125" style="348"/>
  </cols>
  <sheetData>
    <row r="1" spans="1:5">
      <c r="A1" s="376"/>
      <c r="B1" s="347"/>
      <c r="C1" s="347"/>
      <c r="D1" s="347"/>
      <c r="E1" s="392"/>
    </row>
    <row r="2" spans="1:5">
      <c r="A2" s="376"/>
      <c r="B2" s="347"/>
      <c r="C2" s="347"/>
      <c r="D2" s="347"/>
      <c r="E2" s="392"/>
    </row>
    <row r="3" spans="1:5">
      <c r="A3" s="376"/>
      <c r="B3" s="347"/>
      <c r="C3" s="347"/>
      <c r="D3" s="347"/>
      <c r="E3" s="392"/>
    </row>
    <row r="4" spans="1:5">
      <c r="A4" s="376"/>
      <c r="B4" s="347"/>
      <c r="C4" s="347"/>
      <c r="D4" s="347"/>
      <c r="E4" s="392"/>
    </row>
    <row r="5" spans="1:5">
      <c r="A5" s="1578" t="s">
        <v>376</v>
      </c>
      <c r="B5" s="1578"/>
      <c r="C5" s="1578"/>
      <c r="D5" s="1578"/>
      <c r="E5" s="1578"/>
    </row>
    <row r="6" spans="1:5">
      <c r="A6" s="1562" t="s">
        <v>377</v>
      </c>
      <c r="B6" s="1562"/>
      <c r="C6" s="1562"/>
      <c r="D6" s="1562"/>
      <c r="E6" s="1562"/>
    </row>
    <row r="7" spans="1:5">
      <c r="E7" s="393"/>
    </row>
    <row r="8" spans="1:5">
      <c r="A8" s="1579" t="s">
        <v>380</v>
      </c>
      <c r="B8" s="394">
        <v>2022</v>
      </c>
      <c r="C8" s="1569">
        <v>2023</v>
      </c>
      <c r="D8" s="1569"/>
      <c r="E8" s="1569"/>
    </row>
    <row r="9" spans="1:5">
      <c r="A9" s="1579"/>
      <c r="B9" s="352" t="s">
        <v>319</v>
      </c>
      <c r="C9" s="394" t="s">
        <v>320</v>
      </c>
      <c r="D9" s="1569" t="s">
        <v>319</v>
      </c>
      <c r="E9" s="1569"/>
    </row>
    <row r="10" spans="1:5">
      <c r="A10" s="354"/>
      <c r="B10" s="356"/>
      <c r="C10" s="397"/>
      <c r="D10" s="397"/>
      <c r="E10" s="398"/>
    </row>
    <row r="11" spans="1:5">
      <c r="A11" s="399" t="s">
        <v>15</v>
      </c>
      <c r="B11" s="359">
        <v>2503951566.6700001</v>
      </c>
      <c r="C11" s="359">
        <v>3768106237.3899999</v>
      </c>
      <c r="D11" s="359">
        <v>3720795702.2199998</v>
      </c>
      <c r="E11" s="406">
        <f>SUM(E13:E19)</f>
        <v>100.00000000000001</v>
      </c>
    </row>
    <row r="12" spans="1:5">
      <c r="A12" s="362"/>
      <c r="B12" s="364"/>
      <c r="C12" s="364"/>
      <c r="D12" s="364"/>
      <c r="E12" s="401"/>
    </row>
    <row r="13" spans="1:5">
      <c r="A13" s="402" t="s">
        <v>395</v>
      </c>
      <c r="B13" s="364">
        <v>415429307.02999997</v>
      </c>
      <c r="C13" s="364">
        <v>755081423.35000002</v>
      </c>
      <c r="D13" s="364">
        <v>527386231.75</v>
      </c>
      <c r="E13" s="407">
        <f>((D13*100)/D11)</f>
        <v>14.174017440283992</v>
      </c>
    </row>
    <row r="14" spans="1:5">
      <c r="A14" s="402" t="s">
        <v>396</v>
      </c>
      <c r="B14" s="364">
        <v>617806437.38999999</v>
      </c>
      <c r="C14" s="364">
        <v>1184787315.74</v>
      </c>
      <c r="D14" s="364">
        <v>1289685025.48</v>
      </c>
      <c r="E14" s="407">
        <f>((D14*100)/D11)</f>
        <v>34.661538248673907</v>
      </c>
    </row>
    <row r="15" spans="1:5">
      <c r="A15" s="402" t="s">
        <v>397</v>
      </c>
      <c r="B15" s="364">
        <v>0</v>
      </c>
      <c r="C15" s="364">
        <v>77600000</v>
      </c>
      <c r="D15" s="364">
        <v>0</v>
      </c>
      <c r="E15" s="407">
        <f>((D15*100)/D11)</f>
        <v>0</v>
      </c>
    </row>
    <row r="16" spans="1:5">
      <c r="A16" s="402" t="s">
        <v>398</v>
      </c>
      <c r="B16" s="364">
        <v>1245050991.03</v>
      </c>
      <c r="C16" s="364">
        <v>527496872.56999999</v>
      </c>
      <c r="D16" s="364">
        <v>1614752477.5599999</v>
      </c>
      <c r="E16" s="407">
        <f>((D16*100)/D11)</f>
        <v>43.39804189186102</v>
      </c>
    </row>
    <row r="17" spans="1:5">
      <c r="A17" s="402" t="s">
        <v>399</v>
      </c>
      <c r="B17" s="364">
        <v>0</v>
      </c>
      <c r="C17" s="364">
        <v>1032400000</v>
      </c>
      <c r="D17" s="364">
        <v>0</v>
      </c>
      <c r="E17" s="407">
        <f>((D17*100)/D11)</f>
        <v>0</v>
      </c>
    </row>
    <row r="18" spans="1:5">
      <c r="A18" s="402" t="s">
        <v>400</v>
      </c>
      <c r="B18" s="364">
        <v>225664831.22</v>
      </c>
      <c r="C18" s="364">
        <v>190740625.72999999</v>
      </c>
      <c r="D18" s="364">
        <v>288971967.43000001</v>
      </c>
      <c r="E18" s="407">
        <f>((D18*100)/D11)</f>
        <v>7.7664024191810874</v>
      </c>
    </row>
    <row r="19" spans="1:5">
      <c r="A19" s="372"/>
      <c r="B19" s="373"/>
      <c r="C19" s="373"/>
      <c r="D19" s="373"/>
      <c r="E19" s="409"/>
    </row>
    <row r="20" spans="1:5">
      <c r="A20" s="376"/>
      <c r="B20" s="347"/>
      <c r="C20" s="347"/>
      <c r="D20" s="347"/>
      <c r="E20" s="392"/>
    </row>
    <row r="21" spans="1:5">
      <c r="A21" s="376"/>
      <c r="B21" s="347"/>
      <c r="C21" s="347"/>
      <c r="D21" s="347"/>
      <c r="E21" s="392"/>
    </row>
    <row r="26" spans="1:5">
      <c r="A26" s="408"/>
    </row>
    <row r="27" spans="1:5">
      <c r="A27" s="408"/>
    </row>
    <row r="28" spans="1:5">
      <c r="A28" s="408"/>
    </row>
    <row r="29" spans="1:5">
      <c r="A29" s="408"/>
    </row>
    <row r="30" spans="1:5">
      <c r="A30" s="408"/>
    </row>
    <row r="31" spans="1:5">
      <c r="A31" s="408"/>
    </row>
    <row r="34" spans="3:5">
      <c r="E34" s="416"/>
    </row>
    <row r="35" spans="3:5">
      <c r="E35" s="416"/>
    </row>
    <row r="38" spans="3:5">
      <c r="C38" s="375"/>
      <c r="D38" s="375"/>
    </row>
    <row r="64" ht="16.5" customHeight="1"/>
    <row r="66" spans="1:5" ht="18.75" customHeight="1"/>
    <row r="78" spans="1:5" s="412" customFormat="1">
      <c r="A78" s="348"/>
      <c r="B78" s="348"/>
      <c r="C78" s="348"/>
      <c r="D78" s="348"/>
      <c r="E78" s="348"/>
    </row>
    <row r="79" spans="1:5" s="412" customFormat="1">
      <c r="A79" s="348"/>
      <c r="B79" s="348"/>
      <c r="C79" s="348"/>
      <c r="D79" s="348"/>
      <c r="E79" s="348"/>
    </row>
    <row r="80" spans="1:5" s="412" customFormat="1">
      <c r="A80" s="348"/>
      <c r="B80" s="348"/>
      <c r="C80" s="348"/>
      <c r="D80" s="348"/>
      <c r="E80" s="348"/>
    </row>
  </sheetData>
  <mergeCells count="5">
    <mergeCell ref="A5:E5"/>
    <mergeCell ref="A6:E6"/>
    <mergeCell ref="A8:A9"/>
    <mergeCell ref="C8:E8"/>
    <mergeCell ref="D9:E9"/>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showGridLines="0" topLeftCell="A6" zoomScale="145" zoomScaleNormal="145" workbookViewId="0">
      <selection activeCell="B12" sqref="B12"/>
    </sheetView>
  </sheetViews>
  <sheetFormatPr baseColWidth="10" defaultRowHeight="11.25"/>
  <cols>
    <col min="1" max="1" width="29.140625" style="348" customWidth="1"/>
    <col min="2" max="2" width="14.140625" style="348" customWidth="1"/>
    <col min="3" max="4" width="14.28515625" style="348" bestFit="1" customWidth="1"/>
    <col min="5" max="5" width="13.85546875" style="348" customWidth="1"/>
    <col min="6" max="6" width="6.28515625" style="348" customWidth="1"/>
    <col min="7" max="16384" width="11.42578125" style="348"/>
  </cols>
  <sheetData>
    <row r="1" spans="1:6" ht="15.75" customHeight="1">
      <c r="A1" s="376"/>
      <c r="B1" s="347"/>
      <c r="C1" s="347"/>
      <c r="D1" s="347"/>
      <c r="E1" s="347"/>
      <c r="F1" s="1329"/>
    </row>
    <row r="2" spans="1:6">
      <c r="A2" s="376"/>
      <c r="B2" s="347"/>
      <c r="C2" s="347"/>
      <c r="D2" s="347"/>
      <c r="E2" s="347"/>
      <c r="F2" s="1329"/>
    </row>
    <row r="3" spans="1:6" ht="15.75" customHeight="1">
      <c r="A3" s="376"/>
      <c r="B3" s="347"/>
      <c r="C3" s="347"/>
      <c r="D3" s="347"/>
      <c r="E3" s="347"/>
      <c r="F3" s="1329"/>
    </row>
    <row r="4" spans="1:6" ht="13.5" customHeight="1">
      <c r="A4" s="376"/>
      <c r="B4" s="347"/>
      <c r="C4" s="347"/>
      <c r="D4" s="347"/>
      <c r="E4" s="347"/>
      <c r="F4" s="1329"/>
    </row>
    <row r="5" spans="1:6">
      <c r="A5" s="376"/>
      <c r="B5" s="347"/>
      <c r="C5" s="347"/>
      <c r="D5" s="347"/>
      <c r="E5" s="347"/>
      <c r="F5" s="1329"/>
    </row>
    <row r="6" spans="1:6">
      <c r="A6" s="1578" t="s">
        <v>3223</v>
      </c>
      <c r="B6" s="1578"/>
      <c r="C6" s="1578"/>
      <c r="D6" s="1578"/>
      <c r="E6" s="1578"/>
      <c r="F6" s="1578"/>
    </row>
    <row r="7" spans="1:6" ht="15" customHeight="1">
      <c r="A7" s="1562" t="s">
        <v>377</v>
      </c>
      <c r="B7" s="1562"/>
      <c r="C7" s="1562"/>
      <c r="D7" s="1562"/>
      <c r="E7" s="1562"/>
      <c r="F7" s="1562"/>
    </row>
    <row r="8" spans="1:6" ht="15" customHeight="1">
      <c r="A8" s="347"/>
      <c r="F8" s="393"/>
    </row>
    <row r="9" spans="1:6">
      <c r="A9" s="1580" t="s">
        <v>380</v>
      </c>
      <c r="B9" s="1581">
        <v>2023</v>
      </c>
      <c r="C9" s="1581"/>
      <c r="D9" s="1581"/>
      <c r="E9" s="1581"/>
      <c r="F9" s="1581"/>
    </row>
    <row r="10" spans="1:6">
      <c r="A10" s="1580"/>
      <c r="B10" s="1474" t="s">
        <v>357</v>
      </c>
      <c r="C10" s="1474" t="s">
        <v>358</v>
      </c>
      <c r="D10" s="1474" t="s">
        <v>359</v>
      </c>
      <c r="E10" s="1582" t="s">
        <v>360</v>
      </c>
      <c r="F10" s="1582"/>
    </row>
    <row r="11" spans="1:6">
      <c r="A11" s="1476"/>
      <c r="B11" s="356"/>
      <c r="C11" s="356"/>
      <c r="D11" s="356"/>
      <c r="E11" s="356"/>
      <c r="F11" s="1477"/>
    </row>
    <row r="12" spans="1:6">
      <c r="A12" s="1330" t="s">
        <v>15</v>
      </c>
      <c r="B12" s="359">
        <v>3021457223.0799999</v>
      </c>
      <c r="C12" s="359">
        <v>419578715</v>
      </c>
      <c r="D12" s="359">
        <v>279759764.13999999</v>
      </c>
      <c r="E12" s="359">
        <v>3720795702.2199998</v>
      </c>
      <c r="F12" s="406">
        <f>SUM(F14:F17)</f>
        <v>100.00000000000001</v>
      </c>
    </row>
    <row r="13" spans="1:6" ht="14.25" customHeight="1">
      <c r="A13" s="362"/>
      <c r="B13" s="364"/>
      <c r="C13" s="364"/>
      <c r="D13" s="364"/>
      <c r="E13" s="364"/>
      <c r="F13" s="410"/>
    </row>
    <row r="14" spans="1:6">
      <c r="A14" s="402" t="s">
        <v>395</v>
      </c>
      <c r="B14" s="364">
        <v>459230397.87</v>
      </c>
      <c r="C14" s="364">
        <v>0</v>
      </c>
      <c r="D14" s="364">
        <v>68155833.879999995</v>
      </c>
      <c r="E14" s="364">
        <v>527386231.75</v>
      </c>
      <c r="F14" s="411">
        <f>((E14*100)/E12)</f>
        <v>14.174017440283992</v>
      </c>
    </row>
    <row r="15" spans="1:6">
      <c r="A15" s="402" t="s">
        <v>396</v>
      </c>
      <c r="B15" s="364">
        <v>1206004769.27</v>
      </c>
      <c r="C15" s="364">
        <v>0</v>
      </c>
      <c r="D15" s="364">
        <v>83680256.209999993</v>
      </c>
      <c r="E15" s="364">
        <v>1289685025.48</v>
      </c>
      <c r="F15" s="411">
        <f>((E15*100)/E12)</f>
        <v>34.661538248673907</v>
      </c>
    </row>
    <row r="16" spans="1:6">
      <c r="A16" s="402" t="s">
        <v>398</v>
      </c>
      <c r="B16" s="364">
        <v>1129621927.53</v>
      </c>
      <c r="C16" s="364">
        <v>419578715</v>
      </c>
      <c r="D16" s="364">
        <v>65551835.030000001</v>
      </c>
      <c r="E16" s="364">
        <v>1614752477.5599999</v>
      </c>
      <c r="F16" s="411">
        <f>((E16*100)/E12)</f>
        <v>43.39804189186102</v>
      </c>
    </row>
    <row r="17" spans="1:6">
      <c r="A17" s="402" t="s">
        <v>400</v>
      </c>
      <c r="B17" s="364">
        <v>226600128.41</v>
      </c>
      <c r="C17" s="364">
        <v>0</v>
      </c>
      <c r="D17" s="364">
        <v>62371839.020000003</v>
      </c>
      <c r="E17" s="364">
        <v>288971967.43000001</v>
      </c>
      <c r="F17" s="411">
        <f>((E17*100)/E12)</f>
        <v>7.7664024191810874</v>
      </c>
    </row>
    <row r="18" spans="1:6">
      <c r="A18" s="372"/>
      <c r="B18" s="373"/>
      <c r="C18" s="373"/>
      <c r="D18" s="373"/>
      <c r="E18" s="373"/>
      <c r="F18" s="409"/>
    </row>
    <row r="19" spans="1:6">
      <c r="A19" s="376"/>
      <c r="B19" s="347"/>
      <c r="C19" s="347"/>
      <c r="D19" s="347"/>
      <c r="E19" s="347"/>
      <c r="F19" s="1478"/>
    </row>
    <row r="20" spans="1:6">
      <c r="A20" s="376"/>
      <c r="B20" s="347"/>
      <c r="C20" s="347"/>
      <c r="D20" s="347"/>
      <c r="E20" s="347"/>
      <c r="F20" s="1478"/>
    </row>
    <row r="21" spans="1:6">
      <c r="B21" s="375"/>
      <c r="C21" s="375"/>
      <c r="D21" s="375"/>
      <c r="E21" s="375"/>
    </row>
    <row r="24" spans="1:6" ht="11.25" customHeight="1"/>
    <row r="39" spans="7:7" ht="15.75" customHeight="1"/>
    <row r="40" spans="7:7" ht="15.75" customHeight="1"/>
    <row r="41" spans="7:7" ht="16.5" customHeight="1"/>
    <row r="45" spans="7:7">
      <c r="G45" s="412"/>
    </row>
    <row r="46" spans="7:7">
      <c r="G46" s="412"/>
    </row>
    <row r="53" ht="15.75" customHeight="1"/>
    <row r="57" ht="15" customHeight="1"/>
    <row r="58" ht="15" customHeight="1"/>
    <row r="62" ht="17.25" customHeight="1"/>
    <row r="76" spans="1:7" s="412" customFormat="1">
      <c r="A76" s="348"/>
      <c r="B76" s="348"/>
      <c r="C76" s="348"/>
      <c r="D76" s="348"/>
      <c r="E76" s="348"/>
      <c r="F76" s="348"/>
      <c r="G76" s="348"/>
    </row>
    <row r="77" spans="1:7" s="412" customFormat="1">
      <c r="A77" s="348"/>
      <c r="B77" s="348"/>
      <c r="C77" s="348"/>
      <c r="D77" s="348"/>
      <c r="E77" s="348"/>
      <c r="F77" s="348"/>
      <c r="G77" s="348"/>
    </row>
  </sheetData>
  <mergeCells count="5">
    <mergeCell ref="A6:F6"/>
    <mergeCell ref="A7:F7"/>
    <mergeCell ref="A9:A10"/>
    <mergeCell ref="B9:F9"/>
    <mergeCell ref="E10:F10"/>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showGridLines="0" topLeftCell="A67" zoomScale="130" zoomScaleNormal="130" workbookViewId="0">
      <selection activeCell="B76" sqref="B76"/>
    </sheetView>
  </sheetViews>
  <sheetFormatPr baseColWidth="10" defaultRowHeight="11.25"/>
  <cols>
    <col min="1" max="1" width="35.7109375" style="348" customWidth="1"/>
    <col min="2" max="2" width="15.140625" style="348" customWidth="1"/>
    <col min="3" max="4" width="14.28515625" style="348" bestFit="1" customWidth="1"/>
    <col min="5" max="5" width="6.42578125" style="348" customWidth="1"/>
    <col min="6" max="16384" width="11.42578125" style="348"/>
  </cols>
  <sheetData>
    <row r="1" spans="1:5">
      <c r="A1" s="376"/>
      <c r="B1" s="347"/>
      <c r="C1" s="347"/>
      <c r="D1" s="347"/>
      <c r="E1" s="392"/>
    </row>
    <row r="2" spans="1:5">
      <c r="A2" s="376"/>
      <c r="B2" s="347"/>
      <c r="C2" s="347"/>
      <c r="D2" s="347"/>
      <c r="E2" s="392"/>
    </row>
    <row r="3" spans="1:5">
      <c r="A3" s="1578" t="s">
        <v>376</v>
      </c>
      <c r="B3" s="1578"/>
      <c r="C3" s="1578"/>
      <c r="D3" s="1578"/>
      <c r="E3" s="1578"/>
    </row>
    <row r="4" spans="1:5">
      <c r="A4" s="1562" t="s">
        <v>377</v>
      </c>
      <c r="B4" s="1562"/>
      <c r="C4" s="1562"/>
      <c r="D4" s="1562"/>
      <c r="E4" s="1562"/>
    </row>
    <row r="5" spans="1:5">
      <c r="E5" s="393"/>
    </row>
    <row r="6" spans="1:5">
      <c r="A6" s="1583" t="s">
        <v>3</v>
      </c>
      <c r="B6" s="394">
        <v>2022</v>
      </c>
      <c r="C6" s="1585">
        <v>2023</v>
      </c>
      <c r="D6" s="1586"/>
      <c r="E6" s="1587"/>
    </row>
    <row r="7" spans="1:5">
      <c r="A7" s="1584"/>
      <c r="B7" s="352" t="s">
        <v>319</v>
      </c>
      <c r="C7" s="394" t="s">
        <v>320</v>
      </c>
      <c r="D7" s="395" t="s">
        <v>319</v>
      </c>
      <c r="E7" s="396" t="s">
        <v>13</v>
      </c>
    </row>
    <row r="8" spans="1:5">
      <c r="A8" s="354"/>
      <c r="B8" s="356"/>
      <c r="C8" s="397"/>
      <c r="D8" s="397"/>
      <c r="E8" s="398"/>
    </row>
    <row r="9" spans="1:5">
      <c r="A9" s="399" t="s">
        <v>321</v>
      </c>
      <c r="B9" s="359">
        <v>91851728686.699997</v>
      </c>
      <c r="C9" s="359">
        <v>92229479717</v>
      </c>
      <c r="D9" s="359">
        <v>94790166477.820007</v>
      </c>
      <c r="E9" s="400">
        <f>E11+E12+E13+E14</f>
        <v>100</v>
      </c>
    </row>
    <row r="10" spans="1:5">
      <c r="A10" s="362"/>
      <c r="B10" s="364"/>
      <c r="C10" s="364"/>
      <c r="D10" s="364"/>
      <c r="E10" s="401"/>
    </row>
    <row r="11" spans="1:5">
      <c r="A11" s="402" t="s">
        <v>378</v>
      </c>
      <c r="B11" s="364">
        <v>11803410315.83</v>
      </c>
      <c r="C11" s="364">
        <v>10613387194.16</v>
      </c>
      <c r="D11" s="364">
        <v>12335047756.84</v>
      </c>
      <c r="E11" s="403">
        <f>((D11*100)/D9)</f>
        <v>13.01300357957097</v>
      </c>
    </row>
    <row r="12" spans="1:5">
      <c r="A12" s="402" t="s">
        <v>379</v>
      </c>
      <c r="B12" s="364">
        <v>57775049627.660004</v>
      </c>
      <c r="C12" s="364">
        <v>55895647331.18</v>
      </c>
      <c r="D12" s="364">
        <v>56142414020.739998</v>
      </c>
      <c r="E12" s="403">
        <f>((D12*100)/D9)</f>
        <v>59.228099397712093</v>
      </c>
    </row>
    <row r="13" spans="1:5">
      <c r="A13" s="402" t="s">
        <v>380</v>
      </c>
      <c r="B13" s="364">
        <v>2503951566.6700001</v>
      </c>
      <c r="C13" s="364">
        <v>3768106237.3899999</v>
      </c>
      <c r="D13" s="364">
        <v>3720795702.2199998</v>
      </c>
      <c r="E13" s="403">
        <f>((D13*100)/D9)</f>
        <v>3.925297148930138</v>
      </c>
    </row>
    <row r="14" spans="1:5">
      <c r="A14" s="402" t="s">
        <v>381</v>
      </c>
      <c r="B14" s="364">
        <v>19769317176.540001</v>
      </c>
      <c r="C14" s="364">
        <v>21952338954.27</v>
      </c>
      <c r="D14" s="364">
        <v>22591908998.02</v>
      </c>
      <c r="E14" s="403">
        <f>((D14*100)/D9)</f>
        <v>23.833599873786792</v>
      </c>
    </row>
    <row r="15" spans="1:5">
      <c r="A15" s="404"/>
      <c r="B15" s="405"/>
      <c r="C15" s="405"/>
      <c r="D15" s="405"/>
      <c r="E15" s="374"/>
    </row>
    <row r="16" spans="1:5">
      <c r="A16" s="376"/>
      <c r="B16" s="347"/>
      <c r="C16" s="347"/>
      <c r="D16" s="347"/>
      <c r="E16" s="392"/>
    </row>
    <row r="17" spans="1:6">
      <c r="A17" s="376"/>
      <c r="B17" s="347"/>
      <c r="C17" s="347"/>
      <c r="D17" s="347"/>
      <c r="E17" s="392"/>
    </row>
    <row r="18" spans="1:6">
      <c r="A18" s="1578" t="s">
        <v>376</v>
      </c>
      <c r="B18" s="1578"/>
      <c r="C18" s="1578"/>
      <c r="D18" s="1578"/>
      <c r="E18" s="1578"/>
    </row>
    <row r="19" spans="1:6">
      <c r="A19" s="1562" t="s">
        <v>377</v>
      </c>
      <c r="B19" s="1562"/>
      <c r="C19" s="1562"/>
      <c r="D19" s="1562"/>
      <c r="E19" s="1562"/>
    </row>
    <row r="20" spans="1:6">
      <c r="E20" s="393"/>
    </row>
    <row r="21" spans="1:6">
      <c r="A21" s="1583" t="s">
        <v>378</v>
      </c>
      <c r="B21" s="394">
        <v>2022</v>
      </c>
      <c r="C21" s="1585">
        <v>2023</v>
      </c>
      <c r="D21" s="1586"/>
      <c r="E21" s="1587"/>
    </row>
    <row r="22" spans="1:6">
      <c r="A22" s="1584"/>
      <c r="B22" s="352" t="s">
        <v>319</v>
      </c>
      <c r="C22" s="394" t="s">
        <v>320</v>
      </c>
      <c r="D22" s="1585" t="s">
        <v>319</v>
      </c>
      <c r="E22" s="1587"/>
    </row>
    <row r="23" spans="1:6">
      <c r="A23" s="354"/>
      <c r="B23" s="356"/>
      <c r="C23" s="397"/>
      <c r="D23" s="397"/>
      <c r="E23" s="398"/>
    </row>
    <row r="24" spans="1:6">
      <c r="A24" s="399" t="s">
        <v>15</v>
      </c>
      <c r="B24" s="359">
        <v>11803410315.83</v>
      </c>
      <c r="C24" s="359">
        <v>10613387194.16</v>
      </c>
      <c r="D24" s="359">
        <v>12335047756.84</v>
      </c>
      <c r="E24" s="406">
        <f>SUM(E26:E31)</f>
        <v>100</v>
      </c>
    </row>
    <row r="25" spans="1:6">
      <c r="A25" s="362"/>
      <c r="B25" s="364"/>
      <c r="C25" s="364"/>
      <c r="D25" s="364"/>
      <c r="E25" s="401"/>
    </row>
    <row r="26" spans="1:6">
      <c r="A26" s="402" t="s">
        <v>382</v>
      </c>
      <c r="B26" s="364">
        <v>899696453.98000002</v>
      </c>
      <c r="C26" s="364">
        <v>578809465.64999998</v>
      </c>
      <c r="D26" s="364">
        <v>899500548.55999994</v>
      </c>
      <c r="E26" s="407">
        <f>((D26*100)/D24)</f>
        <v>7.2922340171825537</v>
      </c>
      <c r="F26" s="408"/>
    </row>
    <row r="27" spans="1:6">
      <c r="A27" s="402" t="s">
        <v>383</v>
      </c>
      <c r="B27" s="364">
        <v>2662023268.8600001</v>
      </c>
      <c r="C27" s="364">
        <v>2696167284.3899999</v>
      </c>
      <c r="D27" s="364">
        <v>2779881062.3099999</v>
      </c>
      <c r="E27" s="407">
        <f>((D27*100)/D24)</f>
        <v>22.536443450480419</v>
      </c>
      <c r="F27" s="408"/>
    </row>
    <row r="28" spans="1:6">
      <c r="A28" s="402" t="s">
        <v>384</v>
      </c>
      <c r="B28" s="364">
        <v>1657591965.8499999</v>
      </c>
      <c r="C28" s="364">
        <v>1480873052.1700001</v>
      </c>
      <c r="D28" s="364">
        <v>1411324010.5899999</v>
      </c>
      <c r="E28" s="407">
        <f>((D28*100)/D24)</f>
        <v>11.441577190549555</v>
      </c>
      <c r="F28" s="408"/>
    </row>
    <row r="29" spans="1:6">
      <c r="A29" s="402" t="s">
        <v>385</v>
      </c>
      <c r="B29" s="364">
        <v>1034333049.0700001</v>
      </c>
      <c r="C29" s="364">
        <v>963374386.25</v>
      </c>
      <c r="D29" s="364">
        <v>1476922557.4300001</v>
      </c>
      <c r="E29" s="407">
        <f>((D29*100)/D24)</f>
        <v>11.973383375115192</v>
      </c>
      <c r="F29" s="408"/>
    </row>
    <row r="30" spans="1:6">
      <c r="A30" s="402" t="s">
        <v>386</v>
      </c>
      <c r="B30" s="364">
        <v>2003918209.3800001</v>
      </c>
      <c r="C30" s="364">
        <v>2034477658.3900001</v>
      </c>
      <c r="D30" s="364">
        <v>2594396967.1399999</v>
      </c>
      <c r="E30" s="407">
        <f>((D30*100)/D24)</f>
        <v>21.032727382035155</v>
      </c>
      <c r="F30" s="408"/>
    </row>
    <row r="31" spans="1:6">
      <c r="A31" s="402" t="s">
        <v>387</v>
      </c>
      <c r="B31" s="364">
        <v>3545847368.6900001</v>
      </c>
      <c r="C31" s="364">
        <v>2859685347.3099999</v>
      </c>
      <c r="D31" s="364">
        <v>3173022610.8099999</v>
      </c>
      <c r="E31" s="407">
        <f>((D31*100)/D24)</f>
        <v>25.723634584637125</v>
      </c>
      <c r="F31" s="408"/>
    </row>
    <row r="32" spans="1:6">
      <c r="A32" s="372"/>
      <c r="B32" s="373"/>
      <c r="C32" s="373"/>
      <c r="D32" s="373"/>
      <c r="E32" s="374"/>
    </row>
    <row r="33" spans="1:5">
      <c r="A33" s="376"/>
      <c r="B33" s="347"/>
      <c r="C33" s="347"/>
      <c r="D33" s="347"/>
      <c r="E33" s="392"/>
    </row>
    <row r="34" spans="1:5">
      <c r="A34" s="376"/>
      <c r="B34" s="347"/>
      <c r="C34" s="347"/>
      <c r="D34" s="347"/>
      <c r="E34" s="392"/>
    </row>
    <row r="35" spans="1:5">
      <c r="A35" s="1578" t="s">
        <v>376</v>
      </c>
      <c r="B35" s="1578"/>
      <c r="C35" s="1578"/>
      <c r="D35" s="1578"/>
      <c r="E35" s="1578"/>
    </row>
    <row r="36" spans="1:5">
      <c r="A36" s="1562" t="s">
        <v>377</v>
      </c>
      <c r="B36" s="1562"/>
      <c r="C36" s="1562"/>
      <c r="D36" s="1562"/>
      <c r="E36" s="1562"/>
    </row>
    <row r="37" spans="1:5">
      <c r="E37" s="393"/>
    </row>
    <row r="38" spans="1:5">
      <c r="A38" s="1583" t="s">
        <v>379</v>
      </c>
      <c r="B38" s="394">
        <v>2022</v>
      </c>
      <c r="C38" s="1585">
        <v>2023</v>
      </c>
      <c r="D38" s="1586"/>
      <c r="E38" s="1587"/>
    </row>
    <row r="39" spans="1:5">
      <c r="A39" s="1584"/>
      <c r="B39" s="352" t="s">
        <v>319</v>
      </c>
      <c r="C39" s="394" t="s">
        <v>320</v>
      </c>
      <c r="D39" s="1585" t="s">
        <v>319</v>
      </c>
      <c r="E39" s="1587"/>
    </row>
    <row r="40" spans="1:5">
      <c r="A40" s="354"/>
      <c r="B40" s="356"/>
      <c r="C40" s="397"/>
      <c r="D40" s="397"/>
      <c r="E40" s="398"/>
    </row>
    <row r="41" spans="1:5">
      <c r="A41" s="399" t="s">
        <v>15</v>
      </c>
      <c r="B41" s="359">
        <v>57775049627.660004</v>
      </c>
      <c r="C41" s="359">
        <v>55895647331.18</v>
      </c>
      <c r="D41" s="359">
        <v>56142414020.739998</v>
      </c>
      <c r="E41" s="406">
        <f>SUM(E43:E49)</f>
        <v>100</v>
      </c>
    </row>
    <row r="42" spans="1:5">
      <c r="A42" s="362"/>
      <c r="B42" s="364"/>
      <c r="C42" s="364"/>
      <c r="D42" s="364"/>
      <c r="E42" s="401"/>
    </row>
    <row r="43" spans="1:5">
      <c r="A43" s="402" t="s">
        <v>388</v>
      </c>
      <c r="B43" s="364">
        <v>106794983.91</v>
      </c>
      <c r="C43" s="364">
        <v>332397831.22000003</v>
      </c>
      <c r="D43" s="364">
        <v>73935840.890000001</v>
      </c>
      <c r="E43" s="407">
        <f>((D43*100)/D41)</f>
        <v>0.1316933768873686</v>
      </c>
    </row>
    <row r="44" spans="1:5">
      <c r="A44" s="402" t="s">
        <v>389</v>
      </c>
      <c r="B44" s="364">
        <v>3916717137.3200002</v>
      </c>
      <c r="C44" s="364">
        <v>2638031446.1199999</v>
      </c>
      <c r="D44" s="364">
        <v>2348222656.27</v>
      </c>
      <c r="E44" s="407">
        <f>((D44*100)/D41)</f>
        <v>4.1826178963421938</v>
      </c>
    </row>
    <row r="45" spans="1:5">
      <c r="A45" s="402" t="s">
        <v>390</v>
      </c>
      <c r="B45" s="364">
        <v>14219815061.200001</v>
      </c>
      <c r="C45" s="364">
        <v>11018931676.610001</v>
      </c>
      <c r="D45" s="364">
        <v>12082756449.34</v>
      </c>
      <c r="E45" s="407">
        <f>((D45*100)/D41)</f>
        <v>21.521619011388459</v>
      </c>
    </row>
    <row r="46" spans="1:5">
      <c r="A46" s="402" t="s">
        <v>391</v>
      </c>
      <c r="B46" s="364">
        <v>1407625418.29</v>
      </c>
      <c r="C46" s="364">
        <v>640884537.14999998</v>
      </c>
      <c r="D46" s="364">
        <v>672918005.07000005</v>
      </c>
      <c r="E46" s="407">
        <f>((D46*100)/D41)</f>
        <v>1.1985911486125487</v>
      </c>
    </row>
    <row r="47" spans="1:5">
      <c r="A47" s="402" t="s">
        <v>392</v>
      </c>
      <c r="B47" s="364">
        <v>35835633049.550003</v>
      </c>
      <c r="C47" s="364">
        <v>35445842192.129997</v>
      </c>
      <c r="D47" s="364">
        <v>37903188977.860001</v>
      </c>
      <c r="E47" s="407">
        <f>((D47*100)/D41)</f>
        <v>67.512574296961816</v>
      </c>
    </row>
    <row r="48" spans="1:5">
      <c r="A48" s="402" t="s">
        <v>393</v>
      </c>
      <c r="B48" s="364">
        <v>2178883925.8899999</v>
      </c>
      <c r="C48" s="364">
        <v>2852574099.8200002</v>
      </c>
      <c r="D48" s="364">
        <v>2949193689.27</v>
      </c>
      <c r="E48" s="407">
        <f>((D48*100)/D41)</f>
        <v>5.2530582104654711</v>
      </c>
    </row>
    <row r="49" spans="1:5">
      <c r="A49" s="402" t="s">
        <v>394</v>
      </c>
      <c r="B49" s="364">
        <v>109580051.5</v>
      </c>
      <c r="C49" s="364">
        <v>2966985548.1300001</v>
      </c>
      <c r="D49" s="364">
        <v>112198402.04000001</v>
      </c>
      <c r="E49" s="407">
        <f>((D49*100)/D41)</f>
        <v>0.19984605934214358</v>
      </c>
    </row>
    <row r="50" spans="1:5">
      <c r="A50" s="372"/>
      <c r="B50" s="373"/>
      <c r="C50" s="373"/>
      <c r="D50" s="373"/>
      <c r="E50" s="374"/>
    </row>
    <row r="51" spans="1:5">
      <c r="A51" s="376"/>
      <c r="B51" s="347"/>
      <c r="C51" s="347"/>
      <c r="D51" s="347"/>
      <c r="E51" s="392"/>
    </row>
    <row r="52" spans="1:5">
      <c r="A52" s="376"/>
      <c r="B52" s="347"/>
      <c r="C52" s="347"/>
      <c r="D52" s="347"/>
      <c r="E52" s="392"/>
    </row>
    <row r="53" spans="1:5">
      <c r="A53" s="1578" t="s">
        <v>376</v>
      </c>
      <c r="B53" s="1578"/>
      <c r="C53" s="1578"/>
      <c r="D53" s="1578"/>
      <c r="E53" s="1578"/>
    </row>
    <row r="54" spans="1:5">
      <c r="A54" s="1562" t="s">
        <v>377</v>
      </c>
      <c r="B54" s="1562"/>
      <c r="C54" s="1562"/>
      <c r="D54" s="1562"/>
      <c r="E54" s="1562"/>
    </row>
    <row r="55" spans="1:5">
      <c r="E55" s="393"/>
    </row>
    <row r="56" spans="1:5">
      <c r="A56" s="1583" t="s">
        <v>380</v>
      </c>
      <c r="B56" s="394">
        <v>2022</v>
      </c>
      <c r="C56" s="1585">
        <v>2023</v>
      </c>
      <c r="D56" s="1586"/>
      <c r="E56" s="1587"/>
    </row>
    <row r="57" spans="1:5">
      <c r="A57" s="1584"/>
      <c r="B57" s="352" t="s">
        <v>319</v>
      </c>
      <c r="C57" s="394" t="s">
        <v>320</v>
      </c>
      <c r="D57" s="1585" t="s">
        <v>319</v>
      </c>
      <c r="E57" s="1587"/>
    </row>
    <row r="58" spans="1:5">
      <c r="A58" s="354"/>
      <c r="B58" s="356"/>
      <c r="C58" s="397"/>
      <c r="D58" s="397"/>
      <c r="E58" s="398"/>
    </row>
    <row r="59" spans="1:5">
      <c r="A59" s="399" t="s">
        <v>15</v>
      </c>
      <c r="B59" s="359">
        <v>2503951566.6700001</v>
      </c>
      <c r="C59" s="359">
        <v>3768106237.3899999</v>
      </c>
      <c r="D59" s="359">
        <v>3720795702.2199998</v>
      </c>
      <c r="E59" s="406">
        <f>SUM(E61:E67)</f>
        <v>100.00000000000001</v>
      </c>
    </row>
    <row r="60" spans="1:5">
      <c r="A60" s="362"/>
      <c r="B60" s="364"/>
      <c r="C60" s="364"/>
      <c r="D60" s="364"/>
      <c r="E60" s="401"/>
    </row>
    <row r="61" spans="1:5">
      <c r="A61" s="402" t="s">
        <v>395</v>
      </c>
      <c r="B61" s="364">
        <v>415429307.02999997</v>
      </c>
      <c r="C61" s="364">
        <v>755081423.35000002</v>
      </c>
      <c r="D61" s="364">
        <v>527386231.75</v>
      </c>
      <c r="E61" s="407">
        <f>((D61*100)/D59)</f>
        <v>14.174017440283992</v>
      </c>
    </row>
    <row r="62" spans="1:5">
      <c r="A62" s="402" t="s">
        <v>396</v>
      </c>
      <c r="B62" s="364">
        <v>617806437.38999999</v>
      </c>
      <c r="C62" s="364">
        <v>1184787315.74</v>
      </c>
      <c r="D62" s="364">
        <v>1289685025.48</v>
      </c>
      <c r="E62" s="407">
        <f>((D62*100)/D59)</f>
        <v>34.661538248673907</v>
      </c>
    </row>
    <row r="63" spans="1:5">
      <c r="A63" s="402" t="s">
        <v>397</v>
      </c>
      <c r="B63" s="364">
        <v>0</v>
      </c>
      <c r="C63" s="364">
        <v>77600000</v>
      </c>
      <c r="D63" s="364">
        <v>0</v>
      </c>
      <c r="E63" s="407">
        <f>((D63*100)/D59)</f>
        <v>0</v>
      </c>
    </row>
    <row r="64" spans="1:5" ht="16.5" customHeight="1">
      <c r="A64" s="402" t="s">
        <v>398</v>
      </c>
      <c r="B64" s="364">
        <v>1245050991.03</v>
      </c>
      <c r="C64" s="364">
        <v>527496872.56999999</v>
      </c>
      <c r="D64" s="364">
        <v>1614752477.5599999</v>
      </c>
      <c r="E64" s="407">
        <f>((D64*100)/D59)</f>
        <v>43.39804189186102</v>
      </c>
    </row>
    <row r="65" spans="1:5">
      <c r="A65" s="402" t="s">
        <v>399</v>
      </c>
      <c r="B65" s="364">
        <v>0</v>
      </c>
      <c r="C65" s="364">
        <v>1032400000</v>
      </c>
      <c r="D65" s="364">
        <v>0</v>
      </c>
      <c r="E65" s="407">
        <f>((D65*100)/D59)</f>
        <v>0</v>
      </c>
    </row>
    <row r="66" spans="1:5" ht="18.75" customHeight="1">
      <c r="A66" s="402" t="s">
        <v>400</v>
      </c>
      <c r="B66" s="364">
        <v>225664831.22</v>
      </c>
      <c r="C66" s="364">
        <v>190740625.72999999</v>
      </c>
      <c r="D66" s="364">
        <v>288971967.43000001</v>
      </c>
      <c r="E66" s="407">
        <f>((D66*100)/D59)</f>
        <v>7.7664024191810874</v>
      </c>
    </row>
    <row r="67" spans="1:5">
      <c r="A67" s="372"/>
      <c r="B67" s="373"/>
      <c r="C67" s="373"/>
      <c r="D67" s="373"/>
      <c r="E67" s="409"/>
    </row>
    <row r="68" spans="1:5">
      <c r="A68" s="376"/>
      <c r="B68" s="347"/>
      <c r="C68" s="347"/>
      <c r="D68" s="347"/>
      <c r="E68" s="392"/>
    </row>
    <row r="69" spans="1:5">
      <c r="A69" s="376"/>
      <c r="B69" s="347"/>
      <c r="C69" s="347"/>
      <c r="D69" s="347"/>
      <c r="E69" s="392"/>
    </row>
    <row r="70" spans="1:5">
      <c r="A70" s="1578" t="s">
        <v>376</v>
      </c>
      <c r="B70" s="1578"/>
      <c r="C70" s="1578"/>
      <c r="D70" s="1578"/>
      <c r="E70" s="1578"/>
    </row>
    <row r="71" spans="1:5">
      <c r="A71" s="1562" t="s">
        <v>377</v>
      </c>
      <c r="B71" s="1562"/>
      <c r="C71" s="1562"/>
      <c r="D71" s="1562"/>
      <c r="E71" s="1562"/>
    </row>
    <row r="72" spans="1:5">
      <c r="E72" s="393"/>
    </row>
    <row r="73" spans="1:5">
      <c r="A73" s="1579" t="s">
        <v>381</v>
      </c>
      <c r="B73" s="394">
        <v>2022</v>
      </c>
      <c r="C73" s="1569">
        <v>2023</v>
      </c>
      <c r="D73" s="1569"/>
      <c r="E73" s="1569"/>
    </row>
    <row r="74" spans="1:5">
      <c r="A74" s="1579"/>
      <c r="B74" s="352" t="s">
        <v>319</v>
      </c>
      <c r="C74" s="394" t="s">
        <v>320</v>
      </c>
      <c r="D74" s="1569" t="s">
        <v>319</v>
      </c>
      <c r="E74" s="1569"/>
    </row>
    <row r="75" spans="1:5">
      <c r="A75" s="354"/>
      <c r="B75" s="356"/>
      <c r="C75" s="397"/>
      <c r="D75" s="397"/>
      <c r="E75" s="398"/>
    </row>
    <row r="76" spans="1:5">
      <c r="A76" s="399" t="s">
        <v>15</v>
      </c>
      <c r="B76" s="359">
        <v>19769317176.540001</v>
      </c>
      <c r="C76" s="359">
        <v>21952338954.27</v>
      </c>
      <c r="D76" s="359">
        <v>22591908998.02</v>
      </c>
      <c r="E76" s="406">
        <f>SUM(E78:E84)</f>
        <v>100</v>
      </c>
    </row>
    <row r="77" spans="1:5">
      <c r="A77" s="362"/>
      <c r="B77" s="364"/>
      <c r="C77" s="364"/>
      <c r="D77" s="364"/>
      <c r="E77" s="410"/>
    </row>
    <row r="78" spans="1:5" s="412" customFormat="1" ht="22.5">
      <c r="A78" s="388" t="s">
        <v>401</v>
      </c>
      <c r="B78" s="390">
        <v>2121200687.28</v>
      </c>
      <c r="C78" s="390">
        <v>1915014347.25</v>
      </c>
      <c r="D78" s="390">
        <v>2404881079.7199998</v>
      </c>
      <c r="E78" s="411">
        <f>((D78*100)/D76)</f>
        <v>10.644877685771345</v>
      </c>
    </row>
    <row r="79" spans="1:5" s="412" customFormat="1" ht="33.75">
      <c r="A79" s="388" t="s">
        <v>402</v>
      </c>
      <c r="B79" s="390">
        <v>17640672777.049999</v>
      </c>
      <c r="C79" s="390">
        <v>19979324607.02</v>
      </c>
      <c r="D79" s="390">
        <v>20187027918.299999</v>
      </c>
      <c r="E79" s="411">
        <f>((D79*100)/D76)</f>
        <v>89.355122314228652</v>
      </c>
    </row>
    <row r="80" spans="1:5" s="412" customFormat="1">
      <c r="A80" s="388" t="s">
        <v>403</v>
      </c>
      <c r="B80" s="390">
        <v>7443712.21</v>
      </c>
      <c r="C80" s="390">
        <v>58000000</v>
      </c>
      <c r="D80" s="390">
        <v>0</v>
      </c>
      <c r="E80" s="413"/>
    </row>
    <row r="81" spans="1:5">
      <c r="A81" s="414"/>
      <c r="B81" s="415"/>
      <c r="C81" s="415"/>
      <c r="D81" s="415"/>
      <c r="E81" s="409"/>
    </row>
    <row r="82" spans="1:5">
      <c r="E82" s="416"/>
    </row>
    <row r="83" spans="1:5">
      <c r="E83" s="416"/>
    </row>
    <row r="86" spans="1:5">
      <c r="C86" s="375"/>
      <c r="D86" s="375"/>
    </row>
  </sheetData>
  <mergeCells count="24">
    <mergeCell ref="A38:A39"/>
    <mergeCell ref="C38:E38"/>
    <mergeCell ref="D39:E39"/>
    <mergeCell ref="A3:E3"/>
    <mergeCell ref="A4:E4"/>
    <mergeCell ref="A6:A7"/>
    <mergeCell ref="C6:E6"/>
    <mergeCell ref="A18:E18"/>
    <mergeCell ref="A19:E19"/>
    <mergeCell ref="A21:A22"/>
    <mergeCell ref="C21:E21"/>
    <mergeCell ref="D22:E22"/>
    <mergeCell ref="A35:E35"/>
    <mergeCell ref="A36:E36"/>
    <mergeCell ref="A71:E71"/>
    <mergeCell ref="A73:A74"/>
    <mergeCell ref="C73:E73"/>
    <mergeCell ref="D74:E74"/>
    <mergeCell ref="A53:E53"/>
    <mergeCell ref="A54:E54"/>
    <mergeCell ref="A56:A57"/>
    <mergeCell ref="C56:E56"/>
    <mergeCell ref="D57:E57"/>
    <mergeCell ref="A70:E70"/>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showGridLines="0" zoomScale="145" zoomScaleNormal="145" workbookViewId="0">
      <selection activeCell="B8" sqref="B8"/>
    </sheetView>
  </sheetViews>
  <sheetFormatPr baseColWidth="10" defaultRowHeight="11.25"/>
  <cols>
    <col min="1" max="1" width="29.140625" style="348" customWidth="1"/>
    <col min="2" max="2" width="14.140625" style="348" customWidth="1"/>
    <col min="3" max="4" width="14.28515625" style="348" bestFit="1" customWidth="1"/>
    <col min="5" max="5" width="13.85546875" style="348" customWidth="1"/>
    <col min="6" max="6" width="6.28515625" style="348" customWidth="1"/>
    <col min="7" max="16384" width="11.42578125" style="348"/>
  </cols>
  <sheetData>
    <row r="1" spans="1:7" ht="15.75" customHeight="1">
      <c r="A1" s="376"/>
      <c r="B1" s="347"/>
      <c r="C1" s="347"/>
      <c r="D1" s="347"/>
      <c r="E1" s="347"/>
      <c r="F1" s="1478"/>
    </row>
    <row r="2" spans="1:7">
      <c r="A2" s="1578" t="s">
        <v>3223</v>
      </c>
      <c r="B2" s="1578"/>
      <c r="C2" s="1578"/>
      <c r="D2" s="1578"/>
      <c r="E2" s="1578"/>
      <c r="F2" s="1578"/>
    </row>
    <row r="3" spans="1:7" ht="15.75" customHeight="1">
      <c r="A3" s="1562" t="s">
        <v>377</v>
      </c>
      <c r="B3" s="1562"/>
      <c r="C3" s="1562"/>
      <c r="D3" s="1562"/>
      <c r="E3" s="1562"/>
      <c r="F3" s="1562"/>
    </row>
    <row r="4" spans="1:7" ht="13.5" customHeight="1">
      <c r="A4" s="347"/>
      <c r="F4" s="393"/>
    </row>
    <row r="5" spans="1:7">
      <c r="A5" s="1580" t="s">
        <v>381</v>
      </c>
      <c r="B5" s="1581">
        <v>2023</v>
      </c>
      <c r="C5" s="1581"/>
      <c r="D5" s="1581"/>
      <c r="E5" s="1581"/>
      <c r="F5" s="1581"/>
    </row>
    <row r="6" spans="1:7">
      <c r="A6" s="1580"/>
      <c r="B6" s="1474" t="s">
        <v>357</v>
      </c>
      <c r="C6" s="1474" t="s">
        <v>358</v>
      </c>
      <c r="D6" s="1474" t="s">
        <v>359</v>
      </c>
      <c r="E6" s="1582" t="s">
        <v>360</v>
      </c>
      <c r="F6" s="1582"/>
    </row>
    <row r="7" spans="1:7" ht="15" customHeight="1">
      <c r="A7" s="1476"/>
      <c r="B7" s="356"/>
      <c r="C7" s="356"/>
      <c r="D7" s="356"/>
      <c r="E7" s="356"/>
      <c r="F7" s="1477"/>
    </row>
    <row r="8" spans="1:7" ht="15" customHeight="1">
      <c r="A8" s="1330" t="s">
        <v>15</v>
      </c>
      <c r="B8" s="359">
        <v>646962518.74000001</v>
      </c>
      <c r="C8" s="359">
        <v>14119406909.530001</v>
      </c>
      <c r="D8" s="359">
        <v>7825539569.75</v>
      </c>
      <c r="E8" s="359">
        <v>22591908998.02</v>
      </c>
      <c r="F8" s="406">
        <f>SUM(F10:F13)</f>
        <v>100</v>
      </c>
    </row>
    <row r="9" spans="1:7">
      <c r="A9" s="362"/>
      <c r="B9" s="364"/>
      <c r="C9" s="364"/>
      <c r="D9" s="364"/>
      <c r="E9" s="364"/>
      <c r="F9" s="410"/>
    </row>
    <row r="10" spans="1:7" ht="22.5">
      <c r="A10" s="388" t="s">
        <v>401</v>
      </c>
      <c r="B10" s="390">
        <v>646962518.74000001</v>
      </c>
      <c r="C10" s="390">
        <v>1757918560.98</v>
      </c>
      <c r="D10" s="390">
        <v>0</v>
      </c>
      <c r="E10" s="390">
        <v>2404881079.7199998</v>
      </c>
      <c r="F10" s="411">
        <f>((E10*100)/E8)</f>
        <v>10.644877685771345</v>
      </c>
      <c r="G10" s="412"/>
    </row>
    <row r="11" spans="1:7" ht="33.75">
      <c r="A11" s="388" t="s">
        <v>402</v>
      </c>
      <c r="B11" s="390">
        <v>0</v>
      </c>
      <c r="C11" s="390">
        <v>12361488348.549999</v>
      </c>
      <c r="D11" s="390">
        <v>7825539569.75</v>
      </c>
      <c r="E11" s="390">
        <v>20187027918.299999</v>
      </c>
      <c r="F11" s="411">
        <f>((E11*100)/E8)</f>
        <v>89.355122314228652</v>
      </c>
      <c r="G11" s="412"/>
    </row>
    <row r="12" spans="1:7">
      <c r="A12" s="372"/>
      <c r="B12" s="373"/>
      <c r="C12" s="373"/>
      <c r="D12" s="373"/>
      <c r="E12" s="373"/>
      <c r="F12" s="374"/>
    </row>
    <row r="13" spans="1:7" ht="14.25" customHeight="1"/>
    <row r="17" spans="2:5">
      <c r="B17" s="375"/>
      <c r="C17" s="375"/>
      <c r="D17" s="375"/>
      <c r="E17" s="375"/>
    </row>
    <row r="39" ht="15.75" customHeight="1"/>
    <row r="40" ht="15.75" customHeight="1"/>
    <row r="41" ht="16.5" customHeight="1"/>
    <row r="53" ht="15.75" customHeight="1"/>
    <row r="57" ht="15" customHeight="1"/>
    <row r="58" ht="15" customHeight="1"/>
    <row r="62" ht="17.25" customHeight="1"/>
    <row r="76" spans="1:7" s="412" customFormat="1">
      <c r="A76" s="348"/>
      <c r="B76" s="348"/>
      <c r="C76" s="348"/>
      <c r="D76" s="348"/>
      <c r="E76" s="348"/>
      <c r="F76" s="348"/>
      <c r="G76" s="348"/>
    </row>
    <row r="77" spans="1:7" s="412" customFormat="1">
      <c r="A77" s="348"/>
      <c r="B77" s="348"/>
      <c r="C77" s="348"/>
      <c r="D77" s="348"/>
      <c r="E77" s="348"/>
      <c r="F77" s="348"/>
      <c r="G77" s="348"/>
    </row>
  </sheetData>
  <mergeCells count="5">
    <mergeCell ref="A2:F2"/>
    <mergeCell ref="A3:F3"/>
    <mergeCell ref="A5:A6"/>
    <mergeCell ref="B5:F5"/>
    <mergeCell ref="E6:F6"/>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showGridLines="0" zoomScale="130" zoomScaleNormal="130" workbookViewId="0">
      <selection activeCell="B9" sqref="B9"/>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1562" t="s">
        <v>404</v>
      </c>
      <c r="B3" s="1562"/>
      <c r="C3" s="1562"/>
      <c r="D3" s="1562"/>
      <c r="E3" s="1562"/>
    </row>
    <row r="4" spans="1:5">
      <c r="A4" s="1562" t="s">
        <v>377</v>
      </c>
      <c r="B4" s="1562"/>
      <c r="C4" s="1562"/>
      <c r="D4" s="1562"/>
      <c r="E4" s="1562"/>
    </row>
    <row r="5" spans="1:5">
      <c r="E5" s="393"/>
    </row>
    <row r="6" spans="1:5">
      <c r="A6" s="1579" t="s">
        <v>3</v>
      </c>
      <c r="B6" s="351">
        <v>2022</v>
      </c>
      <c r="C6" s="1569">
        <v>2023</v>
      </c>
      <c r="D6" s="1569"/>
      <c r="E6" s="1569"/>
    </row>
    <row r="7" spans="1:5">
      <c r="A7" s="1579"/>
      <c r="B7" s="352" t="s">
        <v>319</v>
      </c>
      <c r="C7" s="352" t="s">
        <v>320</v>
      </c>
      <c r="D7" s="1588" t="s">
        <v>319</v>
      </c>
      <c r="E7" s="1588"/>
    </row>
    <row r="8" spans="1:5">
      <c r="A8" s="354"/>
      <c r="B8" s="356"/>
      <c r="C8" s="356"/>
      <c r="D8" s="356"/>
      <c r="E8" s="417"/>
    </row>
    <row r="9" spans="1:5">
      <c r="A9" s="399" t="s">
        <v>321</v>
      </c>
      <c r="B9" s="359">
        <v>91851728686.699997</v>
      </c>
      <c r="C9" s="359">
        <v>92229479717</v>
      </c>
      <c r="D9" s="359">
        <v>94790166477.820007</v>
      </c>
      <c r="E9" s="418">
        <f>SUM(E11:E15)</f>
        <v>100</v>
      </c>
    </row>
    <row r="10" spans="1:5" ht="12.75" customHeight="1">
      <c r="A10" s="362"/>
      <c r="B10" s="364"/>
      <c r="C10" s="364"/>
      <c r="D10" s="364"/>
      <c r="E10" s="419"/>
    </row>
    <row r="11" spans="1:5" s="391" customFormat="1">
      <c r="A11" s="388" t="s">
        <v>405</v>
      </c>
      <c r="B11" s="420">
        <v>55289669051.970001</v>
      </c>
      <c r="C11" s="420">
        <v>53002973221.389999</v>
      </c>
      <c r="D11" s="420">
        <v>55084733537.82</v>
      </c>
      <c r="E11" s="421">
        <f>((D11*100)/D9)</f>
        <v>58.112286943508323</v>
      </c>
    </row>
    <row r="12" spans="1:5" s="391" customFormat="1">
      <c r="A12" s="388" t="s">
        <v>406</v>
      </c>
      <c r="B12" s="420">
        <v>25803063726.150002</v>
      </c>
      <c r="C12" s="420">
        <v>26784364917.32</v>
      </c>
      <c r="D12" s="420">
        <v>28117095953.759998</v>
      </c>
      <c r="E12" s="421">
        <f>((D12*100)/D9)</f>
        <v>29.662460778923869</v>
      </c>
    </row>
    <row r="13" spans="1:5" s="391" customFormat="1">
      <c r="A13" s="388" t="s">
        <v>407</v>
      </c>
      <c r="B13" s="420">
        <v>6623695943.0200005</v>
      </c>
      <c r="C13" s="420">
        <v>6190512733.6599998</v>
      </c>
      <c r="D13" s="420">
        <v>7108435357.04</v>
      </c>
      <c r="E13" s="421">
        <f>((D13*100)/D9)</f>
        <v>7.4991274107565848</v>
      </c>
    </row>
    <row r="14" spans="1:5" s="391" customFormat="1">
      <c r="A14" s="388" t="s">
        <v>408</v>
      </c>
      <c r="B14" s="420">
        <v>2523232337.96</v>
      </c>
      <c r="C14" s="420">
        <v>5575134145.7200003</v>
      </c>
      <c r="D14" s="420">
        <v>3675861514.1500001</v>
      </c>
      <c r="E14" s="421">
        <f>((D14*100)/D9)</f>
        <v>3.8778932992064283</v>
      </c>
    </row>
    <row r="15" spans="1:5" s="391" customFormat="1">
      <c r="A15" s="388" t="s">
        <v>409</v>
      </c>
      <c r="B15" s="420">
        <v>1612067627.5999999</v>
      </c>
      <c r="C15" s="420">
        <v>676494698.90999997</v>
      </c>
      <c r="D15" s="420">
        <v>804040115.04999995</v>
      </c>
      <c r="E15" s="421">
        <f>((D15*100)/D9)</f>
        <v>0.84823156760478702</v>
      </c>
    </row>
    <row r="16" spans="1:5" s="383" customFormat="1">
      <c r="A16" s="422"/>
      <c r="B16" s="423"/>
      <c r="C16" s="423"/>
      <c r="D16" s="423"/>
      <c r="E16" s="424"/>
    </row>
    <row r="17" spans="1:5">
      <c r="A17" s="347"/>
      <c r="B17" s="347"/>
      <c r="C17" s="347"/>
      <c r="D17" s="347"/>
      <c r="E17" s="392"/>
    </row>
    <row r="18" spans="1:5">
      <c r="A18" s="347"/>
      <c r="B18" s="347"/>
      <c r="C18" s="347"/>
      <c r="D18" s="347"/>
      <c r="E18" s="392"/>
    </row>
    <row r="27" spans="1:5" s="383" customFormat="1"/>
    <row r="28" spans="1:5" s="383" customFormat="1"/>
    <row r="29" spans="1:5" s="383" customFormat="1"/>
    <row r="30" spans="1:5" s="383" customFormat="1"/>
    <row r="31" spans="1:5" s="383" customFormat="1"/>
    <row r="32" spans="1:5" s="383" customFormat="1"/>
    <row r="33" s="383" customFormat="1"/>
    <row r="34" s="383" customFormat="1"/>
    <row r="35" s="383" customFormat="1"/>
    <row r="36" s="391" customFormat="1"/>
    <row r="47" s="391" customFormat="1"/>
    <row r="48" s="391" customFormat="1"/>
    <row r="49" s="391" customFormat="1"/>
    <row r="50" s="391" customFormat="1"/>
    <row r="51" s="391" customFormat="1"/>
    <row r="52" s="391" customFormat="1"/>
    <row r="98" spans="3:4">
      <c r="C98" s="427"/>
    </row>
    <row r="106" spans="3:4">
      <c r="C106" s="375"/>
      <c r="D106" s="375"/>
    </row>
  </sheetData>
  <mergeCells count="5">
    <mergeCell ref="A3:E3"/>
    <mergeCell ref="A4:E4"/>
    <mergeCell ref="A6:A7"/>
    <mergeCell ref="C6:E6"/>
    <mergeCell ref="D7:E7"/>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9" sqref="B9"/>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6">
      <c r="A1" s="376"/>
      <c r="B1" s="347"/>
      <c r="C1" s="347"/>
      <c r="D1" s="347"/>
      <c r="E1" s="347"/>
      <c r="F1" s="1472"/>
    </row>
    <row r="2" spans="1:6">
      <c r="A2" s="376"/>
      <c r="B2" s="347"/>
      <c r="C2" s="347"/>
      <c r="D2" s="347"/>
      <c r="E2" s="347"/>
      <c r="F2" s="1472"/>
    </row>
    <row r="3" spans="1:6">
      <c r="A3" s="1578" t="s">
        <v>3224</v>
      </c>
      <c r="B3" s="1578"/>
      <c r="C3" s="1578"/>
      <c r="D3" s="1578"/>
      <c r="E3" s="1578"/>
      <c r="F3" s="1578"/>
    </row>
    <row r="4" spans="1:6">
      <c r="A4" s="1562" t="s">
        <v>377</v>
      </c>
      <c r="B4" s="1562"/>
      <c r="C4" s="1562"/>
      <c r="D4" s="1562"/>
      <c r="E4" s="1562"/>
      <c r="F4" s="1562"/>
    </row>
    <row r="5" spans="1:6">
      <c r="F5" s="393"/>
    </row>
    <row r="6" spans="1:6">
      <c r="A6" s="1580" t="s">
        <v>3</v>
      </c>
      <c r="B6" s="1581">
        <v>2023</v>
      </c>
      <c r="C6" s="1581"/>
      <c r="D6" s="1581"/>
      <c r="E6" s="1581"/>
      <c r="F6" s="1581"/>
    </row>
    <row r="7" spans="1:6">
      <c r="A7" s="1580"/>
      <c r="B7" s="1475" t="s">
        <v>357</v>
      </c>
      <c r="C7" s="1475" t="s">
        <v>358</v>
      </c>
      <c r="D7" s="1475" t="s">
        <v>359</v>
      </c>
      <c r="E7" s="1582" t="s">
        <v>360</v>
      </c>
      <c r="F7" s="1582"/>
    </row>
    <row r="8" spans="1:6">
      <c r="A8" s="1476"/>
      <c r="B8" s="356"/>
      <c r="C8" s="356"/>
      <c r="D8" s="356"/>
      <c r="E8" s="356"/>
      <c r="F8" s="1477"/>
    </row>
    <row r="9" spans="1:6">
      <c r="A9" s="1473" t="s">
        <v>321</v>
      </c>
      <c r="B9" s="359">
        <v>25785792408.080002</v>
      </c>
      <c r="C9" s="359">
        <v>53705354405.300003</v>
      </c>
      <c r="D9" s="359">
        <v>15299019664.440001</v>
      </c>
      <c r="E9" s="359">
        <v>94790166477.820007</v>
      </c>
      <c r="F9" s="1479">
        <f>SUM(F11:F15)</f>
        <v>100</v>
      </c>
    </row>
    <row r="10" spans="1:6">
      <c r="A10" s="362"/>
      <c r="B10" s="364"/>
      <c r="C10" s="364"/>
      <c r="D10" s="364"/>
      <c r="E10" s="364"/>
      <c r="F10" s="1480"/>
    </row>
    <row r="11" spans="1:6">
      <c r="A11" s="402" t="s">
        <v>405</v>
      </c>
      <c r="B11" s="364">
        <v>9326457385.3500004</v>
      </c>
      <c r="C11" s="364">
        <v>38858685104.650002</v>
      </c>
      <c r="D11" s="364">
        <v>6899591047.8199997</v>
      </c>
      <c r="E11" s="364">
        <v>55084733537.82</v>
      </c>
      <c r="F11" s="1481">
        <f>((E11*100)/E9)</f>
        <v>58.112286943508323</v>
      </c>
    </row>
    <row r="12" spans="1:6">
      <c r="A12" s="402" t="s">
        <v>406</v>
      </c>
      <c r="B12" s="364">
        <v>5950719862.1300001</v>
      </c>
      <c r="C12" s="364">
        <v>14156192941.98</v>
      </c>
      <c r="D12" s="364">
        <v>8010183149.6499996</v>
      </c>
      <c r="E12" s="364">
        <v>28117095953.759998</v>
      </c>
      <c r="F12" s="1481">
        <f>((E12*100)/E9)</f>
        <v>29.662460778923869</v>
      </c>
    </row>
    <row r="13" spans="1:6">
      <c r="A13" s="402" t="s">
        <v>407</v>
      </c>
      <c r="B13" s="364">
        <v>6802672637.5100002</v>
      </c>
      <c r="C13" s="364">
        <v>210326909.53</v>
      </c>
      <c r="D13" s="364">
        <v>95435810</v>
      </c>
      <c r="E13" s="364">
        <v>7108435357.04</v>
      </c>
      <c r="F13" s="1481">
        <f>((E13*100)/E9)</f>
        <v>7.4991274107565848</v>
      </c>
    </row>
    <row r="14" spans="1:6">
      <c r="A14" s="402" t="s">
        <v>408</v>
      </c>
      <c r="B14" s="364">
        <v>2971551864.29</v>
      </c>
      <c r="C14" s="364">
        <v>419578715</v>
      </c>
      <c r="D14" s="364">
        <v>284730934.86000001</v>
      </c>
      <c r="E14" s="364">
        <v>3675861514.1500001</v>
      </c>
      <c r="F14" s="1481">
        <f>((E14*100)/E9)</f>
        <v>3.8778932992064283</v>
      </c>
    </row>
    <row r="15" spans="1:6">
      <c r="A15" s="402" t="s">
        <v>409</v>
      </c>
      <c r="B15" s="364">
        <v>734390658.79999995</v>
      </c>
      <c r="C15" s="364">
        <v>60570734.140000001</v>
      </c>
      <c r="D15" s="364">
        <v>9078722.1099999994</v>
      </c>
      <c r="E15" s="364">
        <v>804040115.04999995</v>
      </c>
      <c r="F15" s="1481">
        <f>((E15*100)/E9)</f>
        <v>0.84823156760478702</v>
      </c>
    </row>
    <row r="16" spans="1:6">
      <c r="A16" s="372"/>
      <c r="B16" s="373"/>
      <c r="C16" s="373"/>
      <c r="D16" s="373"/>
      <c r="E16" s="430"/>
      <c r="F16" s="374"/>
    </row>
    <row r="18" spans="2:13">
      <c r="B18" s="375"/>
      <c r="C18" s="375"/>
      <c r="D18" s="375"/>
      <c r="E18" s="375"/>
    </row>
    <row r="22" spans="2:13" ht="11.25" customHeight="1"/>
    <row r="25" spans="2:13">
      <c r="G25" s="375"/>
      <c r="H25" s="375"/>
      <c r="I25" s="375"/>
      <c r="J25" s="375"/>
      <c r="K25" s="375"/>
      <c r="L25" s="375"/>
    </row>
    <row r="26" spans="2:13">
      <c r="G26" s="361"/>
      <c r="H26" s="361"/>
      <c r="I26" s="361"/>
      <c r="J26" s="361"/>
      <c r="K26" s="361"/>
      <c r="L26" s="361"/>
      <c r="M26" s="361"/>
    </row>
  </sheetData>
  <mergeCells count="5">
    <mergeCell ref="A3:F3"/>
    <mergeCell ref="A4:F4"/>
    <mergeCell ref="A6:A7"/>
    <mergeCell ref="B6:F6"/>
    <mergeCell ref="E7:F7"/>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2"/>
  <sheetViews>
    <sheetView showGridLines="0" zoomScale="130" zoomScaleNormal="130" workbookViewId="0">
      <selection activeCell="B11" sqref="B11"/>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347"/>
      <c r="B3" s="347"/>
      <c r="C3" s="347"/>
      <c r="D3" s="347"/>
      <c r="E3" s="392"/>
    </row>
    <row r="4" spans="1:5">
      <c r="A4" s="347"/>
      <c r="B4" s="347"/>
      <c r="C4" s="347"/>
      <c r="D4" s="347"/>
      <c r="E4" s="392"/>
    </row>
    <row r="5" spans="1:5">
      <c r="A5" s="1562" t="s">
        <v>404</v>
      </c>
      <c r="B5" s="1562"/>
      <c r="C5" s="1562"/>
      <c r="D5" s="1562"/>
      <c r="E5" s="1562"/>
    </row>
    <row r="6" spans="1:5">
      <c r="A6" s="1562" t="s">
        <v>377</v>
      </c>
      <c r="B6" s="1562"/>
      <c r="C6" s="1562"/>
      <c r="D6" s="1562"/>
      <c r="E6" s="1562"/>
    </row>
    <row r="7" spans="1:5">
      <c r="E7" s="393"/>
    </row>
    <row r="8" spans="1:5">
      <c r="A8" s="1579" t="s">
        <v>405</v>
      </c>
      <c r="B8" s="351">
        <v>2022</v>
      </c>
      <c r="C8" s="1569">
        <v>2023</v>
      </c>
      <c r="D8" s="1569"/>
      <c r="E8" s="1569"/>
    </row>
    <row r="9" spans="1:5">
      <c r="A9" s="1579"/>
      <c r="B9" s="352" t="s">
        <v>319</v>
      </c>
      <c r="C9" s="352" t="s">
        <v>320</v>
      </c>
      <c r="D9" s="1588" t="s">
        <v>319</v>
      </c>
      <c r="E9" s="1588"/>
    </row>
    <row r="10" spans="1:5" ht="12.75" customHeight="1">
      <c r="A10" s="354"/>
      <c r="B10" s="356"/>
      <c r="C10" s="356"/>
      <c r="D10" s="356"/>
      <c r="E10" s="417"/>
    </row>
    <row r="11" spans="1:5" s="391" customFormat="1">
      <c r="A11" s="399" t="s">
        <v>15</v>
      </c>
      <c r="B11" s="359">
        <v>55289669051.970001</v>
      </c>
      <c r="C11" s="359">
        <v>53002973221.389999</v>
      </c>
      <c r="D11" s="359">
        <v>55084733537.82</v>
      </c>
      <c r="E11" s="418">
        <f>SUM(E13:E21)</f>
        <v>99.999999999999986</v>
      </c>
    </row>
    <row r="12" spans="1:5" s="391" customFormat="1">
      <c r="A12" s="362"/>
      <c r="B12" s="364"/>
      <c r="C12" s="364"/>
      <c r="D12" s="364"/>
      <c r="E12" s="419"/>
    </row>
    <row r="13" spans="1:5" s="391" customFormat="1">
      <c r="A13" s="384" t="s">
        <v>392</v>
      </c>
      <c r="B13" s="386">
        <v>35835633049.550003</v>
      </c>
      <c r="C13" s="386">
        <v>36992011430.129997</v>
      </c>
      <c r="D13" s="386">
        <v>37903188977.860001</v>
      </c>
      <c r="E13" s="421">
        <f>((D13*100)/D11)</f>
        <v>68.808881415095669</v>
      </c>
    </row>
    <row r="14" spans="1:5" s="391" customFormat="1">
      <c r="A14" s="384" t="s">
        <v>390</v>
      </c>
      <c r="B14" s="386">
        <v>14219815061.200001</v>
      </c>
      <c r="C14" s="386">
        <v>9820472438.6100006</v>
      </c>
      <c r="D14" s="386">
        <v>12082756449.34</v>
      </c>
      <c r="E14" s="421">
        <f>((D14*100)/D11)</f>
        <v>21.934855037547269</v>
      </c>
    </row>
    <row r="15" spans="1:5" s="391" customFormat="1">
      <c r="A15" s="384" t="s">
        <v>410</v>
      </c>
      <c r="B15" s="386">
        <v>1597526708.75</v>
      </c>
      <c r="C15" s="386">
        <v>780982121.96000004</v>
      </c>
      <c r="D15" s="386">
        <v>1463329118.54</v>
      </c>
      <c r="E15" s="421">
        <f>((D15*100)/D11)</f>
        <v>2.6565057585969978</v>
      </c>
    </row>
    <row r="16" spans="1:5" s="383" customFormat="1">
      <c r="A16" s="384" t="s">
        <v>411</v>
      </c>
      <c r="B16" s="386">
        <v>989584565.04999995</v>
      </c>
      <c r="C16" s="386">
        <v>1154397488.1300001</v>
      </c>
      <c r="D16" s="386">
        <v>1082805765.3900001</v>
      </c>
      <c r="E16" s="421">
        <f>((D16*100)/D11)</f>
        <v>1.9657093641863019</v>
      </c>
    </row>
    <row r="17" spans="1:5">
      <c r="A17" s="384" t="s">
        <v>412</v>
      </c>
      <c r="B17" s="386">
        <v>210311202.09999999</v>
      </c>
      <c r="C17" s="386">
        <v>1542197051.6400001</v>
      </c>
      <c r="D17" s="386">
        <v>224341672.12</v>
      </c>
      <c r="E17" s="421">
        <f>((D17*100)/D11)</f>
        <v>0.40726651054047819</v>
      </c>
    </row>
    <row r="18" spans="1:5">
      <c r="A18" s="384" t="s">
        <v>413</v>
      </c>
      <c r="B18" s="386">
        <v>1074415763.29</v>
      </c>
      <c r="C18" s="386">
        <v>2108756594.99</v>
      </c>
      <c r="D18" s="386">
        <v>1724168416.5</v>
      </c>
      <c r="E18" s="421">
        <f>((D18*100)/D11)</f>
        <v>3.1300295122898669</v>
      </c>
    </row>
    <row r="19" spans="1:5">
      <c r="A19" s="384" t="s">
        <v>414</v>
      </c>
      <c r="B19" s="386">
        <v>27708072.469999999</v>
      </c>
      <c r="C19" s="386">
        <v>27797821.989999998</v>
      </c>
      <c r="D19" s="386">
        <v>26891581.93</v>
      </c>
      <c r="E19" s="421">
        <f>((D19*100)/D11)</f>
        <v>4.8818574953324978E-2</v>
      </c>
    </row>
    <row r="20" spans="1:5">
      <c r="A20" s="384" t="s">
        <v>415</v>
      </c>
      <c r="B20" s="386">
        <v>118976428.64</v>
      </c>
      <c r="C20" s="386">
        <v>72193911.530000001</v>
      </c>
      <c r="D20" s="386">
        <v>102938041.70999999</v>
      </c>
      <c r="E20" s="421">
        <f>((D20*100)/D11)</f>
        <v>0.18687217873047338</v>
      </c>
    </row>
    <row r="21" spans="1:5">
      <c r="A21" s="384" t="s">
        <v>416</v>
      </c>
      <c r="B21" s="386">
        <v>1215698200.9200001</v>
      </c>
      <c r="C21" s="386">
        <v>504164362.41000003</v>
      </c>
      <c r="D21" s="386">
        <v>474313514.43000001</v>
      </c>
      <c r="E21" s="421">
        <f>((D21*100)/D11)</f>
        <v>0.86106164805961438</v>
      </c>
    </row>
    <row r="22" spans="1:5">
      <c r="A22" s="414"/>
      <c r="B22" s="415"/>
      <c r="C22" s="415"/>
      <c r="D22" s="415"/>
      <c r="E22" s="425"/>
    </row>
    <row r="23" spans="1:5">
      <c r="A23" s="347"/>
      <c r="B23" s="347"/>
      <c r="C23" s="347"/>
      <c r="D23" s="347"/>
      <c r="E23" s="392"/>
    </row>
    <row r="24" spans="1:5">
      <c r="A24" s="347"/>
      <c r="B24" s="347"/>
      <c r="C24" s="347"/>
      <c r="D24" s="347"/>
      <c r="E24" s="392"/>
    </row>
    <row r="27" spans="1:5" s="383" customFormat="1">
      <c r="A27" s="348"/>
      <c r="B27" s="348"/>
      <c r="C27" s="348"/>
      <c r="D27" s="348"/>
      <c r="E27" s="348"/>
    </row>
    <row r="28" spans="1:5" s="383" customFormat="1">
      <c r="A28" s="348"/>
      <c r="B28" s="348"/>
      <c r="C28" s="348"/>
      <c r="D28" s="348"/>
      <c r="E28" s="348"/>
    </row>
    <row r="29" spans="1:5" s="383" customFormat="1">
      <c r="A29" s="348"/>
      <c r="B29" s="348"/>
      <c r="C29" s="348"/>
      <c r="D29" s="348"/>
      <c r="E29" s="348"/>
    </row>
    <row r="30" spans="1:5" s="383" customFormat="1">
      <c r="A30" s="348"/>
      <c r="B30" s="348"/>
      <c r="C30" s="348"/>
      <c r="D30" s="348"/>
      <c r="E30" s="348"/>
    </row>
    <row r="31" spans="1:5" s="383" customFormat="1">
      <c r="A31" s="348"/>
      <c r="B31" s="348"/>
      <c r="C31" s="348"/>
      <c r="D31" s="348"/>
      <c r="E31" s="348"/>
    </row>
    <row r="32" spans="1:5" s="383" customFormat="1">
      <c r="A32" s="348"/>
      <c r="B32" s="348"/>
      <c r="C32" s="348"/>
      <c r="D32" s="348"/>
      <c r="E32" s="348"/>
    </row>
    <row r="33" spans="1:5" s="383" customFormat="1">
      <c r="A33" s="391"/>
      <c r="B33" s="391"/>
      <c r="C33" s="391"/>
      <c r="D33" s="391"/>
      <c r="E33" s="391"/>
    </row>
    <row r="34" spans="1:5" s="383" customFormat="1">
      <c r="A34" s="391"/>
      <c r="B34" s="391"/>
      <c r="C34" s="391"/>
      <c r="D34" s="391"/>
      <c r="E34" s="391"/>
    </row>
    <row r="35" spans="1:5" s="383" customFormat="1">
      <c r="A35" s="391"/>
      <c r="B35" s="391"/>
      <c r="C35" s="391"/>
      <c r="D35" s="391"/>
      <c r="E35" s="391"/>
    </row>
    <row r="36" spans="1:5" s="391" customFormat="1"/>
    <row r="37" spans="1:5">
      <c r="A37" s="391"/>
      <c r="B37" s="391"/>
      <c r="C37" s="391"/>
      <c r="D37" s="391"/>
      <c r="E37" s="391"/>
    </row>
    <row r="38" spans="1:5">
      <c r="A38" s="391"/>
      <c r="B38" s="391"/>
      <c r="C38" s="391"/>
      <c r="D38" s="391"/>
      <c r="E38" s="391"/>
    </row>
    <row r="47" spans="1:5" s="391" customFormat="1">
      <c r="A47" s="348"/>
      <c r="B47" s="348"/>
      <c r="C47" s="348"/>
      <c r="D47" s="348"/>
      <c r="E47" s="348"/>
    </row>
    <row r="48" spans="1:5" s="391" customFormat="1">
      <c r="A48" s="348"/>
      <c r="B48" s="348"/>
      <c r="C48" s="348"/>
      <c r="D48" s="348"/>
      <c r="E48" s="348"/>
    </row>
    <row r="49" spans="1:5" s="391" customFormat="1">
      <c r="A49" s="348"/>
      <c r="B49" s="348"/>
      <c r="C49" s="348"/>
      <c r="D49" s="348"/>
      <c r="E49" s="348"/>
    </row>
    <row r="50" spans="1:5" s="391" customFormat="1">
      <c r="A50" s="348"/>
      <c r="B50" s="348"/>
      <c r="C50" s="348"/>
      <c r="D50" s="348"/>
      <c r="E50" s="348"/>
    </row>
    <row r="51" spans="1:5" s="391" customFormat="1">
      <c r="A51" s="348"/>
      <c r="B51" s="348"/>
      <c r="C51" s="348"/>
      <c r="D51" s="348"/>
      <c r="E51" s="348"/>
    </row>
    <row r="52" spans="1:5" s="391" customFormat="1">
      <c r="A52" s="348"/>
      <c r="B52" s="348"/>
      <c r="C52" s="348"/>
      <c r="D52" s="348"/>
      <c r="E52" s="348"/>
    </row>
    <row r="84" spans="3:4">
      <c r="C84" s="427"/>
    </row>
    <row r="92" spans="3:4">
      <c r="C92" s="375"/>
      <c r="D92" s="375"/>
    </row>
  </sheetData>
  <mergeCells count="5">
    <mergeCell ref="A6:E6"/>
    <mergeCell ref="A8:A9"/>
    <mergeCell ref="C8:E8"/>
    <mergeCell ref="D9:E9"/>
    <mergeCell ref="A5:E5"/>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40"/>
  <sheetViews>
    <sheetView showGridLines="0" showRowColHeaders="0" zoomScaleNormal="100" workbookViewId="0">
      <selection activeCell="E8" sqref="E8"/>
    </sheetView>
  </sheetViews>
  <sheetFormatPr baseColWidth="10" defaultRowHeight="12.75"/>
  <cols>
    <col min="1" max="1" width="35" style="1" customWidth="1"/>
    <col min="2" max="2" width="12.28515625" style="1" customWidth="1"/>
    <col min="3" max="3" width="11.42578125" style="1" customWidth="1"/>
    <col min="4" max="4" width="12.42578125" style="1" customWidth="1"/>
    <col min="5" max="5" width="10.7109375" style="1" customWidth="1"/>
    <col min="6" max="6" width="10.140625" style="1" customWidth="1"/>
    <col min="7" max="7" width="8.5703125" style="1" customWidth="1"/>
    <col min="8" max="8" width="16.85546875" style="1" bestFit="1" customWidth="1"/>
    <col min="9" max="9" width="16.5703125" style="1" bestFit="1" customWidth="1"/>
    <col min="10" max="13" width="11.42578125" style="1"/>
    <col min="14" max="14" width="37.28515625" style="1" customWidth="1"/>
    <col min="15" max="21" width="11.42578125" style="1"/>
    <col min="22" max="22" width="36.140625" style="1" customWidth="1"/>
    <col min="23" max="29" width="11.42578125" style="1"/>
    <col min="30" max="30" width="39.28515625" style="1" customWidth="1"/>
    <col min="31" max="253" width="11.42578125" style="1"/>
    <col min="254" max="254" width="35" style="1" customWidth="1"/>
    <col min="255" max="255" width="12.28515625" style="1" customWidth="1"/>
    <col min="256" max="256" width="10.7109375" style="1" customWidth="1"/>
    <col min="257" max="257" width="10" style="1" customWidth="1"/>
    <col min="258" max="258" width="10.7109375" style="1" customWidth="1"/>
    <col min="259" max="260" width="8" style="1" customWidth="1"/>
    <col min="261" max="261" width="11.42578125" style="1"/>
    <col min="262" max="262" width="32.28515625" style="1" customWidth="1"/>
    <col min="263" max="269" width="11.42578125" style="1"/>
    <col min="270" max="270" width="37.28515625" style="1" customWidth="1"/>
    <col min="271" max="277" width="11.42578125" style="1"/>
    <col min="278" max="278" width="36.140625" style="1" customWidth="1"/>
    <col min="279" max="285" width="11.42578125" style="1"/>
    <col min="286" max="286" width="39.28515625" style="1" customWidth="1"/>
    <col min="287" max="509" width="11.42578125" style="1"/>
    <col min="510" max="510" width="35" style="1" customWidth="1"/>
    <col min="511" max="511" width="12.28515625" style="1" customWidth="1"/>
    <col min="512" max="512" width="10.7109375" style="1" customWidth="1"/>
    <col min="513" max="513" width="10" style="1" customWidth="1"/>
    <col min="514" max="514" width="10.7109375" style="1" customWidth="1"/>
    <col min="515" max="516" width="8" style="1" customWidth="1"/>
    <col min="517" max="517" width="11.42578125" style="1"/>
    <col min="518" max="518" width="32.28515625" style="1" customWidth="1"/>
    <col min="519" max="525" width="11.42578125" style="1"/>
    <col min="526" max="526" width="37.28515625" style="1" customWidth="1"/>
    <col min="527" max="533" width="11.42578125" style="1"/>
    <col min="534" max="534" width="36.140625" style="1" customWidth="1"/>
    <col min="535" max="541" width="11.42578125" style="1"/>
    <col min="542" max="542" width="39.28515625" style="1" customWidth="1"/>
    <col min="543" max="765" width="11.42578125" style="1"/>
    <col min="766" max="766" width="35" style="1" customWidth="1"/>
    <col min="767" max="767" width="12.28515625" style="1" customWidth="1"/>
    <col min="768" max="768" width="10.7109375" style="1" customWidth="1"/>
    <col min="769" max="769" width="10" style="1" customWidth="1"/>
    <col min="770" max="770" width="10.7109375" style="1" customWidth="1"/>
    <col min="771" max="772" width="8" style="1" customWidth="1"/>
    <col min="773" max="773" width="11.42578125" style="1"/>
    <col min="774" max="774" width="32.28515625" style="1" customWidth="1"/>
    <col min="775" max="781" width="11.42578125" style="1"/>
    <col min="782" max="782" width="37.28515625" style="1" customWidth="1"/>
    <col min="783" max="789" width="11.42578125" style="1"/>
    <col min="790" max="790" width="36.140625" style="1" customWidth="1"/>
    <col min="791" max="797" width="11.42578125" style="1"/>
    <col min="798" max="798" width="39.28515625" style="1" customWidth="1"/>
    <col min="799" max="1021" width="11.42578125" style="1"/>
    <col min="1022" max="1022" width="35" style="1" customWidth="1"/>
    <col min="1023" max="1023" width="12.28515625" style="1" customWidth="1"/>
    <col min="1024" max="1024" width="10.7109375" style="1" customWidth="1"/>
    <col min="1025" max="1025" width="10" style="1" customWidth="1"/>
    <col min="1026" max="1026" width="10.7109375" style="1" customWidth="1"/>
    <col min="1027" max="1028" width="8" style="1" customWidth="1"/>
    <col min="1029" max="1029" width="11.42578125" style="1"/>
    <col min="1030" max="1030" width="32.28515625" style="1" customWidth="1"/>
    <col min="1031" max="1037" width="11.42578125" style="1"/>
    <col min="1038" max="1038" width="37.28515625" style="1" customWidth="1"/>
    <col min="1039" max="1045" width="11.42578125" style="1"/>
    <col min="1046" max="1046" width="36.140625" style="1" customWidth="1"/>
    <col min="1047" max="1053" width="11.42578125" style="1"/>
    <col min="1054" max="1054" width="39.28515625" style="1" customWidth="1"/>
    <col min="1055" max="1277" width="11.42578125" style="1"/>
    <col min="1278" max="1278" width="35" style="1" customWidth="1"/>
    <col min="1279" max="1279" width="12.28515625" style="1" customWidth="1"/>
    <col min="1280" max="1280" width="10.7109375" style="1" customWidth="1"/>
    <col min="1281" max="1281" width="10" style="1" customWidth="1"/>
    <col min="1282" max="1282" width="10.7109375" style="1" customWidth="1"/>
    <col min="1283" max="1284" width="8" style="1" customWidth="1"/>
    <col min="1285" max="1285" width="11.42578125" style="1"/>
    <col min="1286" max="1286" width="32.28515625" style="1" customWidth="1"/>
    <col min="1287" max="1293" width="11.42578125" style="1"/>
    <col min="1294" max="1294" width="37.28515625" style="1" customWidth="1"/>
    <col min="1295" max="1301" width="11.42578125" style="1"/>
    <col min="1302" max="1302" width="36.140625" style="1" customWidth="1"/>
    <col min="1303" max="1309" width="11.42578125" style="1"/>
    <col min="1310" max="1310" width="39.28515625" style="1" customWidth="1"/>
    <col min="1311" max="1533" width="11.42578125" style="1"/>
    <col min="1534" max="1534" width="35" style="1" customWidth="1"/>
    <col min="1535" max="1535" width="12.28515625" style="1" customWidth="1"/>
    <col min="1536" max="1536" width="10.7109375" style="1" customWidth="1"/>
    <col min="1537" max="1537" width="10" style="1" customWidth="1"/>
    <col min="1538" max="1538" width="10.7109375" style="1" customWidth="1"/>
    <col min="1539" max="1540" width="8" style="1" customWidth="1"/>
    <col min="1541" max="1541" width="11.42578125" style="1"/>
    <col min="1542" max="1542" width="32.28515625" style="1" customWidth="1"/>
    <col min="1543" max="1549" width="11.42578125" style="1"/>
    <col min="1550" max="1550" width="37.28515625" style="1" customWidth="1"/>
    <col min="1551" max="1557" width="11.42578125" style="1"/>
    <col min="1558" max="1558" width="36.140625" style="1" customWidth="1"/>
    <col min="1559" max="1565" width="11.42578125" style="1"/>
    <col min="1566" max="1566" width="39.28515625" style="1" customWidth="1"/>
    <col min="1567" max="1789" width="11.42578125" style="1"/>
    <col min="1790" max="1790" width="35" style="1" customWidth="1"/>
    <col min="1791" max="1791" width="12.28515625" style="1" customWidth="1"/>
    <col min="1792" max="1792" width="10.7109375" style="1" customWidth="1"/>
    <col min="1793" max="1793" width="10" style="1" customWidth="1"/>
    <col min="1794" max="1794" width="10.7109375" style="1" customWidth="1"/>
    <col min="1795" max="1796" width="8" style="1" customWidth="1"/>
    <col min="1797" max="1797" width="11.42578125" style="1"/>
    <col min="1798" max="1798" width="32.28515625" style="1" customWidth="1"/>
    <col min="1799" max="1805" width="11.42578125" style="1"/>
    <col min="1806" max="1806" width="37.28515625" style="1" customWidth="1"/>
    <col min="1807" max="1813" width="11.42578125" style="1"/>
    <col min="1814" max="1814" width="36.140625" style="1" customWidth="1"/>
    <col min="1815" max="1821" width="11.42578125" style="1"/>
    <col min="1822" max="1822" width="39.28515625" style="1" customWidth="1"/>
    <col min="1823" max="2045" width="11.42578125" style="1"/>
    <col min="2046" max="2046" width="35" style="1" customWidth="1"/>
    <col min="2047" max="2047" width="12.28515625" style="1" customWidth="1"/>
    <col min="2048" max="2048" width="10.7109375" style="1" customWidth="1"/>
    <col min="2049" max="2049" width="10" style="1" customWidth="1"/>
    <col min="2050" max="2050" width="10.7109375" style="1" customWidth="1"/>
    <col min="2051" max="2052" width="8" style="1" customWidth="1"/>
    <col min="2053" max="2053" width="11.42578125" style="1"/>
    <col min="2054" max="2054" width="32.28515625" style="1" customWidth="1"/>
    <col min="2055" max="2061" width="11.42578125" style="1"/>
    <col min="2062" max="2062" width="37.28515625" style="1" customWidth="1"/>
    <col min="2063" max="2069" width="11.42578125" style="1"/>
    <col min="2070" max="2070" width="36.140625" style="1" customWidth="1"/>
    <col min="2071" max="2077" width="11.42578125" style="1"/>
    <col min="2078" max="2078" width="39.28515625" style="1" customWidth="1"/>
    <col min="2079" max="2301" width="11.42578125" style="1"/>
    <col min="2302" max="2302" width="35" style="1" customWidth="1"/>
    <col min="2303" max="2303" width="12.28515625" style="1" customWidth="1"/>
    <col min="2304" max="2304" width="10.7109375" style="1" customWidth="1"/>
    <col min="2305" max="2305" width="10" style="1" customWidth="1"/>
    <col min="2306" max="2306" width="10.7109375" style="1" customWidth="1"/>
    <col min="2307" max="2308" width="8" style="1" customWidth="1"/>
    <col min="2309" max="2309" width="11.42578125" style="1"/>
    <col min="2310" max="2310" width="32.28515625" style="1" customWidth="1"/>
    <col min="2311" max="2317" width="11.42578125" style="1"/>
    <col min="2318" max="2318" width="37.28515625" style="1" customWidth="1"/>
    <col min="2319" max="2325" width="11.42578125" style="1"/>
    <col min="2326" max="2326" width="36.140625" style="1" customWidth="1"/>
    <col min="2327" max="2333" width="11.42578125" style="1"/>
    <col min="2334" max="2334" width="39.28515625" style="1" customWidth="1"/>
    <col min="2335" max="2557" width="11.42578125" style="1"/>
    <col min="2558" max="2558" width="35" style="1" customWidth="1"/>
    <col min="2559" max="2559" width="12.28515625" style="1" customWidth="1"/>
    <col min="2560" max="2560" width="10.7109375" style="1" customWidth="1"/>
    <col min="2561" max="2561" width="10" style="1" customWidth="1"/>
    <col min="2562" max="2562" width="10.7109375" style="1" customWidth="1"/>
    <col min="2563" max="2564" width="8" style="1" customWidth="1"/>
    <col min="2565" max="2565" width="11.42578125" style="1"/>
    <col min="2566" max="2566" width="32.28515625" style="1" customWidth="1"/>
    <col min="2567" max="2573" width="11.42578125" style="1"/>
    <col min="2574" max="2574" width="37.28515625" style="1" customWidth="1"/>
    <col min="2575" max="2581" width="11.42578125" style="1"/>
    <col min="2582" max="2582" width="36.140625" style="1" customWidth="1"/>
    <col min="2583" max="2589" width="11.42578125" style="1"/>
    <col min="2590" max="2590" width="39.28515625" style="1" customWidth="1"/>
    <col min="2591" max="2813" width="11.42578125" style="1"/>
    <col min="2814" max="2814" width="35" style="1" customWidth="1"/>
    <col min="2815" max="2815" width="12.28515625" style="1" customWidth="1"/>
    <col min="2816" max="2816" width="10.7109375" style="1" customWidth="1"/>
    <col min="2817" max="2817" width="10" style="1" customWidth="1"/>
    <col min="2818" max="2818" width="10.7109375" style="1" customWidth="1"/>
    <col min="2819" max="2820" width="8" style="1" customWidth="1"/>
    <col min="2821" max="2821" width="11.42578125" style="1"/>
    <col min="2822" max="2822" width="32.28515625" style="1" customWidth="1"/>
    <col min="2823" max="2829" width="11.42578125" style="1"/>
    <col min="2830" max="2830" width="37.28515625" style="1" customWidth="1"/>
    <col min="2831" max="2837" width="11.42578125" style="1"/>
    <col min="2838" max="2838" width="36.140625" style="1" customWidth="1"/>
    <col min="2839" max="2845" width="11.42578125" style="1"/>
    <col min="2846" max="2846" width="39.28515625" style="1" customWidth="1"/>
    <col min="2847" max="3069" width="11.42578125" style="1"/>
    <col min="3070" max="3070" width="35" style="1" customWidth="1"/>
    <col min="3071" max="3071" width="12.28515625" style="1" customWidth="1"/>
    <col min="3072" max="3072" width="10.7109375" style="1" customWidth="1"/>
    <col min="3073" max="3073" width="10" style="1" customWidth="1"/>
    <col min="3074" max="3074" width="10.7109375" style="1" customWidth="1"/>
    <col min="3075" max="3076" width="8" style="1" customWidth="1"/>
    <col min="3077" max="3077" width="11.42578125" style="1"/>
    <col min="3078" max="3078" width="32.28515625" style="1" customWidth="1"/>
    <col min="3079" max="3085" width="11.42578125" style="1"/>
    <col min="3086" max="3086" width="37.28515625" style="1" customWidth="1"/>
    <col min="3087" max="3093" width="11.42578125" style="1"/>
    <col min="3094" max="3094" width="36.140625" style="1" customWidth="1"/>
    <col min="3095" max="3101" width="11.42578125" style="1"/>
    <col min="3102" max="3102" width="39.28515625" style="1" customWidth="1"/>
    <col min="3103" max="3325" width="11.42578125" style="1"/>
    <col min="3326" max="3326" width="35" style="1" customWidth="1"/>
    <col min="3327" max="3327" width="12.28515625" style="1" customWidth="1"/>
    <col min="3328" max="3328" width="10.7109375" style="1" customWidth="1"/>
    <col min="3329" max="3329" width="10" style="1" customWidth="1"/>
    <col min="3330" max="3330" width="10.7109375" style="1" customWidth="1"/>
    <col min="3331" max="3332" width="8" style="1" customWidth="1"/>
    <col min="3333" max="3333" width="11.42578125" style="1"/>
    <col min="3334" max="3334" width="32.28515625" style="1" customWidth="1"/>
    <col min="3335" max="3341" width="11.42578125" style="1"/>
    <col min="3342" max="3342" width="37.28515625" style="1" customWidth="1"/>
    <col min="3343" max="3349" width="11.42578125" style="1"/>
    <col min="3350" max="3350" width="36.140625" style="1" customWidth="1"/>
    <col min="3351" max="3357" width="11.42578125" style="1"/>
    <col min="3358" max="3358" width="39.28515625" style="1" customWidth="1"/>
    <col min="3359" max="3581" width="11.42578125" style="1"/>
    <col min="3582" max="3582" width="35" style="1" customWidth="1"/>
    <col min="3583" max="3583" width="12.28515625" style="1" customWidth="1"/>
    <col min="3584" max="3584" width="10.7109375" style="1" customWidth="1"/>
    <col min="3585" max="3585" width="10" style="1" customWidth="1"/>
    <col min="3586" max="3586" width="10.7109375" style="1" customWidth="1"/>
    <col min="3587" max="3588" width="8" style="1" customWidth="1"/>
    <col min="3589" max="3589" width="11.42578125" style="1"/>
    <col min="3590" max="3590" width="32.28515625" style="1" customWidth="1"/>
    <col min="3591" max="3597" width="11.42578125" style="1"/>
    <col min="3598" max="3598" width="37.28515625" style="1" customWidth="1"/>
    <col min="3599" max="3605" width="11.42578125" style="1"/>
    <col min="3606" max="3606" width="36.140625" style="1" customWidth="1"/>
    <col min="3607" max="3613" width="11.42578125" style="1"/>
    <col min="3614" max="3614" width="39.28515625" style="1" customWidth="1"/>
    <col min="3615" max="3837" width="11.42578125" style="1"/>
    <col min="3838" max="3838" width="35" style="1" customWidth="1"/>
    <col min="3839" max="3839" width="12.28515625" style="1" customWidth="1"/>
    <col min="3840" max="3840" width="10.7109375" style="1" customWidth="1"/>
    <col min="3841" max="3841" width="10" style="1" customWidth="1"/>
    <col min="3842" max="3842" width="10.7109375" style="1" customWidth="1"/>
    <col min="3843" max="3844" width="8" style="1" customWidth="1"/>
    <col min="3845" max="3845" width="11.42578125" style="1"/>
    <col min="3846" max="3846" width="32.28515625" style="1" customWidth="1"/>
    <col min="3847" max="3853" width="11.42578125" style="1"/>
    <col min="3854" max="3854" width="37.28515625" style="1" customWidth="1"/>
    <col min="3855" max="3861" width="11.42578125" style="1"/>
    <col min="3862" max="3862" width="36.140625" style="1" customWidth="1"/>
    <col min="3863" max="3869" width="11.42578125" style="1"/>
    <col min="3870" max="3870" width="39.28515625" style="1" customWidth="1"/>
    <col min="3871" max="4093" width="11.42578125" style="1"/>
    <col min="4094" max="4094" width="35" style="1" customWidth="1"/>
    <col min="4095" max="4095" width="12.28515625" style="1" customWidth="1"/>
    <col min="4096" max="4096" width="10.7109375" style="1" customWidth="1"/>
    <col min="4097" max="4097" width="10" style="1" customWidth="1"/>
    <col min="4098" max="4098" width="10.7109375" style="1" customWidth="1"/>
    <col min="4099" max="4100" width="8" style="1" customWidth="1"/>
    <col min="4101" max="4101" width="11.42578125" style="1"/>
    <col min="4102" max="4102" width="32.28515625" style="1" customWidth="1"/>
    <col min="4103" max="4109" width="11.42578125" style="1"/>
    <col min="4110" max="4110" width="37.28515625" style="1" customWidth="1"/>
    <col min="4111" max="4117" width="11.42578125" style="1"/>
    <col min="4118" max="4118" width="36.140625" style="1" customWidth="1"/>
    <col min="4119" max="4125" width="11.42578125" style="1"/>
    <col min="4126" max="4126" width="39.28515625" style="1" customWidth="1"/>
    <col min="4127" max="4349" width="11.42578125" style="1"/>
    <col min="4350" max="4350" width="35" style="1" customWidth="1"/>
    <col min="4351" max="4351" width="12.28515625" style="1" customWidth="1"/>
    <col min="4352" max="4352" width="10.7109375" style="1" customWidth="1"/>
    <col min="4353" max="4353" width="10" style="1" customWidth="1"/>
    <col min="4354" max="4354" width="10.7109375" style="1" customWidth="1"/>
    <col min="4355" max="4356" width="8" style="1" customWidth="1"/>
    <col min="4357" max="4357" width="11.42578125" style="1"/>
    <col min="4358" max="4358" width="32.28515625" style="1" customWidth="1"/>
    <col min="4359" max="4365" width="11.42578125" style="1"/>
    <col min="4366" max="4366" width="37.28515625" style="1" customWidth="1"/>
    <col min="4367" max="4373" width="11.42578125" style="1"/>
    <col min="4374" max="4374" width="36.140625" style="1" customWidth="1"/>
    <col min="4375" max="4381" width="11.42578125" style="1"/>
    <col min="4382" max="4382" width="39.28515625" style="1" customWidth="1"/>
    <col min="4383" max="4605" width="11.42578125" style="1"/>
    <col min="4606" max="4606" width="35" style="1" customWidth="1"/>
    <col min="4607" max="4607" width="12.28515625" style="1" customWidth="1"/>
    <col min="4608" max="4608" width="10.7109375" style="1" customWidth="1"/>
    <col min="4609" max="4609" width="10" style="1" customWidth="1"/>
    <col min="4610" max="4610" width="10.7109375" style="1" customWidth="1"/>
    <col min="4611" max="4612" width="8" style="1" customWidth="1"/>
    <col min="4613" max="4613" width="11.42578125" style="1"/>
    <col min="4614" max="4614" width="32.28515625" style="1" customWidth="1"/>
    <col min="4615" max="4621" width="11.42578125" style="1"/>
    <col min="4622" max="4622" width="37.28515625" style="1" customWidth="1"/>
    <col min="4623" max="4629" width="11.42578125" style="1"/>
    <col min="4630" max="4630" width="36.140625" style="1" customWidth="1"/>
    <col min="4631" max="4637" width="11.42578125" style="1"/>
    <col min="4638" max="4638" width="39.28515625" style="1" customWidth="1"/>
    <col min="4639" max="4861" width="11.42578125" style="1"/>
    <col min="4862" max="4862" width="35" style="1" customWidth="1"/>
    <col min="4863" max="4863" width="12.28515625" style="1" customWidth="1"/>
    <col min="4864" max="4864" width="10.7109375" style="1" customWidth="1"/>
    <col min="4865" max="4865" width="10" style="1" customWidth="1"/>
    <col min="4866" max="4866" width="10.7109375" style="1" customWidth="1"/>
    <col min="4867" max="4868" width="8" style="1" customWidth="1"/>
    <col min="4869" max="4869" width="11.42578125" style="1"/>
    <col min="4870" max="4870" width="32.28515625" style="1" customWidth="1"/>
    <col min="4871" max="4877" width="11.42578125" style="1"/>
    <col min="4878" max="4878" width="37.28515625" style="1" customWidth="1"/>
    <col min="4879" max="4885" width="11.42578125" style="1"/>
    <col min="4886" max="4886" width="36.140625" style="1" customWidth="1"/>
    <col min="4887" max="4893" width="11.42578125" style="1"/>
    <col min="4894" max="4894" width="39.28515625" style="1" customWidth="1"/>
    <col min="4895" max="5117" width="11.42578125" style="1"/>
    <col min="5118" max="5118" width="35" style="1" customWidth="1"/>
    <col min="5119" max="5119" width="12.28515625" style="1" customWidth="1"/>
    <col min="5120" max="5120" width="10.7109375" style="1" customWidth="1"/>
    <col min="5121" max="5121" width="10" style="1" customWidth="1"/>
    <col min="5122" max="5122" width="10.7109375" style="1" customWidth="1"/>
    <col min="5123" max="5124" width="8" style="1" customWidth="1"/>
    <col min="5125" max="5125" width="11.42578125" style="1"/>
    <col min="5126" max="5126" width="32.28515625" style="1" customWidth="1"/>
    <col min="5127" max="5133" width="11.42578125" style="1"/>
    <col min="5134" max="5134" width="37.28515625" style="1" customWidth="1"/>
    <col min="5135" max="5141" width="11.42578125" style="1"/>
    <col min="5142" max="5142" width="36.140625" style="1" customWidth="1"/>
    <col min="5143" max="5149" width="11.42578125" style="1"/>
    <col min="5150" max="5150" width="39.28515625" style="1" customWidth="1"/>
    <col min="5151" max="5373" width="11.42578125" style="1"/>
    <col min="5374" max="5374" width="35" style="1" customWidth="1"/>
    <col min="5375" max="5375" width="12.28515625" style="1" customWidth="1"/>
    <col min="5376" max="5376" width="10.7109375" style="1" customWidth="1"/>
    <col min="5377" max="5377" width="10" style="1" customWidth="1"/>
    <col min="5378" max="5378" width="10.7109375" style="1" customWidth="1"/>
    <col min="5379" max="5380" width="8" style="1" customWidth="1"/>
    <col min="5381" max="5381" width="11.42578125" style="1"/>
    <col min="5382" max="5382" width="32.28515625" style="1" customWidth="1"/>
    <col min="5383" max="5389" width="11.42578125" style="1"/>
    <col min="5390" max="5390" width="37.28515625" style="1" customWidth="1"/>
    <col min="5391" max="5397" width="11.42578125" style="1"/>
    <col min="5398" max="5398" width="36.140625" style="1" customWidth="1"/>
    <col min="5399" max="5405" width="11.42578125" style="1"/>
    <col min="5406" max="5406" width="39.28515625" style="1" customWidth="1"/>
    <col min="5407" max="5629" width="11.42578125" style="1"/>
    <col min="5630" max="5630" width="35" style="1" customWidth="1"/>
    <col min="5631" max="5631" width="12.28515625" style="1" customWidth="1"/>
    <col min="5632" max="5632" width="10.7109375" style="1" customWidth="1"/>
    <col min="5633" max="5633" width="10" style="1" customWidth="1"/>
    <col min="5634" max="5634" width="10.7109375" style="1" customWidth="1"/>
    <col min="5635" max="5636" width="8" style="1" customWidth="1"/>
    <col min="5637" max="5637" width="11.42578125" style="1"/>
    <col min="5638" max="5638" width="32.28515625" style="1" customWidth="1"/>
    <col min="5639" max="5645" width="11.42578125" style="1"/>
    <col min="5646" max="5646" width="37.28515625" style="1" customWidth="1"/>
    <col min="5647" max="5653" width="11.42578125" style="1"/>
    <col min="5654" max="5654" width="36.140625" style="1" customWidth="1"/>
    <col min="5655" max="5661" width="11.42578125" style="1"/>
    <col min="5662" max="5662" width="39.28515625" style="1" customWidth="1"/>
    <col min="5663" max="5885" width="11.42578125" style="1"/>
    <col min="5886" max="5886" width="35" style="1" customWidth="1"/>
    <col min="5887" max="5887" width="12.28515625" style="1" customWidth="1"/>
    <col min="5888" max="5888" width="10.7109375" style="1" customWidth="1"/>
    <col min="5889" max="5889" width="10" style="1" customWidth="1"/>
    <col min="5890" max="5890" width="10.7109375" style="1" customWidth="1"/>
    <col min="5891" max="5892" width="8" style="1" customWidth="1"/>
    <col min="5893" max="5893" width="11.42578125" style="1"/>
    <col min="5894" max="5894" width="32.28515625" style="1" customWidth="1"/>
    <col min="5895" max="5901" width="11.42578125" style="1"/>
    <col min="5902" max="5902" width="37.28515625" style="1" customWidth="1"/>
    <col min="5903" max="5909" width="11.42578125" style="1"/>
    <col min="5910" max="5910" width="36.140625" style="1" customWidth="1"/>
    <col min="5911" max="5917" width="11.42578125" style="1"/>
    <col min="5918" max="5918" width="39.28515625" style="1" customWidth="1"/>
    <col min="5919" max="6141" width="11.42578125" style="1"/>
    <col min="6142" max="6142" width="35" style="1" customWidth="1"/>
    <col min="6143" max="6143" width="12.28515625" style="1" customWidth="1"/>
    <col min="6144" max="6144" width="10.7109375" style="1" customWidth="1"/>
    <col min="6145" max="6145" width="10" style="1" customWidth="1"/>
    <col min="6146" max="6146" width="10.7109375" style="1" customWidth="1"/>
    <col min="6147" max="6148" width="8" style="1" customWidth="1"/>
    <col min="6149" max="6149" width="11.42578125" style="1"/>
    <col min="6150" max="6150" width="32.28515625" style="1" customWidth="1"/>
    <col min="6151" max="6157" width="11.42578125" style="1"/>
    <col min="6158" max="6158" width="37.28515625" style="1" customWidth="1"/>
    <col min="6159" max="6165" width="11.42578125" style="1"/>
    <col min="6166" max="6166" width="36.140625" style="1" customWidth="1"/>
    <col min="6167" max="6173" width="11.42578125" style="1"/>
    <col min="6174" max="6174" width="39.28515625" style="1" customWidth="1"/>
    <col min="6175" max="6397" width="11.42578125" style="1"/>
    <col min="6398" max="6398" width="35" style="1" customWidth="1"/>
    <col min="6399" max="6399" width="12.28515625" style="1" customWidth="1"/>
    <col min="6400" max="6400" width="10.7109375" style="1" customWidth="1"/>
    <col min="6401" max="6401" width="10" style="1" customWidth="1"/>
    <col min="6402" max="6402" width="10.7109375" style="1" customWidth="1"/>
    <col min="6403" max="6404" width="8" style="1" customWidth="1"/>
    <col min="6405" max="6405" width="11.42578125" style="1"/>
    <col min="6406" max="6406" width="32.28515625" style="1" customWidth="1"/>
    <col min="6407" max="6413" width="11.42578125" style="1"/>
    <col min="6414" max="6414" width="37.28515625" style="1" customWidth="1"/>
    <col min="6415" max="6421" width="11.42578125" style="1"/>
    <col min="6422" max="6422" width="36.140625" style="1" customWidth="1"/>
    <col min="6423" max="6429" width="11.42578125" style="1"/>
    <col min="6430" max="6430" width="39.28515625" style="1" customWidth="1"/>
    <col min="6431" max="6653" width="11.42578125" style="1"/>
    <col min="6654" max="6654" width="35" style="1" customWidth="1"/>
    <col min="6655" max="6655" width="12.28515625" style="1" customWidth="1"/>
    <col min="6656" max="6656" width="10.7109375" style="1" customWidth="1"/>
    <col min="6657" max="6657" width="10" style="1" customWidth="1"/>
    <col min="6658" max="6658" width="10.7109375" style="1" customWidth="1"/>
    <col min="6659" max="6660" width="8" style="1" customWidth="1"/>
    <col min="6661" max="6661" width="11.42578125" style="1"/>
    <col min="6662" max="6662" width="32.28515625" style="1" customWidth="1"/>
    <col min="6663" max="6669" width="11.42578125" style="1"/>
    <col min="6670" max="6670" width="37.28515625" style="1" customWidth="1"/>
    <col min="6671" max="6677" width="11.42578125" style="1"/>
    <col min="6678" max="6678" width="36.140625" style="1" customWidth="1"/>
    <col min="6679" max="6685" width="11.42578125" style="1"/>
    <col min="6686" max="6686" width="39.28515625" style="1" customWidth="1"/>
    <col min="6687" max="6909" width="11.42578125" style="1"/>
    <col min="6910" max="6910" width="35" style="1" customWidth="1"/>
    <col min="6911" max="6911" width="12.28515625" style="1" customWidth="1"/>
    <col min="6912" max="6912" width="10.7109375" style="1" customWidth="1"/>
    <col min="6913" max="6913" width="10" style="1" customWidth="1"/>
    <col min="6914" max="6914" width="10.7109375" style="1" customWidth="1"/>
    <col min="6915" max="6916" width="8" style="1" customWidth="1"/>
    <col min="6917" max="6917" width="11.42578125" style="1"/>
    <col min="6918" max="6918" width="32.28515625" style="1" customWidth="1"/>
    <col min="6919" max="6925" width="11.42578125" style="1"/>
    <col min="6926" max="6926" width="37.28515625" style="1" customWidth="1"/>
    <col min="6927" max="6933" width="11.42578125" style="1"/>
    <col min="6934" max="6934" width="36.140625" style="1" customWidth="1"/>
    <col min="6935" max="6941" width="11.42578125" style="1"/>
    <col min="6942" max="6942" width="39.28515625" style="1" customWidth="1"/>
    <col min="6943" max="7165" width="11.42578125" style="1"/>
    <col min="7166" max="7166" width="35" style="1" customWidth="1"/>
    <col min="7167" max="7167" width="12.28515625" style="1" customWidth="1"/>
    <col min="7168" max="7168" width="10.7109375" style="1" customWidth="1"/>
    <col min="7169" max="7169" width="10" style="1" customWidth="1"/>
    <col min="7170" max="7170" width="10.7109375" style="1" customWidth="1"/>
    <col min="7171" max="7172" width="8" style="1" customWidth="1"/>
    <col min="7173" max="7173" width="11.42578125" style="1"/>
    <col min="7174" max="7174" width="32.28515625" style="1" customWidth="1"/>
    <col min="7175" max="7181" width="11.42578125" style="1"/>
    <col min="7182" max="7182" width="37.28515625" style="1" customWidth="1"/>
    <col min="7183" max="7189" width="11.42578125" style="1"/>
    <col min="7190" max="7190" width="36.140625" style="1" customWidth="1"/>
    <col min="7191" max="7197" width="11.42578125" style="1"/>
    <col min="7198" max="7198" width="39.28515625" style="1" customWidth="1"/>
    <col min="7199" max="7421" width="11.42578125" style="1"/>
    <col min="7422" max="7422" width="35" style="1" customWidth="1"/>
    <col min="7423" max="7423" width="12.28515625" style="1" customWidth="1"/>
    <col min="7424" max="7424" width="10.7109375" style="1" customWidth="1"/>
    <col min="7425" max="7425" width="10" style="1" customWidth="1"/>
    <col min="7426" max="7426" width="10.7109375" style="1" customWidth="1"/>
    <col min="7427" max="7428" width="8" style="1" customWidth="1"/>
    <col min="7429" max="7429" width="11.42578125" style="1"/>
    <col min="7430" max="7430" width="32.28515625" style="1" customWidth="1"/>
    <col min="7431" max="7437" width="11.42578125" style="1"/>
    <col min="7438" max="7438" width="37.28515625" style="1" customWidth="1"/>
    <col min="7439" max="7445" width="11.42578125" style="1"/>
    <col min="7446" max="7446" width="36.140625" style="1" customWidth="1"/>
    <col min="7447" max="7453" width="11.42578125" style="1"/>
    <col min="7454" max="7454" width="39.28515625" style="1" customWidth="1"/>
    <col min="7455" max="7677" width="11.42578125" style="1"/>
    <col min="7678" max="7678" width="35" style="1" customWidth="1"/>
    <col min="7679" max="7679" width="12.28515625" style="1" customWidth="1"/>
    <col min="7680" max="7680" width="10.7109375" style="1" customWidth="1"/>
    <col min="7681" max="7681" width="10" style="1" customWidth="1"/>
    <col min="7682" max="7682" width="10.7109375" style="1" customWidth="1"/>
    <col min="7683" max="7684" width="8" style="1" customWidth="1"/>
    <col min="7685" max="7685" width="11.42578125" style="1"/>
    <col min="7686" max="7686" width="32.28515625" style="1" customWidth="1"/>
    <col min="7687" max="7693" width="11.42578125" style="1"/>
    <col min="7694" max="7694" width="37.28515625" style="1" customWidth="1"/>
    <col min="7695" max="7701" width="11.42578125" style="1"/>
    <col min="7702" max="7702" width="36.140625" style="1" customWidth="1"/>
    <col min="7703" max="7709" width="11.42578125" style="1"/>
    <col min="7710" max="7710" width="39.28515625" style="1" customWidth="1"/>
    <col min="7711" max="7933" width="11.42578125" style="1"/>
    <col min="7934" max="7934" width="35" style="1" customWidth="1"/>
    <col min="7935" max="7935" width="12.28515625" style="1" customWidth="1"/>
    <col min="7936" max="7936" width="10.7109375" style="1" customWidth="1"/>
    <col min="7937" max="7937" width="10" style="1" customWidth="1"/>
    <col min="7938" max="7938" width="10.7109375" style="1" customWidth="1"/>
    <col min="7939" max="7940" width="8" style="1" customWidth="1"/>
    <col min="7941" max="7941" width="11.42578125" style="1"/>
    <col min="7942" max="7942" width="32.28515625" style="1" customWidth="1"/>
    <col min="7943" max="7949" width="11.42578125" style="1"/>
    <col min="7950" max="7950" width="37.28515625" style="1" customWidth="1"/>
    <col min="7951" max="7957" width="11.42578125" style="1"/>
    <col min="7958" max="7958" width="36.140625" style="1" customWidth="1"/>
    <col min="7959" max="7965" width="11.42578125" style="1"/>
    <col min="7966" max="7966" width="39.28515625" style="1" customWidth="1"/>
    <col min="7967" max="8189" width="11.42578125" style="1"/>
    <col min="8190" max="8190" width="35" style="1" customWidth="1"/>
    <col min="8191" max="8191" width="12.28515625" style="1" customWidth="1"/>
    <col min="8192" max="8192" width="10.7109375" style="1" customWidth="1"/>
    <col min="8193" max="8193" width="10" style="1" customWidth="1"/>
    <col min="8194" max="8194" width="10.7109375" style="1" customWidth="1"/>
    <col min="8195" max="8196" width="8" style="1" customWidth="1"/>
    <col min="8197" max="8197" width="11.42578125" style="1"/>
    <col min="8198" max="8198" width="32.28515625" style="1" customWidth="1"/>
    <col min="8199" max="8205" width="11.42578125" style="1"/>
    <col min="8206" max="8206" width="37.28515625" style="1" customWidth="1"/>
    <col min="8207" max="8213" width="11.42578125" style="1"/>
    <col min="8214" max="8214" width="36.140625" style="1" customWidth="1"/>
    <col min="8215" max="8221" width="11.42578125" style="1"/>
    <col min="8222" max="8222" width="39.28515625" style="1" customWidth="1"/>
    <col min="8223" max="8445" width="11.42578125" style="1"/>
    <col min="8446" max="8446" width="35" style="1" customWidth="1"/>
    <col min="8447" max="8447" width="12.28515625" style="1" customWidth="1"/>
    <col min="8448" max="8448" width="10.7109375" style="1" customWidth="1"/>
    <col min="8449" max="8449" width="10" style="1" customWidth="1"/>
    <col min="8450" max="8450" width="10.7109375" style="1" customWidth="1"/>
    <col min="8451" max="8452" width="8" style="1" customWidth="1"/>
    <col min="8453" max="8453" width="11.42578125" style="1"/>
    <col min="8454" max="8454" width="32.28515625" style="1" customWidth="1"/>
    <col min="8455" max="8461" width="11.42578125" style="1"/>
    <col min="8462" max="8462" width="37.28515625" style="1" customWidth="1"/>
    <col min="8463" max="8469" width="11.42578125" style="1"/>
    <col min="8470" max="8470" width="36.140625" style="1" customWidth="1"/>
    <col min="8471" max="8477" width="11.42578125" style="1"/>
    <col min="8478" max="8478" width="39.28515625" style="1" customWidth="1"/>
    <col min="8479" max="8701" width="11.42578125" style="1"/>
    <col min="8702" max="8702" width="35" style="1" customWidth="1"/>
    <col min="8703" max="8703" width="12.28515625" style="1" customWidth="1"/>
    <col min="8704" max="8704" width="10.7109375" style="1" customWidth="1"/>
    <col min="8705" max="8705" width="10" style="1" customWidth="1"/>
    <col min="8706" max="8706" width="10.7109375" style="1" customWidth="1"/>
    <col min="8707" max="8708" width="8" style="1" customWidth="1"/>
    <col min="8709" max="8709" width="11.42578125" style="1"/>
    <col min="8710" max="8710" width="32.28515625" style="1" customWidth="1"/>
    <col min="8711" max="8717" width="11.42578125" style="1"/>
    <col min="8718" max="8718" width="37.28515625" style="1" customWidth="1"/>
    <col min="8719" max="8725" width="11.42578125" style="1"/>
    <col min="8726" max="8726" width="36.140625" style="1" customWidth="1"/>
    <col min="8727" max="8733" width="11.42578125" style="1"/>
    <col min="8734" max="8734" width="39.28515625" style="1" customWidth="1"/>
    <col min="8735" max="8957" width="11.42578125" style="1"/>
    <col min="8958" max="8958" width="35" style="1" customWidth="1"/>
    <col min="8959" max="8959" width="12.28515625" style="1" customWidth="1"/>
    <col min="8960" max="8960" width="10.7109375" style="1" customWidth="1"/>
    <col min="8961" max="8961" width="10" style="1" customWidth="1"/>
    <col min="8962" max="8962" width="10.7109375" style="1" customWidth="1"/>
    <col min="8963" max="8964" width="8" style="1" customWidth="1"/>
    <col min="8965" max="8965" width="11.42578125" style="1"/>
    <col min="8966" max="8966" width="32.28515625" style="1" customWidth="1"/>
    <col min="8967" max="8973" width="11.42578125" style="1"/>
    <col min="8974" max="8974" width="37.28515625" style="1" customWidth="1"/>
    <col min="8975" max="8981" width="11.42578125" style="1"/>
    <col min="8982" max="8982" width="36.140625" style="1" customWidth="1"/>
    <col min="8983" max="8989" width="11.42578125" style="1"/>
    <col min="8990" max="8990" width="39.28515625" style="1" customWidth="1"/>
    <col min="8991" max="9213" width="11.42578125" style="1"/>
    <col min="9214" max="9214" width="35" style="1" customWidth="1"/>
    <col min="9215" max="9215" width="12.28515625" style="1" customWidth="1"/>
    <col min="9216" max="9216" width="10.7109375" style="1" customWidth="1"/>
    <col min="9217" max="9217" width="10" style="1" customWidth="1"/>
    <col min="9218" max="9218" width="10.7109375" style="1" customWidth="1"/>
    <col min="9219" max="9220" width="8" style="1" customWidth="1"/>
    <col min="9221" max="9221" width="11.42578125" style="1"/>
    <col min="9222" max="9222" width="32.28515625" style="1" customWidth="1"/>
    <col min="9223" max="9229" width="11.42578125" style="1"/>
    <col min="9230" max="9230" width="37.28515625" style="1" customWidth="1"/>
    <col min="9231" max="9237" width="11.42578125" style="1"/>
    <col min="9238" max="9238" width="36.140625" style="1" customWidth="1"/>
    <col min="9239" max="9245" width="11.42578125" style="1"/>
    <col min="9246" max="9246" width="39.28515625" style="1" customWidth="1"/>
    <col min="9247" max="9469" width="11.42578125" style="1"/>
    <col min="9470" max="9470" width="35" style="1" customWidth="1"/>
    <col min="9471" max="9471" width="12.28515625" style="1" customWidth="1"/>
    <col min="9472" max="9472" width="10.7109375" style="1" customWidth="1"/>
    <col min="9473" max="9473" width="10" style="1" customWidth="1"/>
    <col min="9474" max="9474" width="10.7109375" style="1" customWidth="1"/>
    <col min="9475" max="9476" width="8" style="1" customWidth="1"/>
    <col min="9477" max="9477" width="11.42578125" style="1"/>
    <col min="9478" max="9478" width="32.28515625" style="1" customWidth="1"/>
    <col min="9479" max="9485" width="11.42578125" style="1"/>
    <col min="9486" max="9486" width="37.28515625" style="1" customWidth="1"/>
    <col min="9487" max="9493" width="11.42578125" style="1"/>
    <col min="9494" max="9494" width="36.140625" style="1" customWidth="1"/>
    <col min="9495" max="9501" width="11.42578125" style="1"/>
    <col min="9502" max="9502" width="39.28515625" style="1" customWidth="1"/>
    <col min="9503" max="9725" width="11.42578125" style="1"/>
    <col min="9726" max="9726" width="35" style="1" customWidth="1"/>
    <col min="9727" max="9727" width="12.28515625" style="1" customWidth="1"/>
    <col min="9728" max="9728" width="10.7109375" style="1" customWidth="1"/>
    <col min="9729" max="9729" width="10" style="1" customWidth="1"/>
    <col min="9730" max="9730" width="10.7109375" style="1" customWidth="1"/>
    <col min="9731" max="9732" width="8" style="1" customWidth="1"/>
    <col min="9733" max="9733" width="11.42578125" style="1"/>
    <col min="9734" max="9734" width="32.28515625" style="1" customWidth="1"/>
    <col min="9735" max="9741" width="11.42578125" style="1"/>
    <col min="9742" max="9742" width="37.28515625" style="1" customWidth="1"/>
    <col min="9743" max="9749" width="11.42578125" style="1"/>
    <col min="9750" max="9750" width="36.140625" style="1" customWidth="1"/>
    <col min="9751" max="9757" width="11.42578125" style="1"/>
    <col min="9758" max="9758" width="39.28515625" style="1" customWidth="1"/>
    <col min="9759" max="9981" width="11.42578125" style="1"/>
    <col min="9982" max="9982" width="35" style="1" customWidth="1"/>
    <col min="9983" max="9983" width="12.28515625" style="1" customWidth="1"/>
    <col min="9984" max="9984" width="10.7109375" style="1" customWidth="1"/>
    <col min="9985" max="9985" width="10" style="1" customWidth="1"/>
    <col min="9986" max="9986" width="10.7109375" style="1" customWidth="1"/>
    <col min="9987" max="9988" width="8" style="1" customWidth="1"/>
    <col min="9989" max="9989" width="11.42578125" style="1"/>
    <col min="9990" max="9990" width="32.28515625" style="1" customWidth="1"/>
    <col min="9991" max="9997" width="11.42578125" style="1"/>
    <col min="9998" max="9998" width="37.28515625" style="1" customWidth="1"/>
    <col min="9999" max="10005" width="11.42578125" style="1"/>
    <col min="10006" max="10006" width="36.140625" style="1" customWidth="1"/>
    <col min="10007" max="10013" width="11.42578125" style="1"/>
    <col min="10014" max="10014" width="39.28515625" style="1" customWidth="1"/>
    <col min="10015" max="10237" width="11.42578125" style="1"/>
    <col min="10238" max="10238" width="35" style="1" customWidth="1"/>
    <col min="10239" max="10239" width="12.28515625" style="1" customWidth="1"/>
    <col min="10240" max="10240" width="10.7109375" style="1" customWidth="1"/>
    <col min="10241" max="10241" width="10" style="1" customWidth="1"/>
    <col min="10242" max="10242" width="10.7109375" style="1" customWidth="1"/>
    <col min="10243" max="10244" width="8" style="1" customWidth="1"/>
    <col min="10245" max="10245" width="11.42578125" style="1"/>
    <col min="10246" max="10246" width="32.28515625" style="1" customWidth="1"/>
    <col min="10247" max="10253" width="11.42578125" style="1"/>
    <col min="10254" max="10254" width="37.28515625" style="1" customWidth="1"/>
    <col min="10255" max="10261" width="11.42578125" style="1"/>
    <col min="10262" max="10262" width="36.140625" style="1" customWidth="1"/>
    <col min="10263" max="10269" width="11.42578125" style="1"/>
    <col min="10270" max="10270" width="39.28515625" style="1" customWidth="1"/>
    <col min="10271" max="10493" width="11.42578125" style="1"/>
    <col min="10494" max="10494" width="35" style="1" customWidth="1"/>
    <col min="10495" max="10495" width="12.28515625" style="1" customWidth="1"/>
    <col min="10496" max="10496" width="10.7109375" style="1" customWidth="1"/>
    <col min="10497" max="10497" width="10" style="1" customWidth="1"/>
    <col min="10498" max="10498" width="10.7109375" style="1" customWidth="1"/>
    <col min="10499" max="10500" width="8" style="1" customWidth="1"/>
    <col min="10501" max="10501" width="11.42578125" style="1"/>
    <col min="10502" max="10502" width="32.28515625" style="1" customWidth="1"/>
    <col min="10503" max="10509" width="11.42578125" style="1"/>
    <col min="10510" max="10510" width="37.28515625" style="1" customWidth="1"/>
    <col min="10511" max="10517" width="11.42578125" style="1"/>
    <col min="10518" max="10518" width="36.140625" style="1" customWidth="1"/>
    <col min="10519" max="10525" width="11.42578125" style="1"/>
    <col min="10526" max="10526" width="39.28515625" style="1" customWidth="1"/>
    <col min="10527" max="10749" width="11.42578125" style="1"/>
    <col min="10750" max="10750" width="35" style="1" customWidth="1"/>
    <col min="10751" max="10751" width="12.28515625" style="1" customWidth="1"/>
    <col min="10752" max="10752" width="10.7109375" style="1" customWidth="1"/>
    <col min="10753" max="10753" width="10" style="1" customWidth="1"/>
    <col min="10754" max="10754" width="10.7109375" style="1" customWidth="1"/>
    <col min="10755" max="10756" width="8" style="1" customWidth="1"/>
    <col min="10757" max="10757" width="11.42578125" style="1"/>
    <col min="10758" max="10758" width="32.28515625" style="1" customWidth="1"/>
    <col min="10759" max="10765" width="11.42578125" style="1"/>
    <col min="10766" max="10766" width="37.28515625" style="1" customWidth="1"/>
    <col min="10767" max="10773" width="11.42578125" style="1"/>
    <col min="10774" max="10774" width="36.140625" style="1" customWidth="1"/>
    <col min="10775" max="10781" width="11.42578125" style="1"/>
    <col min="10782" max="10782" width="39.28515625" style="1" customWidth="1"/>
    <col min="10783" max="11005" width="11.42578125" style="1"/>
    <col min="11006" max="11006" width="35" style="1" customWidth="1"/>
    <col min="11007" max="11007" width="12.28515625" style="1" customWidth="1"/>
    <col min="11008" max="11008" width="10.7109375" style="1" customWidth="1"/>
    <col min="11009" max="11009" width="10" style="1" customWidth="1"/>
    <col min="11010" max="11010" width="10.7109375" style="1" customWidth="1"/>
    <col min="11011" max="11012" width="8" style="1" customWidth="1"/>
    <col min="11013" max="11013" width="11.42578125" style="1"/>
    <col min="11014" max="11014" width="32.28515625" style="1" customWidth="1"/>
    <col min="11015" max="11021" width="11.42578125" style="1"/>
    <col min="11022" max="11022" width="37.28515625" style="1" customWidth="1"/>
    <col min="11023" max="11029" width="11.42578125" style="1"/>
    <col min="11030" max="11030" width="36.140625" style="1" customWidth="1"/>
    <col min="11031" max="11037" width="11.42578125" style="1"/>
    <col min="11038" max="11038" width="39.28515625" style="1" customWidth="1"/>
    <col min="11039" max="11261" width="11.42578125" style="1"/>
    <col min="11262" max="11262" width="35" style="1" customWidth="1"/>
    <col min="11263" max="11263" width="12.28515625" style="1" customWidth="1"/>
    <col min="11264" max="11264" width="10.7109375" style="1" customWidth="1"/>
    <col min="11265" max="11265" width="10" style="1" customWidth="1"/>
    <col min="11266" max="11266" width="10.7109375" style="1" customWidth="1"/>
    <col min="11267" max="11268" width="8" style="1" customWidth="1"/>
    <col min="11269" max="11269" width="11.42578125" style="1"/>
    <col min="11270" max="11270" width="32.28515625" style="1" customWidth="1"/>
    <col min="11271" max="11277" width="11.42578125" style="1"/>
    <col min="11278" max="11278" width="37.28515625" style="1" customWidth="1"/>
    <col min="11279" max="11285" width="11.42578125" style="1"/>
    <col min="11286" max="11286" width="36.140625" style="1" customWidth="1"/>
    <col min="11287" max="11293" width="11.42578125" style="1"/>
    <col min="11294" max="11294" width="39.28515625" style="1" customWidth="1"/>
    <col min="11295" max="11517" width="11.42578125" style="1"/>
    <col min="11518" max="11518" width="35" style="1" customWidth="1"/>
    <col min="11519" max="11519" width="12.28515625" style="1" customWidth="1"/>
    <col min="11520" max="11520" width="10.7109375" style="1" customWidth="1"/>
    <col min="11521" max="11521" width="10" style="1" customWidth="1"/>
    <col min="11522" max="11522" width="10.7109375" style="1" customWidth="1"/>
    <col min="11523" max="11524" width="8" style="1" customWidth="1"/>
    <col min="11525" max="11525" width="11.42578125" style="1"/>
    <col min="11526" max="11526" width="32.28515625" style="1" customWidth="1"/>
    <col min="11527" max="11533" width="11.42578125" style="1"/>
    <col min="11534" max="11534" width="37.28515625" style="1" customWidth="1"/>
    <col min="11535" max="11541" width="11.42578125" style="1"/>
    <col min="11542" max="11542" width="36.140625" style="1" customWidth="1"/>
    <col min="11543" max="11549" width="11.42578125" style="1"/>
    <col min="11550" max="11550" width="39.28515625" style="1" customWidth="1"/>
    <col min="11551" max="11773" width="11.42578125" style="1"/>
    <col min="11774" max="11774" width="35" style="1" customWidth="1"/>
    <col min="11775" max="11775" width="12.28515625" style="1" customWidth="1"/>
    <col min="11776" max="11776" width="10.7109375" style="1" customWidth="1"/>
    <col min="11777" max="11777" width="10" style="1" customWidth="1"/>
    <col min="11778" max="11778" width="10.7109375" style="1" customWidth="1"/>
    <col min="11779" max="11780" width="8" style="1" customWidth="1"/>
    <col min="11781" max="11781" width="11.42578125" style="1"/>
    <col min="11782" max="11782" width="32.28515625" style="1" customWidth="1"/>
    <col min="11783" max="11789" width="11.42578125" style="1"/>
    <col min="11790" max="11790" width="37.28515625" style="1" customWidth="1"/>
    <col min="11791" max="11797" width="11.42578125" style="1"/>
    <col min="11798" max="11798" width="36.140625" style="1" customWidth="1"/>
    <col min="11799" max="11805" width="11.42578125" style="1"/>
    <col min="11806" max="11806" width="39.28515625" style="1" customWidth="1"/>
    <col min="11807" max="12029" width="11.42578125" style="1"/>
    <col min="12030" max="12030" width="35" style="1" customWidth="1"/>
    <col min="12031" max="12031" width="12.28515625" style="1" customWidth="1"/>
    <col min="12032" max="12032" width="10.7109375" style="1" customWidth="1"/>
    <col min="12033" max="12033" width="10" style="1" customWidth="1"/>
    <col min="12034" max="12034" width="10.7109375" style="1" customWidth="1"/>
    <col min="12035" max="12036" width="8" style="1" customWidth="1"/>
    <col min="12037" max="12037" width="11.42578125" style="1"/>
    <col min="12038" max="12038" width="32.28515625" style="1" customWidth="1"/>
    <col min="12039" max="12045" width="11.42578125" style="1"/>
    <col min="12046" max="12046" width="37.28515625" style="1" customWidth="1"/>
    <col min="12047" max="12053" width="11.42578125" style="1"/>
    <col min="12054" max="12054" width="36.140625" style="1" customWidth="1"/>
    <col min="12055" max="12061" width="11.42578125" style="1"/>
    <col min="12062" max="12062" width="39.28515625" style="1" customWidth="1"/>
    <col min="12063" max="12285" width="11.42578125" style="1"/>
    <col min="12286" max="12286" width="35" style="1" customWidth="1"/>
    <col min="12287" max="12287" width="12.28515625" style="1" customWidth="1"/>
    <col min="12288" max="12288" width="10.7109375" style="1" customWidth="1"/>
    <col min="12289" max="12289" width="10" style="1" customWidth="1"/>
    <col min="12290" max="12290" width="10.7109375" style="1" customWidth="1"/>
    <col min="12291" max="12292" width="8" style="1" customWidth="1"/>
    <col min="12293" max="12293" width="11.42578125" style="1"/>
    <col min="12294" max="12294" width="32.28515625" style="1" customWidth="1"/>
    <col min="12295" max="12301" width="11.42578125" style="1"/>
    <col min="12302" max="12302" width="37.28515625" style="1" customWidth="1"/>
    <col min="12303" max="12309" width="11.42578125" style="1"/>
    <col min="12310" max="12310" width="36.140625" style="1" customWidth="1"/>
    <col min="12311" max="12317" width="11.42578125" style="1"/>
    <col min="12318" max="12318" width="39.28515625" style="1" customWidth="1"/>
    <col min="12319" max="12541" width="11.42578125" style="1"/>
    <col min="12542" max="12542" width="35" style="1" customWidth="1"/>
    <col min="12543" max="12543" width="12.28515625" style="1" customWidth="1"/>
    <col min="12544" max="12544" width="10.7109375" style="1" customWidth="1"/>
    <col min="12545" max="12545" width="10" style="1" customWidth="1"/>
    <col min="12546" max="12546" width="10.7109375" style="1" customWidth="1"/>
    <col min="12547" max="12548" width="8" style="1" customWidth="1"/>
    <col min="12549" max="12549" width="11.42578125" style="1"/>
    <col min="12550" max="12550" width="32.28515625" style="1" customWidth="1"/>
    <col min="12551" max="12557" width="11.42578125" style="1"/>
    <col min="12558" max="12558" width="37.28515625" style="1" customWidth="1"/>
    <col min="12559" max="12565" width="11.42578125" style="1"/>
    <col min="12566" max="12566" width="36.140625" style="1" customWidth="1"/>
    <col min="12567" max="12573" width="11.42578125" style="1"/>
    <col min="12574" max="12574" width="39.28515625" style="1" customWidth="1"/>
    <col min="12575" max="12797" width="11.42578125" style="1"/>
    <col min="12798" max="12798" width="35" style="1" customWidth="1"/>
    <col min="12799" max="12799" width="12.28515625" style="1" customWidth="1"/>
    <col min="12800" max="12800" width="10.7109375" style="1" customWidth="1"/>
    <col min="12801" max="12801" width="10" style="1" customWidth="1"/>
    <col min="12802" max="12802" width="10.7109375" style="1" customWidth="1"/>
    <col min="12803" max="12804" width="8" style="1" customWidth="1"/>
    <col min="12805" max="12805" width="11.42578125" style="1"/>
    <col min="12806" max="12806" width="32.28515625" style="1" customWidth="1"/>
    <col min="12807" max="12813" width="11.42578125" style="1"/>
    <col min="12814" max="12814" width="37.28515625" style="1" customWidth="1"/>
    <col min="12815" max="12821" width="11.42578125" style="1"/>
    <col min="12822" max="12822" width="36.140625" style="1" customWidth="1"/>
    <col min="12823" max="12829" width="11.42578125" style="1"/>
    <col min="12830" max="12830" width="39.28515625" style="1" customWidth="1"/>
    <col min="12831" max="13053" width="11.42578125" style="1"/>
    <col min="13054" max="13054" width="35" style="1" customWidth="1"/>
    <col min="13055" max="13055" width="12.28515625" style="1" customWidth="1"/>
    <col min="13056" max="13056" width="10.7109375" style="1" customWidth="1"/>
    <col min="13057" max="13057" width="10" style="1" customWidth="1"/>
    <col min="13058" max="13058" width="10.7109375" style="1" customWidth="1"/>
    <col min="13059" max="13060" width="8" style="1" customWidth="1"/>
    <col min="13061" max="13061" width="11.42578125" style="1"/>
    <col min="13062" max="13062" width="32.28515625" style="1" customWidth="1"/>
    <col min="13063" max="13069" width="11.42578125" style="1"/>
    <col min="13070" max="13070" width="37.28515625" style="1" customWidth="1"/>
    <col min="13071" max="13077" width="11.42578125" style="1"/>
    <col min="13078" max="13078" width="36.140625" style="1" customWidth="1"/>
    <col min="13079" max="13085" width="11.42578125" style="1"/>
    <col min="13086" max="13086" width="39.28515625" style="1" customWidth="1"/>
    <col min="13087" max="13309" width="11.42578125" style="1"/>
    <col min="13310" max="13310" width="35" style="1" customWidth="1"/>
    <col min="13311" max="13311" width="12.28515625" style="1" customWidth="1"/>
    <col min="13312" max="13312" width="10.7109375" style="1" customWidth="1"/>
    <col min="13313" max="13313" width="10" style="1" customWidth="1"/>
    <col min="13314" max="13314" width="10.7109375" style="1" customWidth="1"/>
    <col min="13315" max="13316" width="8" style="1" customWidth="1"/>
    <col min="13317" max="13317" width="11.42578125" style="1"/>
    <col min="13318" max="13318" width="32.28515625" style="1" customWidth="1"/>
    <col min="13319" max="13325" width="11.42578125" style="1"/>
    <col min="13326" max="13326" width="37.28515625" style="1" customWidth="1"/>
    <col min="13327" max="13333" width="11.42578125" style="1"/>
    <col min="13334" max="13334" width="36.140625" style="1" customWidth="1"/>
    <col min="13335" max="13341" width="11.42578125" style="1"/>
    <col min="13342" max="13342" width="39.28515625" style="1" customWidth="1"/>
    <col min="13343" max="13565" width="11.42578125" style="1"/>
    <col min="13566" max="13566" width="35" style="1" customWidth="1"/>
    <col min="13567" max="13567" width="12.28515625" style="1" customWidth="1"/>
    <col min="13568" max="13568" width="10.7109375" style="1" customWidth="1"/>
    <col min="13569" max="13569" width="10" style="1" customWidth="1"/>
    <col min="13570" max="13570" width="10.7109375" style="1" customWidth="1"/>
    <col min="13571" max="13572" width="8" style="1" customWidth="1"/>
    <col min="13573" max="13573" width="11.42578125" style="1"/>
    <col min="13574" max="13574" width="32.28515625" style="1" customWidth="1"/>
    <col min="13575" max="13581" width="11.42578125" style="1"/>
    <col min="13582" max="13582" width="37.28515625" style="1" customWidth="1"/>
    <col min="13583" max="13589" width="11.42578125" style="1"/>
    <col min="13590" max="13590" width="36.140625" style="1" customWidth="1"/>
    <col min="13591" max="13597" width="11.42578125" style="1"/>
    <col min="13598" max="13598" width="39.28515625" style="1" customWidth="1"/>
    <col min="13599" max="13821" width="11.42578125" style="1"/>
    <col min="13822" max="13822" width="35" style="1" customWidth="1"/>
    <col min="13823" max="13823" width="12.28515625" style="1" customWidth="1"/>
    <col min="13824" max="13824" width="10.7109375" style="1" customWidth="1"/>
    <col min="13825" max="13825" width="10" style="1" customWidth="1"/>
    <col min="13826" max="13826" width="10.7109375" style="1" customWidth="1"/>
    <col min="13827" max="13828" width="8" style="1" customWidth="1"/>
    <col min="13829" max="13829" width="11.42578125" style="1"/>
    <col min="13830" max="13830" width="32.28515625" style="1" customWidth="1"/>
    <col min="13831" max="13837" width="11.42578125" style="1"/>
    <col min="13838" max="13838" width="37.28515625" style="1" customWidth="1"/>
    <col min="13839" max="13845" width="11.42578125" style="1"/>
    <col min="13846" max="13846" width="36.140625" style="1" customWidth="1"/>
    <col min="13847" max="13853" width="11.42578125" style="1"/>
    <col min="13854" max="13854" width="39.28515625" style="1" customWidth="1"/>
    <col min="13855" max="14077" width="11.42578125" style="1"/>
    <col min="14078" max="14078" width="35" style="1" customWidth="1"/>
    <col min="14079" max="14079" width="12.28515625" style="1" customWidth="1"/>
    <col min="14080" max="14080" width="10.7109375" style="1" customWidth="1"/>
    <col min="14081" max="14081" width="10" style="1" customWidth="1"/>
    <col min="14082" max="14082" width="10.7109375" style="1" customWidth="1"/>
    <col min="14083" max="14084" width="8" style="1" customWidth="1"/>
    <col min="14085" max="14085" width="11.42578125" style="1"/>
    <col min="14086" max="14086" width="32.28515625" style="1" customWidth="1"/>
    <col min="14087" max="14093" width="11.42578125" style="1"/>
    <col min="14094" max="14094" width="37.28515625" style="1" customWidth="1"/>
    <col min="14095" max="14101" width="11.42578125" style="1"/>
    <col min="14102" max="14102" width="36.140625" style="1" customWidth="1"/>
    <col min="14103" max="14109" width="11.42578125" style="1"/>
    <col min="14110" max="14110" width="39.28515625" style="1" customWidth="1"/>
    <col min="14111" max="14333" width="11.42578125" style="1"/>
    <col min="14334" max="14334" width="35" style="1" customWidth="1"/>
    <col min="14335" max="14335" width="12.28515625" style="1" customWidth="1"/>
    <col min="14336" max="14336" width="10.7109375" style="1" customWidth="1"/>
    <col min="14337" max="14337" width="10" style="1" customWidth="1"/>
    <col min="14338" max="14338" width="10.7109375" style="1" customWidth="1"/>
    <col min="14339" max="14340" width="8" style="1" customWidth="1"/>
    <col min="14341" max="14341" width="11.42578125" style="1"/>
    <col min="14342" max="14342" width="32.28515625" style="1" customWidth="1"/>
    <col min="14343" max="14349" width="11.42578125" style="1"/>
    <col min="14350" max="14350" width="37.28515625" style="1" customWidth="1"/>
    <col min="14351" max="14357" width="11.42578125" style="1"/>
    <col min="14358" max="14358" width="36.140625" style="1" customWidth="1"/>
    <col min="14359" max="14365" width="11.42578125" style="1"/>
    <col min="14366" max="14366" width="39.28515625" style="1" customWidth="1"/>
    <col min="14367" max="14589" width="11.42578125" style="1"/>
    <col min="14590" max="14590" width="35" style="1" customWidth="1"/>
    <col min="14591" max="14591" width="12.28515625" style="1" customWidth="1"/>
    <col min="14592" max="14592" width="10.7109375" style="1" customWidth="1"/>
    <col min="14593" max="14593" width="10" style="1" customWidth="1"/>
    <col min="14594" max="14594" width="10.7109375" style="1" customWidth="1"/>
    <col min="14595" max="14596" width="8" style="1" customWidth="1"/>
    <col min="14597" max="14597" width="11.42578125" style="1"/>
    <col min="14598" max="14598" width="32.28515625" style="1" customWidth="1"/>
    <col min="14599" max="14605" width="11.42578125" style="1"/>
    <col min="14606" max="14606" width="37.28515625" style="1" customWidth="1"/>
    <col min="14607" max="14613" width="11.42578125" style="1"/>
    <col min="14614" max="14614" width="36.140625" style="1" customWidth="1"/>
    <col min="14615" max="14621" width="11.42578125" style="1"/>
    <col min="14622" max="14622" width="39.28515625" style="1" customWidth="1"/>
    <col min="14623" max="14845" width="11.42578125" style="1"/>
    <col min="14846" max="14846" width="35" style="1" customWidth="1"/>
    <col min="14847" max="14847" width="12.28515625" style="1" customWidth="1"/>
    <col min="14848" max="14848" width="10.7109375" style="1" customWidth="1"/>
    <col min="14849" max="14849" width="10" style="1" customWidth="1"/>
    <col min="14850" max="14850" width="10.7109375" style="1" customWidth="1"/>
    <col min="14851" max="14852" width="8" style="1" customWidth="1"/>
    <col min="14853" max="14853" width="11.42578125" style="1"/>
    <col min="14854" max="14854" width="32.28515625" style="1" customWidth="1"/>
    <col min="14855" max="14861" width="11.42578125" style="1"/>
    <col min="14862" max="14862" width="37.28515625" style="1" customWidth="1"/>
    <col min="14863" max="14869" width="11.42578125" style="1"/>
    <col min="14870" max="14870" width="36.140625" style="1" customWidth="1"/>
    <col min="14871" max="14877" width="11.42578125" style="1"/>
    <col min="14878" max="14878" width="39.28515625" style="1" customWidth="1"/>
    <col min="14879" max="15101" width="11.42578125" style="1"/>
    <col min="15102" max="15102" width="35" style="1" customWidth="1"/>
    <col min="15103" max="15103" width="12.28515625" style="1" customWidth="1"/>
    <col min="15104" max="15104" width="10.7109375" style="1" customWidth="1"/>
    <col min="15105" max="15105" width="10" style="1" customWidth="1"/>
    <col min="15106" max="15106" width="10.7109375" style="1" customWidth="1"/>
    <col min="15107" max="15108" width="8" style="1" customWidth="1"/>
    <col min="15109" max="15109" width="11.42578125" style="1"/>
    <col min="15110" max="15110" width="32.28515625" style="1" customWidth="1"/>
    <col min="15111" max="15117" width="11.42578125" style="1"/>
    <col min="15118" max="15118" width="37.28515625" style="1" customWidth="1"/>
    <col min="15119" max="15125" width="11.42578125" style="1"/>
    <col min="15126" max="15126" width="36.140625" style="1" customWidth="1"/>
    <col min="15127" max="15133" width="11.42578125" style="1"/>
    <col min="15134" max="15134" width="39.28515625" style="1" customWidth="1"/>
    <col min="15135" max="15357" width="11.42578125" style="1"/>
    <col min="15358" max="15358" width="35" style="1" customWidth="1"/>
    <col min="15359" max="15359" width="12.28515625" style="1" customWidth="1"/>
    <col min="15360" max="15360" width="10.7109375" style="1" customWidth="1"/>
    <col min="15361" max="15361" width="10" style="1" customWidth="1"/>
    <col min="15362" max="15362" width="10.7109375" style="1" customWidth="1"/>
    <col min="15363" max="15364" width="8" style="1" customWidth="1"/>
    <col min="15365" max="15365" width="11.42578125" style="1"/>
    <col min="15366" max="15366" width="32.28515625" style="1" customWidth="1"/>
    <col min="15367" max="15373" width="11.42578125" style="1"/>
    <col min="15374" max="15374" width="37.28515625" style="1" customWidth="1"/>
    <col min="15375" max="15381" width="11.42578125" style="1"/>
    <col min="15382" max="15382" width="36.140625" style="1" customWidth="1"/>
    <col min="15383" max="15389" width="11.42578125" style="1"/>
    <col min="15390" max="15390" width="39.28515625" style="1" customWidth="1"/>
    <col min="15391" max="15613" width="11.42578125" style="1"/>
    <col min="15614" max="15614" width="35" style="1" customWidth="1"/>
    <col min="15615" max="15615" width="12.28515625" style="1" customWidth="1"/>
    <col min="15616" max="15616" width="10.7109375" style="1" customWidth="1"/>
    <col min="15617" max="15617" width="10" style="1" customWidth="1"/>
    <col min="15618" max="15618" width="10.7109375" style="1" customWidth="1"/>
    <col min="15619" max="15620" width="8" style="1" customWidth="1"/>
    <col min="15621" max="15621" width="11.42578125" style="1"/>
    <col min="15622" max="15622" width="32.28515625" style="1" customWidth="1"/>
    <col min="15623" max="15629" width="11.42578125" style="1"/>
    <col min="15630" max="15630" width="37.28515625" style="1" customWidth="1"/>
    <col min="15631" max="15637" width="11.42578125" style="1"/>
    <col min="15638" max="15638" width="36.140625" style="1" customWidth="1"/>
    <col min="15639" max="15645" width="11.42578125" style="1"/>
    <col min="15646" max="15646" width="39.28515625" style="1" customWidth="1"/>
    <col min="15647" max="15869" width="11.42578125" style="1"/>
    <col min="15870" max="15870" width="35" style="1" customWidth="1"/>
    <col min="15871" max="15871" width="12.28515625" style="1" customWidth="1"/>
    <col min="15872" max="15872" width="10.7109375" style="1" customWidth="1"/>
    <col min="15873" max="15873" width="10" style="1" customWidth="1"/>
    <col min="15874" max="15874" width="10.7109375" style="1" customWidth="1"/>
    <col min="15875" max="15876" width="8" style="1" customWidth="1"/>
    <col min="15877" max="15877" width="11.42578125" style="1"/>
    <col min="15878" max="15878" width="32.28515625" style="1" customWidth="1"/>
    <col min="15879" max="15885" width="11.42578125" style="1"/>
    <col min="15886" max="15886" width="37.28515625" style="1" customWidth="1"/>
    <col min="15887" max="15893" width="11.42578125" style="1"/>
    <col min="15894" max="15894" width="36.140625" style="1" customWidth="1"/>
    <col min="15895" max="15901" width="11.42578125" style="1"/>
    <col min="15902" max="15902" width="39.28515625" style="1" customWidth="1"/>
    <col min="15903" max="16125" width="11.42578125" style="1"/>
    <col min="16126" max="16126" width="35" style="1" customWidth="1"/>
    <col min="16127" max="16127" width="12.28515625" style="1" customWidth="1"/>
    <col min="16128" max="16128" width="10.7109375" style="1" customWidth="1"/>
    <col min="16129" max="16129" width="10" style="1" customWidth="1"/>
    <col min="16130" max="16130" width="10.7109375" style="1" customWidth="1"/>
    <col min="16131" max="16132" width="8" style="1" customWidth="1"/>
    <col min="16133" max="16133" width="11.42578125" style="1"/>
    <col min="16134" max="16134" width="32.28515625" style="1" customWidth="1"/>
    <col min="16135" max="16141" width="11.42578125" style="1"/>
    <col min="16142" max="16142" width="37.28515625" style="1" customWidth="1"/>
    <col min="16143" max="16149" width="11.42578125" style="1"/>
    <col min="16150" max="16150" width="36.140625" style="1" customWidth="1"/>
    <col min="16151" max="16157" width="11.42578125" style="1"/>
    <col min="16158" max="16158" width="39.28515625" style="1" customWidth="1"/>
    <col min="16159" max="16384" width="11.42578125" style="1"/>
  </cols>
  <sheetData>
    <row r="1" spans="1:9">
      <c r="A1" s="1491" t="s">
        <v>58</v>
      </c>
      <c r="B1" s="1491"/>
      <c r="C1" s="1491"/>
      <c r="D1" s="1491"/>
      <c r="E1" s="1491"/>
      <c r="F1" s="1491"/>
      <c r="G1" s="1491"/>
    </row>
    <row r="2" spans="1:9">
      <c r="A2" s="1491" t="s">
        <v>59</v>
      </c>
      <c r="B2" s="1491"/>
      <c r="C2" s="1491"/>
      <c r="D2" s="1491"/>
      <c r="E2" s="1491"/>
      <c r="F2" s="1491"/>
      <c r="G2" s="1491"/>
    </row>
    <row r="3" spans="1:9">
      <c r="A3" s="1492" t="s">
        <v>2</v>
      </c>
      <c r="B3" s="1492"/>
      <c r="C3" s="1492"/>
      <c r="D3" s="1492"/>
      <c r="E3" s="1492"/>
      <c r="F3" s="1492"/>
      <c r="G3" s="1492"/>
    </row>
    <row r="4" spans="1:9" ht="6" customHeight="1">
      <c r="A4" s="71"/>
      <c r="B4" s="71"/>
      <c r="C4" s="71"/>
      <c r="D4" s="71"/>
      <c r="E4" s="71"/>
      <c r="F4" s="71"/>
      <c r="G4" s="71"/>
    </row>
    <row r="5" spans="1:9" s="113" customFormat="1" ht="12.75" customHeight="1">
      <c r="A5" s="1502" t="s">
        <v>3</v>
      </c>
      <c r="B5" s="1496" t="s">
        <v>4</v>
      </c>
      <c r="C5" s="1497"/>
      <c r="D5" s="1488"/>
      <c r="E5" s="1487" t="s">
        <v>5</v>
      </c>
      <c r="F5" s="1497"/>
      <c r="G5" s="1498"/>
      <c r="H5" s="1"/>
    </row>
    <row r="6" spans="1:9" s="115" customFormat="1" ht="25.5" customHeight="1">
      <c r="A6" s="1494"/>
      <c r="B6" s="1509" t="s">
        <v>6</v>
      </c>
      <c r="C6" s="1501" t="s">
        <v>7</v>
      </c>
      <c r="D6" s="1488"/>
      <c r="E6" s="1487" t="s">
        <v>8</v>
      </c>
      <c r="F6" s="1488"/>
      <c r="G6" s="9">
        <v>2022</v>
      </c>
      <c r="H6" s="1"/>
      <c r="I6" s="114"/>
    </row>
    <row r="7" spans="1:9" s="113" customFormat="1">
      <c r="A7" s="1495"/>
      <c r="B7" s="1500"/>
      <c r="C7" s="11" t="s">
        <v>10</v>
      </c>
      <c r="D7" s="12" t="s">
        <v>11</v>
      </c>
      <c r="E7" s="12" t="s">
        <v>12</v>
      </c>
      <c r="F7" s="11" t="s">
        <v>13</v>
      </c>
      <c r="G7" s="13" t="s">
        <v>14</v>
      </c>
      <c r="H7" s="1"/>
      <c r="I7" s="116"/>
    </row>
    <row r="8" spans="1:9">
      <c r="A8" s="117" t="s">
        <v>58</v>
      </c>
      <c r="B8" s="118">
        <f>B10+B16+B19+B24+B27+B30+B32+B34</f>
        <v>1621870626.9000001</v>
      </c>
      <c r="C8" s="118">
        <f>C10+C16+C19+C24+C27+C30+C32+C34</f>
        <v>1659397543</v>
      </c>
      <c r="D8" s="118">
        <f>D10+D16+D19+D24+D27+D30+D32+D34</f>
        <v>1846163237</v>
      </c>
      <c r="E8" s="118">
        <f>D8-C8</f>
        <v>186765694</v>
      </c>
      <c r="F8" s="17">
        <f>(D8*100/C8)-100</f>
        <v>11.255030163679109</v>
      </c>
      <c r="G8" s="119">
        <f>(D8/1.0432)/B8*100-100</f>
        <v>9.1154659661164743</v>
      </c>
      <c r="H8" s="120"/>
      <c r="I8" s="121"/>
    </row>
    <row r="9" spans="1:9" ht="6.75" customHeight="1">
      <c r="A9" s="122"/>
      <c r="B9" s="122"/>
      <c r="C9" s="122"/>
      <c r="D9" s="122"/>
      <c r="E9" s="122"/>
      <c r="F9" s="122"/>
      <c r="G9" s="122"/>
      <c r="H9" s="123"/>
      <c r="I9" s="116"/>
    </row>
    <row r="10" spans="1:9">
      <c r="A10" s="124" t="s">
        <v>60</v>
      </c>
      <c r="B10" s="125">
        <f>SUM(B11:B14)</f>
        <v>63460456</v>
      </c>
      <c r="C10" s="126">
        <f>SUM(C11:C14)</f>
        <v>60649697</v>
      </c>
      <c r="D10" s="126">
        <f>D11+D12+D13+D14</f>
        <v>70599343</v>
      </c>
      <c r="E10" s="127">
        <f>D10-C10</f>
        <v>9949646</v>
      </c>
      <c r="F10" s="28">
        <f>(D10*100/C10)-100</f>
        <v>16.405104216761373</v>
      </c>
      <c r="G10" s="18">
        <f>(D10/1.0432)/B10*100-100</f>
        <v>6.6423956599892335</v>
      </c>
      <c r="H10" s="123"/>
      <c r="I10" s="116"/>
    </row>
    <row r="11" spans="1:9">
      <c r="A11" s="128" t="s">
        <v>61</v>
      </c>
      <c r="B11" s="31">
        <v>4070738</v>
      </c>
      <c r="C11" s="31">
        <v>3220048</v>
      </c>
      <c r="D11" s="31">
        <v>4107890</v>
      </c>
      <c r="E11" s="31">
        <f>D11-C11</f>
        <v>887842</v>
      </c>
      <c r="F11" s="33">
        <f>(D11*100/C11)-100</f>
        <v>27.572321903275977</v>
      </c>
      <c r="G11" s="34">
        <f>(D11/1.0432)/B11*100-100</f>
        <v>-3.2662384364322605</v>
      </c>
      <c r="H11" s="123"/>
      <c r="I11" s="116"/>
    </row>
    <row r="12" spans="1:9">
      <c r="A12" s="128" t="s">
        <v>62</v>
      </c>
      <c r="B12" s="31">
        <v>4062294</v>
      </c>
      <c r="C12" s="31">
        <v>2834213</v>
      </c>
      <c r="D12" s="31">
        <v>5015242</v>
      </c>
      <c r="E12" s="31">
        <f>D12-C12</f>
        <v>2181029</v>
      </c>
      <c r="F12" s="33">
        <f>(D12*100/C12)-100</f>
        <v>76.953602287478049</v>
      </c>
      <c r="G12" s="34">
        <f>(D12/1.0432)/B12*100-100</f>
        <v>18.345831152533762</v>
      </c>
      <c r="H12" s="123"/>
      <c r="I12" s="116"/>
    </row>
    <row r="13" spans="1:9" ht="22.5">
      <c r="A13" s="129" t="s">
        <v>63</v>
      </c>
      <c r="B13" s="31">
        <v>54705074</v>
      </c>
      <c r="C13" s="31">
        <v>53958350</v>
      </c>
      <c r="D13" s="31">
        <v>60955438</v>
      </c>
      <c r="E13" s="31">
        <f>D13-C13</f>
        <v>6997088</v>
      </c>
      <c r="F13" s="33">
        <f>(D13*100/C13)-100</f>
        <v>12.967572210788504</v>
      </c>
      <c r="G13" s="34">
        <f>(D13/1.0432)/B13*100-100</f>
        <v>6.8113165138279612</v>
      </c>
      <c r="H13" s="123"/>
      <c r="I13" s="116"/>
    </row>
    <row r="14" spans="1:9">
      <c r="A14" s="129" t="s">
        <v>64</v>
      </c>
      <c r="B14" s="31">
        <v>622350</v>
      </c>
      <c r="C14" s="31">
        <v>637086</v>
      </c>
      <c r="D14" s="31">
        <v>520773</v>
      </c>
      <c r="E14" s="31">
        <f>D14-C14</f>
        <v>-116313</v>
      </c>
      <c r="F14" s="33">
        <f>(D14*100/C14)-100</f>
        <v>-18.25703280247879</v>
      </c>
      <c r="G14" s="34">
        <f>(D14/1.0432)/B14*100-100</f>
        <v>-19.786736252508177</v>
      </c>
      <c r="H14" s="123"/>
      <c r="I14" s="116"/>
    </row>
    <row r="15" spans="1:9">
      <c r="A15" s="129"/>
      <c r="B15" s="130"/>
      <c r="C15" s="31"/>
      <c r="D15" s="31"/>
      <c r="E15" s="31"/>
      <c r="F15" s="33"/>
      <c r="G15" s="34"/>
      <c r="H15" s="123"/>
      <c r="I15" s="116"/>
    </row>
    <row r="16" spans="1:9">
      <c r="A16" s="131" t="s">
        <v>65</v>
      </c>
      <c r="B16" s="132">
        <f>B17</f>
        <v>14474853</v>
      </c>
      <c r="C16" s="132">
        <f>C17</f>
        <v>13060014</v>
      </c>
      <c r="D16" s="132">
        <f>D17</f>
        <v>21022666</v>
      </c>
      <c r="E16" s="27">
        <f>D16-C16</f>
        <v>7962652</v>
      </c>
      <c r="F16" s="28">
        <f>(D16*100/C16)-100</f>
        <v>60.969704932934974</v>
      </c>
      <c r="G16" s="18">
        <f>(D16/1.0432)/B16*100-100</f>
        <v>39.221417139504808</v>
      </c>
      <c r="H16" s="123"/>
      <c r="I16" s="116"/>
    </row>
    <row r="17" spans="1:9">
      <c r="A17" s="128" t="s">
        <v>66</v>
      </c>
      <c r="B17" s="31">
        <v>14474853</v>
      </c>
      <c r="C17" s="31">
        <v>13060014</v>
      </c>
      <c r="D17" s="31">
        <v>21022666</v>
      </c>
      <c r="E17" s="31">
        <f>D17-C17</f>
        <v>7962652</v>
      </c>
      <c r="F17" s="33">
        <f>(D17*100/C17)-100</f>
        <v>60.969704932934974</v>
      </c>
      <c r="G17" s="34">
        <f>(D17/1.0432)/B17*100-100</f>
        <v>39.221417139504808</v>
      </c>
      <c r="H17" s="123"/>
      <c r="I17" s="116"/>
    </row>
    <row r="18" spans="1:9" ht="7.5" customHeight="1">
      <c r="A18" s="128"/>
      <c r="B18" s="130"/>
      <c r="C18" s="31"/>
      <c r="D18" s="31"/>
      <c r="E18" s="31"/>
      <c r="F18" s="33"/>
      <c r="G18" s="34"/>
      <c r="H18" s="123"/>
      <c r="I18" s="116"/>
    </row>
    <row r="19" spans="1:9" ht="33.75">
      <c r="A19" s="131" t="s">
        <v>67</v>
      </c>
      <c r="B19" s="132">
        <f>B20+B21</f>
        <v>117542596</v>
      </c>
      <c r="C19" s="132">
        <f>C20+C21+C22</f>
        <v>108498182</v>
      </c>
      <c r="D19" s="132">
        <f>D20+D21+D22</f>
        <v>149914883</v>
      </c>
      <c r="E19" s="27">
        <f>D19-C19</f>
        <v>41416701</v>
      </c>
      <c r="F19" s="28">
        <f>(D19*100/C19)-100</f>
        <v>38.172714267230759</v>
      </c>
      <c r="G19" s="18">
        <f>(D19/1.0432)/B19*100-100</f>
        <v>22.259296827189829</v>
      </c>
      <c r="H19" s="123"/>
      <c r="I19" s="116"/>
    </row>
    <row r="20" spans="1:9" ht="22.5">
      <c r="A20" s="129" t="s">
        <v>68</v>
      </c>
      <c r="B20" s="31">
        <v>169479</v>
      </c>
      <c r="C20" s="31">
        <v>446912</v>
      </c>
      <c r="D20" s="31">
        <v>8606800</v>
      </c>
      <c r="E20" s="31">
        <f>D20-C20</f>
        <v>8159888</v>
      </c>
      <c r="F20" s="33">
        <f>(D20*100/C20)-100</f>
        <v>1825.8377488185592</v>
      </c>
      <c r="G20" s="34">
        <f>(D20/1.0432)/B20*100-100</f>
        <v>4768.0859785476805</v>
      </c>
      <c r="H20" s="123"/>
      <c r="I20" s="116"/>
    </row>
    <row r="21" spans="1:9">
      <c r="A21" s="128" t="s">
        <v>69</v>
      </c>
      <c r="B21" s="31">
        <v>117373117</v>
      </c>
      <c r="C21" s="31">
        <v>108051269</v>
      </c>
      <c r="D21" s="31">
        <v>132763914</v>
      </c>
      <c r="E21" s="31">
        <f>D21-C21</f>
        <v>24712645</v>
      </c>
      <c r="F21" s="33">
        <f>(D21*100/C21)-100</f>
        <v>22.871221438408099</v>
      </c>
      <c r="G21" s="34">
        <f>(D21/1.0432)/B21*100-100</f>
        <v>8.4285951576358116</v>
      </c>
      <c r="H21" s="123"/>
      <c r="I21" s="116"/>
    </row>
    <row r="22" spans="1:9" ht="22.5">
      <c r="A22" s="129" t="s">
        <v>70</v>
      </c>
      <c r="B22" s="31">
        <v>0</v>
      </c>
      <c r="C22" s="31">
        <v>1</v>
      </c>
      <c r="D22" s="31">
        <v>8544169</v>
      </c>
      <c r="E22" s="31">
        <f>D22-C22</f>
        <v>8544168</v>
      </c>
      <c r="F22" s="33" t="s">
        <v>33</v>
      </c>
      <c r="G22" s="34" t="s">
        <v>33</v>
      </c>
      <c r="H22" s="123"/>
      <c r="I22" s="116"/>
    </row>
    <row r="23" spans="1:9" ht="8.25" customHeight="1">
      <c r="A23" s="128"/>
      <c r="B23" s="130"/>
      <c r="C23" s="31"/>
      <c r="D23" s="31"/>
      <c r="E23" s="31"/>
      <c r="F23" s="33"/>
      <c r="G23" s="34"/>
      <c r="H23" s="123"/>
      <c r="I23" s="116"/>
    </row>
    <row r="24" spans="1:9">
      <c r="A24" s="131" t="s">
        <v>71</v>
      </c>
      <c r="B24" s="132">
        <f>B25</f>
        <v>1183464217</v>
      </c>
      <c r="C24" s="132">
        <f>C25</f>
        <v>1202579316</v>
      </c>
      <c r="D24" s="132">
        <f>D25</f>
        <v>1322738420</v>
      </c>
      <c r="E24" s="27">
        <f>D24-C24</f>
        <v>120159104</v>
      </c>
      <c r="F24" s="28">
        <f>(D24*100/C24)-100</f>
        <v>9.991782030616605</v>
      </c>
      <c r="G24" s="18">
        <f>(D24/1.0432)/B24*100-100</f>
        <v>7.1399053956071441</v>
      </c>
      <c r="H24" s="123"/>
      <c r="I24" s="116"/>
    </row>
    <row r="25" spans="1:9" ht="22.5">
      <c r="A25" s="129" t="s">
        <v>72</v>
      </c>
      <c r="B25" s="31">
        <v>1183464217</v>
      </c>
      <c r="C25" s="31">
        <v>1202579316</v>
      </c>
      <c r="D25" s="31">
        <v>1322738420</v>
      </c>
      <c r="E25" s="31">
        <f>D25-C25</f>
        <v>120159104</v>
      </c>
      <c r="F25" s="33">
        <f>(D25*100/C25)-100</f>
        <v>9.991782030616605</v>
      </c>
      <c r="G25" s="34">
        <f>(D25/1.0432)/B25*100-100</f>
        <v>7.1399053956071441</v>
      </c>
      <c r="H25" s="123"/>
      <c r="I25" s="116"/>
    </row>
    <row r="26" spans="1:9" ht="6.75" customHeight="1">
      <c r="A26" s="129"/>
      <c r="B26" s="31"/>
      <c r="C26" s="31"/>
      <c r="D26" s="31"/>
      <c r="E26" s="31"/>
      <c r="F26" s="33"/>
      <c r="G26" s="34"/>
      <c r="H26" s="123"/>
      <c r="I26" s="116"/>
    </row>
    <row r="27" spans="1:9">
      <c r="A27" s="131" t="s">
        <v>73</v>
      </c>
      <c r="B27" s="132">
        <f>B28</f>
        <v>38399716</v>
      </c>
      <c r="C27" s="132">
        <f>C28</f>
        <v>38908477</v>
      </c>
      <c r="D27" s="132">
        <f>D28</f>
        <v>35466707</v>
      </c>
      <c r="E27" s="27">
        <f>D27-C27</f>
        <v>-3441770</v>
      </c>
      <c r="F27" s="28">
        <f>(D27*100/C27)-100</f>
        <v>-8.8458101302705785</v>
      </c>
      <c r="G27" s="18">
        <f>(D27/1.0432)/B27*100-100</f>
        <v>-11.46290333680362</v>
      </c>
      <c r="H27" s="133"/>
      <c r="I27" s="116"/>
    </row>
    <row r="28" spans="1:9" ht="22.5">
      <c r="A28" s="129" t="s">
        <v>74</v>
      </c>
      <c r="B28" s="31">
        <v>38399716</v>
      </c>
      <c r="C28" s="31">
        <v>38908477</v>
      </c>
      <c r="D28" s="31">
        <v>35466707</v>
      </c>
      <c r="E28" s="31">
        <f>D28-C28</f>
        <v>-3441770</v>
      </c>
      <c r="F28" s="33">
        <f>(D28*100/C28)-100</f>
        <v>-8.8458101302705785</v>
      </c>
      <c r="G28" s="34">
        <f>(D28/1.0432)/B28*100-100</f>
        <v>-11.46290333680362</v>
      </c>
      <c r="H28" s="123"/>
      <c r="I28" s="116"/>
    </row>
    <row r="29" spans="1:9" ht="4.5" customHeight="1">
      <c r="A29" s="129"/>
      <c r="B29" s="130"/>
      <c r="C29" s="31"/>
      <c r="D29" s="31"/>
      <c r="E29" s="31"/>
      <c r="F29" s="34"/>
      <c r="G29" s="122"/>
      <c r="H29" s="123"/>
      <c r="I29" s="116"/>
    </row>
    <row r="30" spans="1:9">
      <c r="A30" s="131" t="s">
        <v>75</v>
      </c>
      <c r="B30" s="134">
        <v>17354584.899999999</v>
      </c>
      <c r="C30" s="134">
        <v>15990999</v>
      </c>
      <c r="D30" s="134">
        <v>15961812</v>
      </c>
      <c r="E30" s="134">
        <f>D30-C30</f>
        <v>-29187</v>
      </c>
      <c r="F30" s="28">
        <f>(D30*100/C30)-100</f>
        <v>-0.18252142971179808</v>
      </c>
      <c r="G30" s="18">
        <f>(D30/1.0432)/B30*100-100</f>
        <v>-11.834153303249479</v>
      </c>
      <c r="H30" s="123"/>
      <c r="I30" s="116"/>
    </row>
    <row r="31" spans="1:9" ht="6.75" customHeight="1">
      <c r="A31" s="128"/>
      <c r="B31" s="130"/>
      <c r="C31" s="31"/>
      <c r="D31" s="31"/>
      <c r="E31" s="31"/>
      <c r="F31" s="33"/>
      <c r="G31" s="34"/>
      <c r="H31" s="123"/>
      <c r="I31" s="116"/>
    </row>
    <row r="32" spans="1:9" ht="50.25" customHeight="1">
      <c r="A32" s="135" t="s">
        <v>76</v>
      </c>
      <c r="B32" s="130">
        <v>0</v>
      </c>
      <c r="C32" s="88">
        <v>1</v>
      </c>
      <c r="D32" s="31">
        <v>0</v>
      </c>
      <c r="E32" s="31">
        <f>D32-C32</f>
        <v>-1</v>
      </c>
      <c r="F32" s="33">
        <v>0</v>
      </c>
      <c r="G32" s="34">
        <v>0</v>
      </c>
      <c r="H32" s="123"/>
      <c r="I32" s="116"/>
    </row>
    <row r="33" spans="1:9" ht="6.75" customHeight="1">
      <c r="A33" s="128"/>
      <c r="B33" s="130"/>
      <c r="C33" s="88"/>
      <c r="D33" s="31"/>
      <c r="E33" s="31"/>
      <c r="F33" s="33"/>
      <c r="G33" s="34"/>
      <c r="H33" s="123"/>
      <c r="I33" s="116"/>
    </row>
    <row r="34" spans="1:9">
      <c r="A34" s="124" t="s">
        <v>77</v>
      </c>
      <c r="B34" s="132">
        <f>B35</f>
        <v>187174204</v>
      </c>
      <c r="C34" s="97">
        <f>C35</f>
        <v>219710857</v>
      </c>
      <c r="D34" s="132">
        <f>D35</f>
        <v>230459406</v>
      </c>
      <c r="E34" s="27">
        <f>D34-C34</f>
        <v>10748549</v>
      </c>
      <c r="F34" s="28">
        <f>(D34*100/C34)-100</f>
        <v>4.8921337555931501</v>
      </c>
      <c r="G34" s="18">
        <f>(D34/1.0432)/B34*100-100</f>
        <v>18.026863168123469</v>
      </c>
      <c r="H34" s="123"/>
      <c r="I34" s="116"/>
    </row>
    <row r="35" spans="1:9">
      <c r="A35" s="129" t="s">
        <v>78</v>
      </c>
      <c r="B35" s="130">
        <v>187174204</v>
      </c>
      <c r="C35" s="88">
        <v>219710857</v>
      </c>
      <c r="D35" s="31">
        <v>230459406</v>
      </c>
      <c r="E35" s="31">
        <f>D35-C35</f>
        <v>10748549</v>
      </c>
      <c r="F35" s="33">
        <f>(D35*100/C35)-100</f>
        <v>4.8921337555931501</v>
      </c>
      <c r="G35" s="34">
        <f>(D35/1.0432)/B35*100-100</f>
        <v>18.026863168123469</v>
      </c>
      <c r="H35" s="123"/>
      <c r="I35" s="116"/>
    </row>
    <row r="36" spans="1:9" ht="7.5" customHeight="1">
      <c r="A36" s="136"/>
      <c r="B36" s="137"/>
      <c r="C36" s="138"/>
      <c r="D36" s="139"/>
      <c r="E36" s="139"/>
      <c r="F36" s="140"/>
      <c r="G36" s="141"/>
      <c r="I36" s="116"/>
    </row>
    <row r="37" spans="1:9">
      <c r="A37" s="1489" t="s">
        <v>35</v>
      </c>
      <c r="B37" s="1489"/>
      <c r="C37" s="1489"/>
      <c r="D37" s="142"/>
      <c r="E37" s="94"/>
      <c r="F37" s="94"/>
    </row>
    <row r="38" spans="1:9">
      <c r="A38" s="1489" t="s">
        <v>36</v>
      </c>
      <c r="B38" s="1489"/>
      <c r="C38" s="68"/>
      <c r="D38" s="94"/>
      <c r="E38" s="94"/>
      <c r="F38" s="94"/>
    </row>
    <row r="40" spans="1:9">
      <c r="C40" s="2"/>
    </row>
  </sheetData>
  <mergeCells count="11">
    <mergeCell ref="A37:C37"/>
    <mergeCell ref="A38:B38"/>
    <mergeCell ref="A1:G1"/>
    <mergeCell ref="A2:G2"/>
    <mergeCell ref="A3:G3"/>
    <mergeCell ref="A5:A7"/>
    <mergeCell ref="B5:D5"/>
    <mergeCell ref="E5:G5"/>
    <mergeCell ref="B6:B7"/>
    <mergeCell ref="C6:D6"/>
    <mergeCell ref="E6:F6"/>
  </mergeCells>
  <printOptions horizontalCentered="1"/>
  <pageMargins left="0.74803149606299213" right="0.47244094488188981" top="0.98425196850393704" bottom="0.98425196850393704" header="0" footer="0"/>
  <pageSetup scale="88"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9" sqref="B9"/>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7">
      <c r="A1" s="376"/>
      <c r="B1" s="347"/>
      <c r="C1" s="347"/>
      <c r="D1" s="347"/>
      <c r="E1" s="347"/>
      <c r="F1" s="1472"/>
    </row>
    <row r="2" spans="1:7">
      <c r="A2" s="376"/>
      <c r="B2" s="347"/>
      <c r="C2" s="347"/>
      <c r="D2" s="347"/>
      <c r="E2" s="347"/>
      <c r="F2" s="1472"/>
    </row>
    <row r="3" spans="1:7">
      <c r="A3" s="1578" t="s">
        <v>3224</v>
      </c>
      <c r="B3" s="1578"/>
      <c r="C3" s="1578"/>
      <c r="D3" s="1578"/>
      <c r="E3" s="1578"/>
      <c r="F3" s="1578"/>
    </row>
    <row r="4" spans="1:7">
      <c r="A4" s="1562" t="s">
        <v>377</v>
      </c>
      <c r="B4" s="1562"/>
      <c r="C4" s="1562"/>
      <c r="D4" s="1562"/>
      <c r="E4" s="1562"/>
      <c r="F4" s="1562"/>
    </row>
    <row r="5" spans="1:7">
      <c r="F5" s="393"/>
    </row>
    <row r="6" spans="1:7">
      <c r="A6" s="1580" t="s">
        <v>405</v>
      </c>
      <c r="B6" s="1581">
        <v>2023</v>
      </c>
      <c r="C6" s="1581"/>
      <c r="D6" s="1581"/>
      <c r="E6" s="1581"/>
      <c r="F6" s="1581"/>
    </row>
    <row r="7" spans="1:7">
      <c r="A7" s="1580"/>
      <c r="B7" s="1475" t="s">
        <v>357</v>
      </c>
      <c r="C7" s="1475" t="s">
        <v>358</v>
      </c>
      <c r="D7" s="1475" t="s">
        <v>359</v>
      </c>
      <c r="E7" s="1582" t="s">
        <v>360</v>
      </c>
      <c r="F7" s="1582"/>
    </row>
    <row r="8" spans="1:7">
      <c r="A8" s="1476"/>
      <c r="B8" s="356"/>
      <c r="C8" s="356"/>
      <c r="D8" s="356"/>
      <c r="E8" s="356"/>
      <c r="F8" s="1477"/>
    </row>
    <row r="9" spans="1:7">
      <c r="A9" s="1473" t="s">
        <v>15</v>
      </c>
      <c r="B9" s="359">
        <v>9326457385.3500004</v>
      </c>
      <c r="C9" s="359">
        <v>38858685104.650002</v>
      </c>
      <c r="D9" s="359">
        <v>6899591047.8199997</v>
      </c>
      <c r="E9" s="359">
        <v>55084733537.82</v>
      </c>
      <c r="F9" s="406">
        <f>SUM(F11:F19)</f>
        <v>99.999999999999986</v>
      </c>
      <c r="G9" s="375"/>
    </row>
    <row r="10" spans="1:7">
      <c r="A10" s="1482"/>
      <c r="B10" s="1483"/>
      <c r="C10" s="1483"/>
      <c r="D10" s="1483"/>
      <c r="E10" s="1483"/>
      <c r="F10" s="410"/>
      <c r="G10" s="361"/>
    </row>
    <row r="11" spans="1:7">
      <c r="A11" s="402" t="s">
        <v>392</v>
      </c>
      <c r="B11" s="364">
        <v>3694325289.4299998</v>
      </c>
      <c r="C11" s="364">
        <v>30965498672.150002</v>
      </c>
      <c r="D11" s="364">
        <v>3243365016.2800002</v>
      </c>
      <c r="E11" s="364">
        <v>37903188977.860001</v>
      </c>
      <c r="F11" s="411">
        <f>((E11*100)/E9)</f>
        <v>68.808881415095669</v>
      </c>
    </row>
    <row r="12" spans="1:7">
      <c r="A12" s="402" t="s">
        <v>390</v>
      </c>
      <c r="B12" s="364">
        <v>3038577615.8400002</v>
      </c>
      <c r="C12" s="364">
        <v>5912430368.3000002</v>
      </c>
      <c r="D12" s="364">
        <v>3131748465.1999998</v>
      </c>
      <c r="E12" s="364">
        <v>12082756449.34</v>
      </c>
      <c r="F12" s="411">
        <f>((E12*100)/E9)</f>
        <v>21.934855037547269</v>
      </c>
    </row>
    <row r="13" spans="1:7">
      <c r="A13" s="402" t="s">
        <v>410</v>
      </c>
      <c r="B13" s="364">
        <v>861925295.86000001</v>
      </c>
      <c r="C13" s="364">
        <v>302105640.38999999</v>
      </c>
      <c r="D13" s="364">
        <v>299298182.29000002</v>
      </c>
      <c r="E13" s="364">
        <v>1463329118.54</v>
      </c>
      <c r="F13" s="411">
        <f>((E13*100)/E9)</f>
        <v>2.6565057585969978</v>
      </c>
    </row>
    <row r="14" spans="1:7">
      <c r="A14" s="402" t="s">
        <v>411</v>
      </c>
      <c r="B14" s="364">
        <v>252905032.56999999</v>
      </c>
      <c r="C14" s="364">
        <v>828200405.25999999</v>
      </c>
      <c r="D14" s="364">
        <v>1700327.56</v>
      </c>
      <c r="E14" s="364">
        <v>1082805765.3900001</v>
      </c>
      <c r="F14" s="411">
        <f>((E14*100)/E9)</f>
        <v>1.9657093641863019</v>
      </c>
    </row>
    <row r="15" spans="1:7">
      <c r="A15" s="402" t="s">
        <v>412</v>
      </c>
      <c r="B15" s="364">
        <v>221877672.12</v>
      </c>
      <c r="C15" s="364">
        <v>0</v>
      </c>
      <c r="D15" s="364">
        <v>2464000</v>
      </c>
      <c r="E15" s="364">
        <v>224341672.12</v>
      </c>
      <c r="F15" s="411">
        <f>((E15*100)/E9)</f>
        <v>0.40726651054047819</v>
      </c>
    </row>
    <row r="16" spans="1:7">
      <c r="A16" s="402" t="s">
        <v>413</v>
      </c>
      <c r="B16" s="364">
        <v>778064381.44000006</v>
      </c>
      <c r="C16" s="364">
        <v>850089287.40999997</v>
      </c>
      <c r="D16" s="364">
        <v>96014747.650000006</v>
      </c>
      <c r="E16" s="364">
        <v>1724168416.5</v>
      </c>
      <c r="F16" s="411">
        <f>((E16*100)/E9)</f>
        <v>3.1300295122898669</v>
      </c>
    </row>
    <row r="17" spans="1:13">
      <c r="A17" s="402" t="s">
        <v>414</v>
      </c>
      <c r="B17" s="364">
        <v>26891581.93</v>
      </c>
      <c r="C17" s="364">
        <v>0</v>
      </c>
      <c r="D17" s="364">
        <v>0</v>
      </c>
      <c r="E17" s="364">
        <v>26891581.93</v>
      </c>
      <c r="F17" s="411">
        <f>((E17*100)/E9)</f>
        <v>4.8818574953324978E-2</v>
      </c>
    </row>
    <row r="18" spans="1:13">
      <c r="A18" s="402" t="s">
        <v>415</v>
      </c>
      <c r="B18" s="364">
        <v>102577310.56999999</v>
      </c>
      <c r="C18" s="364">
        <v>360731.14</v>
      </c>
      <c r="D18" s="364">
        <v>0</v>
      </c>
      <c r="E18" s="364">
        <v>102938041.70999999</v>
      </c>
      <c r="F18" s="411">
        <f>((E18*100)/E9)</f>
        <v>0.18687217873047338</v>
      </c>
    </row>
    <row r="19" spans="1:13">
      <c r="A19" s="402" t="s">
        <v>416</v>
      </c>
      <c r="B19" s="364">
        <v>349313205.58999997</v>
      </c>
      <c r="C19" s="364">
        <v>0</v>
      </c>
      <c r="D19" s="364">
        <v>125000308.84</v>
      </c>
      <c r="E19" s="364">
        <v>474313514.43000001</v>
      </c>
      <c r="F19" s="411">
        <f>((E19*100)/E9)</f>
        <v>0.86106164805961438</v>
      </c>
    </row>
    <row r="20" spans="1:13">
      <c r="A20" s="372"/>
      <c r="B20" s="373"/>
      <c r="C20" s="373"/>
      <c r="D20" s="373"/>
      <c r="E20" s="373"/>
      <c r="F20" s="374"/>
    </row>
    <row r="21" spans="1:13">
      <c r="A21" s="376"/>
      <c r="B21" s="347"/>
      <c r="C21" s="347"/>
      <c r="D21" s="347"/>
      <c r="E21" s="347"/>
      <c r="F21" s="1472"/>
    </row>
    <row r="25" spans="1:13">
      <c r="H25" s="375"/>
      <c r="I25" s="375"/>
      <c r="J25" s="375"/>
      <c r="K25" s="375"/>
      <c r="L25" s="375"/>
    </row>
    <row r="26" spans="1:13">
      <c r="H26" s="361"/>
      <c r="I26" s="361"/>
      <c r="J26" s="361"/>
      <c r="K26" s="361"/>
      <c r="L26" s="361"/>
      <c r="M26" s="361"/>
    </row>
  </sheetData>
  <mergeCells count="5">
    <mergeCell ref="A6:A7"/>
    <mergeCell ref="B6:F6"/>
    <mergeCell ref="E7:F7"/>
    <mergeCell ref="A3:F3"/>
    <mergeCell ref="A4:F4"/>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showGridLines="0" zoomScale="130" zoomScaleNormal="130" workbookViewId="0">
      <selection activeCell="B11" sqref="B11"/>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347"/>
      <c r="B3" s="347"/>
      <c r="C3" s="347"/>
      <c r="D3" s="347"/>
      <c r="E3" s="392"/>
    </row>
    <row r="4" spans="1:5">
      <c r="A4" s="347"/>
      <c r="B4" s="347"/>
      <c r="C4" s="347"/>
      <c r="D4" s="347"/>
      <c r="E4" s="392"/>
    </row>
    <row r="5" spans="1:5">
      <c r="A5" s="1562" t="s">
        <v>404</v>
      </c>
      <c r="B5" s="1562"/>
      <c r="C5" s="1562"/>
      <c r="D5" s="1562"/>
      <c r="E5" s="1562"/>
    </row>
    <row r="6" spans="1:5">
      <c r="A6" s="1562" t="s">
        <v>377</v>
      </c>
      <c r="B6" s="1562"/>
      <c r="C6" s="1562"/>
      <c r="D6" s="1562"/>
      <c r="E6" s="1562"/>
    </row>
    <row r="7" spans="1:5">
      <c r="E7" s="393"/>
    </row>
    <row r="8" spans="1:5">
      <c r="A8" s="1579" t="s">
        <v>406</v>
      </c>
      <c r="B8" s="351">
        <v>2022</v>
      </c>
      <c r="C8" s="1569">
        <v>2023</v>
      </c>
      <c r="D8" s="1569"/>
      <c r="E8" s="1569"/>
    </row>
    <row r="9" spans="1:5">
      <c r="A9" s="1579"/>
      <c r="B9" s="352" t="s">
        <v>319</v>
      </c>
      <c r="C9" s="352" t="s">
        <v>320</v>
      </c>
      <c r="D9" s="1588" t="s">
        <v>319</v>
      </c>
      <c r="E9" s="1588"/>
    </row>
    <row r="10" spans="1:5" ht="12.75" customHeight="1">
      <c r="A10" s="354"/>
      <c r="B10" s="356"/>
      <c r="C10" s="356"/>
      <c r="D10" s="356"/>
      <c r="E10" s="417"/>
    </row>
    <row r="11" spans="1:5" s="391" customFormat="1">
      <c r="A11" s="399" t="s">
        <v>15</v>
      </c>
      <c r="B11" s="359">
        <v>25803063726.150002</v>
      </c>
      <c r="C11" s="359">
        <v>26784364917.32</v>
      </c>
      <c r="D11" s="359">
        <v>28117095953.759998</v>
      </c>
      <c r="E11" s="400">
        <f>SUM(E13:E18)</f>
        <v>100.00000000000001</v>
      </c>
    </row>
    <row r="12" spans="1:5" s="391" customFormat="1">
      <c r="A12" s="362"/>
      <c r="B12" s="364"/>
      <c r="C12" s="364"/>
      <c r="D12" s="364"/>
      <c r="E12" s="401"/>
    </row>
    <row r="13" spans="1:5" s="391" customFormat="1">
      <c r="A13" s="388" t="s">
        <v>417</v>
      </c>
      <c r="B13" s="390">
        <v>2618488584.6300001</v>
      </c>
      <c r="C13" s="390">
        <v>2061052752.0999999</v>
      </c>
      <c r="D13" s="390">
        <v>2252502780.1199999</v>
      </c>
      <c r="E13" s="407">
        <f>((D13*100)/D11)</f>
        <v>8.0111501693644183</v>
      </c>
    </row>
    <row r="14" spans="1:5" s="391" customFormat="1">
      <c r="A14" s="388" t="s">
        <v>418</v>
      </c>
      <c r="B14" s="390">
        <v>1180991216.26</v>
      </c>
      <c r="C14" s="390">
        <v>1292751594.1300001</v>
      </c>
      <c r="D14" s="390">
        <v>1438548431.0899999</v>
      </c>
      <c r="E14" s="407">
        <f>((D14*100)/D11)</f>
        <v>5.1162767074372351</v>
      </c>
    </row>
    <row r="15" spans="1:5" s="391" customFormat="1">
      <c r="A15" s="388" t="s">
        <v>419</v>
      </c>
      <c r="B15" s="390">
        <v>2693230899.5500002</v>
      </c>
      <c r="C15" s="390">
        <v>2531493511.6399999</v>
      </c>
      <c r="D15" s="390">
        <v>3128017728.3099999</v>
      </c>
      <c r="E15" s="407">
        <f>((D15*100)/D11)</f>
        <v>11.124967291978464</v>
      </c>
    </row>
    <row r="16" spans="1:5" s="383" customFormat="1">
      <c r="A16" s="388" t="s">
        <v>420</v>
      </c>
      <c r="B16" s="390">
        <v>408648656.47000003</v>
      </c>
      <c r="C16" s="390">
        <v>388668568.66000003</v>
      </c>
      <c r="D16" s="390">
        <v>442362906.86000001</v>
      </c>
      <c r="E16" s="407">
        <f>((D16*100)/D11)</f>
        <v>1.5732880365294069</v>
      </c>
    </row>
    <row r="17" spans="1:5">
      <c r="A17" s="388" t="s">
        <v>421</v>
      </c>
      <c r="B17" s="390">
        <v>390658312.30000001</v>
      </c>
      <c r="C17" s="390">
        <v>315632896.86000001</v>
      </c>
      <c r="D17" s="390">
        <v>383146059.75</v>
      </c>
      <c r="E17" s="407">
        <f>((D17*100)/D11)</f>
        <v>1.3626800590647885</v>
      </c>
    </row>
    <row r="18" spans="1:5">
      <c r="A18" s="388" t="s">
        <v>422</v>
      </c>
      <c r="B18" s="390">
        <v>18511046056.939999</v>
      </c>
      <c r="C18" s="390">
        <v>20194765593.93</v>
      </c>
      <c r="D18" s="390">
        <v>20472518047.630001</v>
      </c>
      <c r="E18" s="407">
        <f>((D18*100)/D11)</f>
        <v>72.811637735625695</v>
      </c>
    </row>
    <row r="19" spans="1:5">
      <c r="A19" s="372"/>
      <c r="B19" s="373"/>
      <c r="C19" s="373"/>
      <c r="D19" s="373"/>
      <c r="E19" s="374"/>
    </row>
    <row r="20" spans="1:5">
      <c r="A20" s="347"/>
      <c r="B20" s="347"/>
      <c r="C20" s="347"/>
      <c r="D20" s="347"/>
      <c r="E20" s="392"/>
    </row>
    <row r="21" spans="1:5">
      <c r="A21" s="347"/>
      <c r="B21" s="347"/>
      <c r="C21" s="347"/>
      <c r="D21" s="347"/>
      <c r="E21" s="392"/>
    </row>
    <row r="27" spans="1:5" s="383" customFormat="1"/>
    <row r="28" spans="1:5" s="383" customFormat="1"/>
    <row r="29" spans="1:5" s="383" customFormat="1"/>
    <row r="30" spans="1:5" s="383" customFormat="1"/>
    <row r="31" spans="1:5" s="383" customFormat="1"/>
    <row r="32" spans="1:5" s="383" customFormat="1"/>
    <row r="33" s="383" customFormat="1"/>
    <row r="34" s="383" customFormat="1"/>
    <row r="35" s="383" customFormat="1"/>
    <row r="36" s="391" customFormat="1"/>
    <row r="47" s="391" customFormat="1"/>
    <row r="48" s="391" customFormat="1"/>
    <row r="49" s="391" customFormat="1"/>
    <row r="50" s="391" customFormat="1"/>
    <row r="51" s="391" customFormat="1"/>
    <row r="52" s="391" customFormat="1"/>
    <row r="72" spans="3:4">
      <c r="C72" s="375"/>
      <c r="D72" s="375"/>
    </row>
    <row r="98" spans="8:8">
      <c r="H98" s="427"/>
    </row>
  </sheetData>
  <mergeCells count="5">
    <mergeCell ref="A8:A9"/>
    <mergeCell ref="C8:E8"/>
    <mergeCell ref="D9:E9"/>
    <mergeCell ref="A5:E5"/>
    <mergeCell ref="A6:E6"/>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9" sqref="B9"/>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6">
      <c r="A1" s="376"/>
      <c r="B1" s="347"/>
      <c r="C1" s="347"/>
      <c r="D1" s="347"/>
      <c r="E1" s="347"/>
      <c r="F1" s="1472"/>
    </row>
    <row r="2" spans="1:6">
      <c r="A2" s="376"/>
      <c r="B2" s="347"/>
      <c r="C2" s="347"/>
      <c r="D2" s="347"/>
      <c r="E2" s="347"/>
      <c r="F2" s="1472"/>
    </row>
    <row r="3" spans="1:6">
      <c r="A3" s="1578" t="s">
        <v>3224</v>
      </c>
      <c r="B3" s="1578"/>
      <c r="C3" s="1578"/>
      <c r="D3" s="1578"/>
      <c r="E3" s="1578"/>
      <c r="F3" s="1578"/>
    </row>
    <row r="4" spans="1:6">
      <c r="A4" s="1562" t="s">
        <v>377</v>
      </c>
      <c r="B4" s="1562"/>
      <c r="C4" s="1562"/>
      <c r="D4" s="1562"/>
      <c r="E4" s="1562"/>
      <c r="F4" s="1562"/>
    </row>
    <row r="5" spans="1:6">
      <c r="F5" s="393"/>
    </row>
    <row r="6" spans="1:6">
      <c r="A6" s="1580" t="s">
        <v>406</v>
      </c>
      <c r="B6" s="1581">
        <v>2023</v>
      </c>
      <c r="C6" s="1581"/>
      <c r="D6" s="1581"/>
      <c r="E6" s="1581"/>
      <c r="F6" s="1581"/>
    </row>
    <row r="7" spans="1:6">
      <c r="A7" s="1580"/>
      <c r="B7" s="1475" t="s">
        <v>357</v>
      </c>
      <c r="C7" s="1475" t="s">
        <v>358</v>
      </c>
      <c r="D7" s="1475" t="s">
        <v>359</v>
      </c>
      <c r="E7" s="1582" t="s">
        <v>360</v>
      </c>
      <c r="F7" s="1582"/>
    </row>
    <row r="8" spans="1:6">
      <c r="A8" s="1476"/>
      <c r="B8" s="356"/>
      <c r="C8" s="356"/>
      <c r="D8" s="356"/>
      <c r="E8" s="356"/>
      <c r="F8" s="1477"/>
    </row>
    <row r="9" spans="1:6">
      <c r="A9" s="1473" t="s">
        <v>15</v>
      </c>
      <c r="B9" s="359">
        <v>5950719862.1300001</v>
      </c>
      <c r="C9" s="359">
        <v>14156192941.98</v>
      </c>
      <c r="D9" s="359">
        <v>8010183149.6499996</v>
      </c>
      <c r="E9" s="359">
        <v>28117095953.759998</v>
      </c>
      <c r="F9" s="406">
        <f>SUM(F11:F18)</f>
        <v>100.00000000000001</v>
      </c>
    </row>
    <row r="10" spans="1:6">
      <c r="A10" s="1482"/>
      <c r="B10" s="1483"/>
      <c r="C10" s="1483"/>
      <c r="D10" s="1483"/>
      <c r="E10" s="1483"/>
      <c r="F10" s="410"/>
    </row>
    <row r="11" spans="1:6">
      <c r="A11" s="402" t="s">
        <v>417</v>
      </c>
      <c r="B11" s="364">
        <v>2078603748.8599999</v>
      </c>
      <c r="C11" s="364">
        <v>21800000</v>
      </c>
      <c r="D11" s="364">
        <v>152099031.25999999</v>
      </c>
      <c r="E11" s="364">
        <v>2252502780.1199999</v>
      </c>
      <c r="F11" s="411">
        <f>((E11*100)/E9)</f>
        <v>8.0111501693644183</v>
      </c>
    </row>
    <row r="12" spans="1:6">
      <c r="A12" s="402" t="s">
        <v>418</v>
      </c>
      <c r="B12" s="364">
        <v>1425344078.2</v>
      </c>
      <c r="C12" s="364">
        <v>0</v>
      </c>
      <c r="D12" s="364">
        <v>13204352.890000001</v>
      </c>
      <c r="E12" s="364">
        <v>1438548431.0899999</v>
      </c>
      <c r="F12" s="411">
        <f>((E12*100)/E9)</f>
        <v>5.1162767074372351</v>
      </c>
    </row>
    <row r="13" spans="1:6">
      <c r="A13" s="402" t="s">
        <v>419</v>
      </c>
      <c r="B13" s="364">
        <v>1356511739.46</v>
      </c>
      <c r="C13" s="364">
        <v>1757918560.98</v>
      </c>
      <c r="D13" s="364">
        <v>13587427.869999999</v>
      </c>
      <c r="E13" s="364">
        <v>3128017728.3099999</v>
      </c>
      <c r="F13" s="411">
        <f>((E13*100)/E9)</f>
        <v>11.124967291978464</v>
      </c>
    </row>
    <row r="14" spans="1:6">
      <c r="A14" s="402" t="s">
        <v>420</v>
      </c>
      <c r="B14" s="364">
        <v>440296481.44999999</v>
      </c>
      <c r="C14" s="364">
        <v>0</v>
      </c>
      <c r="D14" s="364">
        <v>2066425.41</v>
      </c>
      <c r="E14" s="364">
        <v>442362906.86000001</v>
      </c>
      <c r="F14" s="411">
        <f>((E14*100)/E9)</f>
        <v>1.5732880365294069</v>
      </c>
    </row>
    <row r="15" spans="1:6">
      <c r="A15" s="402" t="s">
        <v>421</v>
      </c>
      <c r="B15" s="364">
        <v>379459717.27999997</v>
      </c>
      <c r="C15" s="364">
        <v>0</v>
      </c>
      <c r="D15" s="364">
        <v>3686342.47</v>
      </c>
      <c r="E15" s="364">
        <v>383146059.75</v>
      </c>
      <c r="F15" s="411">
        <f>((E15*100)/E9)</f>
        <v>1.3626800590647885</v>
      </c>
    </row>
    <row r="16" spans="1:6">
      <c r="A16" s="402" t="s">
        <v>422</v>
      </c>
      <c r="B16" s="364">
        <v>270504096.88</v>
      </c>
      <c r="C16" s="364">
        <v>12376474381</v>
      </c>
      <c r="D16" s="364">
        <v>7825539569.75</v>
      </c>
      <c r="E16" s="364">
        <v>20472518047.630001</v>
      </c>
      <c r="F16" s="411">
        <f>((E16*100)/E9)</f>
        <v>72.811637735625695</v>
      </c>
    </row>
    <row r="17" spans="1:13">
      <c r="A17" s="372"/>
      <c r="B17" s="373"/>
      <c r="C17" s="373"/>
      <c r="D17" s="373"/>
      <c r="E17" s="373"/>
      <c r="F17" s="1484"/>
    </row>
    <row r="18" spans="1:13">
      <c r="A18" s="376"/>
      <c r="B18" s="347"/>
      <c r="C18" s="347"/>
      <c r="D18" s="347"/>
      <c r="E18" s="347"/>
      <c r="F18" s="1472"/>
    </row>
    <row r="22" spans="1:13" ht="11.25" customHeight="1"/>
    <row r="25" spans="1:13">
      <c r="G25" s="375"/>
      <c r="H25" s="375"/>
      <c r="I25" s="375"/>
      <c r="J25" s="375"/>
      <c r="K25" s="375"/>
      <c r="L25" s="375"/>
    </row>
    <row r="26" spans="1:13">
      <c r="G26" s="361"/>
      <c r="H26" s="361"/>
      <c r="I26" s="361"/>
      <c r="J26" s="361"/>
      <c r="K26" s="361"/>
      <c r="L26" s="361"/>
      <c r="M26" s="361"/>
    </row>
  </sheetData>
  <mergeCells count="5">
    <mergeCell ref="A6:A7"/>
    <mergeCell ref="B6:F6"/>
    <mergeCell ref="E7:F7"/>
    <mergeCell ref="A3:F3"/>
    <mergeCell ref="A4:F4"/>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showGridLines="0" topLeftCell="A4" zoomScale="130" zoomScaleNormal="130" workbookViewId="0">
      <selection activeCell="B11" sqref="B11"/>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347"/>
      <c r="B3" s="347"/>
      <c r="C3" s="347"/>
      <c r="D3" s="347"/>
      <c r="E3" s="392"/>
    </row>
    <row r="4" spans="1:5">
      <c r="A4" s="347"/>
      <c r="B4" s="347"/>
      <c r="C4" s="347"/>
      <c r="D4" s="347"/>
      <c r="E4" s="392"/>
    </row>
    <row r="5" spans="1:5">
      <c r="A5" s="1562" t="s">
        <v>404</v>
      </c>
      <c r="B5" s="1562"/>
      <c r="C5" s="1562"/>
      <c r="D5" s="1562"/>
      <c r="E5" s="1562"/>
    </row>
    <row r="6" spans="1:5">
      <c r="A6" s="1562" t="s">
        <v>377</v>
      </c>
      <c r="B6" s="1562"/>
      <c r="C6" s="1562"/>
      <c r="D6" s="1562"/>
      <c r="E6" s="1562"/>
    </row>
    <row r="7" spans="1:5">
      <c r="E7" s="393"/>
    </row>
    <row r="8" spans="1:5">
      <c r="A8" s="1579" t="s">
        <v>407</v>
      </c>
      <c r="B8" s="351">
        <v>2022</v>
      </c>
      <c r="C8" s="1569">
        <v>2023</v>
      </c>
      <c r="D8" s="1569"/>
      <c r="E8" s="1569"/>
    </row>
    <row r="9" spans="1:5">
      <c r="A9" s="1579"/>
      <c r="B9" s="352" t="s">
        <v>319</v>
      </c>
      <c r="C9" s="352" t="s">
        <v>320</v>
      </c>
      <c r="D9" s="1588" t="s">
        <v>319</v>
      </c>
      <c r="E9" s="1588"/>
    </row>
    <row r="10" spans="1:5" ht="12.75" customHeight="1">
      <c r="A10" s="354"/>
      <c r="B10" s="356"/>
      <c r="C10" s="356"/>
      <c r="D10" s="356"/>
      <c r="E10" s="417"/>
    </row>
    <row r="11" spans="1:5" s="391" customFormat="1">
      <c r="A11" s="399" t="s">
        <v>15</v>
      </c>
      <c r="B11" s="359">
        <v>6623695943.0200005</v>
      </c>
      <c r="C11" s="359">
        <v>6190512733.6599998</v>
      </c>
      <c r="D11" s="359">
        <v>7108435357.04</v>
      </c>
      <c r="E11" s="400">
        <f>SUM(E13:E17)</f>
        <v>99.999999999999986</v>
      </c>
    </row>
    <row r="12" spans="1:5" s="391" customFormat="1">
      <c r="A12" s="362"/>
      <c r="B12" s="364"/>
      <c r="C12" s="364"/>
      <c r="D12" s="364"/>
      <c r="E12" s="401"/>
    </row>
    <row r="13" spans="1:5" s="391" customFormat="1">
      <c r="A13" s="402" t="s">
        <v>423</v>
      </c>
      <c r="B13" s="364">
        <v>2307587641.96</v>
      </c>
      <c r="C13" s="364">
        <v>2229827049.7199998</v>
      </c>
      <c r="D13" s="364">
        <v>2800401937.9400001</v>
      </c>
      <c r="E13" s="407">
        <f>((D13*100)/D11)</f>
        <v>39.395475899862525</v>
      </c>
    </row>
    <row r="14" spans="1:5" s="391" customFormat="1">
      <c r="A14" s="402" t="s">
        <v>424</v>
      </c>
      <c r="B14" s="364">
        <v>2205438226.0999999</v>
      </c>
      <c r="C14" s="364">
        <v>2221504394.96</v>
      </c>
      <c r="D14" s="364">
        <v>2333487978.6199999</v>
      </c>
      <c r="E14" s="407">
        <f>((D14*100)/D11)</f>
        <v>32.827026784578933</v>
      </c>
    </row>
    <row r="15" spans="1:5" s="391" customFormat="1">
      <c r="A15" s="402" t="s">
        <v>425</v>
      </c>
      <c r="B15" s="364">
        <v>123671564.09</v>
      </c>
      <c r="C15" s="364">
        <v>123103497.20999999</v>
      </c>
      <c r="D15" s="364">
        <v>112745011.90000001</v>
      </c>
      <c r="E15" s="407">
        <f>((D15*100)/D11)</f>
        <v>1.5860735342882513</v>
      </c>
    </row>
    <row r="16" spans="1:5" s="383" customFormat="1">
      <c r="A16" s="402" t="s">
        <v>426</v>
      </c>
      <c r="B16" s="364">
        <v>1934021083.73</v>
      </c>
      <c r="C16" s="364">
        <v>1453060814.5699999</v>
      </c>
      <c r="D16" s="364">
        <v>1696870675.6300001</v>
      </c>
      <c r="E16" s="407">
        <f>((D16*100)/D11)</f>
        <v>23.871226091258826</v>
      </c>
    </row>
    <row r="17" spans="1:5">
      <c r="A17" s="402" t="s">
        <v>427</v>
      </c>
      <c r="B17" s="364">
        <v>52977427.140000001</v>
      </c>
      <c r="C17" s="364">
        <v>163016977.19999999</v>
      </c>
      <c r="D17" s="364">
        <v>164929752.94999999</v>
      </c>
      <c r="E17" s="407">
        <f>((D17*100)/D11)</f>
        <v>2.3201976900114603</v>
      </c>
    </row>
    <row r="18" spans="1:5">
      <c r="A18" s="372"/>
      <c r="B18" s="373"/>
      <c r="C18" s="373"/>
      <c r="D18" s="373"/>
      <c r="E18" s="426"/>
    </row>
    <row r="19" spans="1:5">
      <c r="A19" s="347"/>
      <c r="B19" s="347"/>
      <c r="C19" s="347"/>
      <c r="D19" s="347"/>
      <c r="E19" s="392"/>
    </row>
    <row r="20" spans="1:5">
      <c r="A20" s="347"/>
      <c r="B20" s="347"/>
      <c r="C20" s="347"/>
      <c r="D20" s="347"/>
      <c r="E20" s="392"/>
    </row>
    <row r="27" spans="1:5" s="383" customFormat="1"/>
    <row r="28" spans="1:5" s="383" customFormat="1"/>
    <row r="29" spans="1:5" s="383" customFormat="1"/>
    <row r="30" spans="1:5" s="383" customFormat="1"/>
    <row r="31" spans="1:5" s="383" customFormat="1"/>
    <row r="32" spans="1:5" s="383" customFormat="1"/>
    <row r="33" s="383" customFormat="1"/>
    <row r="34" s="383" customFormat="1"/>
    <row r="35" s="383" customFormat="1"/>
    <row r="36" s="391" customFormat="1"/>
    <row r="47" s="391" customFormat="1"/>
    <row r="48" s="391" customFormat="1"/>
    <row r="49" spans="1:5" s="391" customFormat="1"/>
    <row r="50" spans="1:5" s="391" customFormat="1"/>
    <row r="51" spans="1:5" s="391" customFormat="1">
      <c r="A51" s="348"/>
      <c r="B51" s="348"/>
      <c r="C51" s="348"/>
      <c r="D51" s="348"/>
      <c r="E51" s="348"/>
    </row>
    <row r="52" spans="1:5" s="391" customFormat="1">
      <c r="A52" s="348"/>
      <c r="B52" s="348"/>
      <c r="C52" s="348"/>
      <c r="D52" s="348"/>
      <c r="E52" s="348"/>
    </row>
    <row r="55" spans="1:5">
      <c r="C55" s="375"/>
      <c r="D55" s="375"/>
    </row>
    <row r="98" spans="8:8">
      <c r="H98" s="427"/>
    </row>
  </sheetData>
  <mergeCells count="5">
    <mergeCell ref="A5:E5"/>
    <mergeCell ref="A6:E6"/>
    <mergeCell ref="A8:A9"/>
    <mergeCell ref="C8:E8"/>
    <mergeCell ref="D9:E9"/>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9" sqref="B9"/>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7">
      <c r="A1" s="376"/>
      <c r="B1" s="347"/>
      <c r="C1" s="347"/>
      <c r="D1" s="347"/>
      <c r="E1" s="347"/>
      <c r="F1" s="1472"/>
    </row>
    <row r="2" spans="1:7">
      <c r="A2" s="376"/>
      <c r="B2" s="347"/>
      <c r="C2" s="347"/>
      <c r="D2" s="347"/>
      <c r="E2" s="347"/>
      <c r="F2" s="1472"/>
    </row>
    <row r="3" spans="1:7">
      <c r="A3" s="1578" t="s">
        <v>3224</v>
      </c>
      <c r="B3" s="1578"/>
      <c r="C3" s="1578"/>
      <c r="D3" s="1578"/>
      <c r="E3" s="1578"/>
      <c r="F3" s="1578"/>
    </row>
    <row r="4" spans="1:7">
      <c r="A4" s="1562" t="s">
        <v>377</v>
      </c>
      <c r="B4" s="1562"/>
      <c r="C4" s="1562"/>
      <c r="D4" s="1562"/>
      <c r="E4" s="1562"/>
      <c r="F4" s="1562"/>
    </row>
    <row r="5" spans="1:7">
      <c r="F5" s="393"/>
    </row>
    <row r="6" spans="1:7" ht="11.25" customHeight="1">
      <c r="A6" s="1580" t="s">
        <v>407</v>
      </c>
      <c r="B6" s="1581">
        <v>2023</v>
      </c>
      <c r="C6" s="1581"/>
      <c r="D6" s="1581"/>
      <c r="E6" s="1581"/>
      <c r="F6" s="1581"/>
    </row>
    <row r="7" spans="1:7">
      <c r="A7" s="1580"/>
      <c r="B7" s="1475" t="s">
        <v>357</v>
      </c>
      <c r="C7" s="1475" t="s">
        <v>358</v>
      </c>
      <c r="D7" s="1475" t="s">
        <v>359</v>
      </c>
      <c r="E7" s="1582" t="s">
        <v>360</v>
      </c>
      <c r="F7" s="1582"/>
    </row>
    <row r="8" spans="1:7">
      <c r="A8" s="1476"/>
      <c r="B8" s="356"/>
      <c r="C8" s="356"/>
      <c r="D8" s="356"/>
      <c r="E8" s="356"/>
      <c r="F8" s="1477"/>
    </row>
    <row r="9" spans="1:7">
      <c r="A9" s="1473" t="s">
        <v>15</v>
      </c>
      <c r="B9" s="359">
        <v>6802672637.5100002</v>
      </c>
      <c r="C9" s="359">
        <v>210326909.53</v>
      </c>
      <c r="D9" s="359">
        <v>95435810</v>
      </c>
      <c r="E9" s="359">
        <v>7108435357.04</v>
      </c>
      <c r="F9" s="406">
        <f>SUM(F11:F18)</f>
        <v>99.999999999999986</v>
      </c>
      <c r="G9" s="375"/>
    </row>
    <row r="10" spans="1:7">
      <c r="A10" s="1482"/>
      <c r="B10" s="1483"/>
      <c r="C10" s="1483"/>
      <c r="D10" s="1483"/>
      <c r="E10" s="1483"/>
      <c r="F10" s="410"/>
      <c r="G10" s="361"/>
    </row>
    <row r="11" spans="1:7">
      <c r="A11" s="402" t="s">
        <v>423</v>
      </c>
      <c r="B11" s="364">
        <v>2550121959.8899999</v>
      </c>
      <c r="C11" s="364">
        <v>210326909.53</v>
      </c>
      <c r="D11" s="364">
        <v>39953068.520000003</v>
      </c>
      <c r="E11" s="364">
        <v>2800401937.9400001</v>
      </c>
      <c r="F11" s="411">
        <f>((E11*100)/E9)</f>
        <v>39.395475899862525</v>
      </c>
    </row>
    <row r="12" spans="1:7">
      <c r="A12" s="402" t="s">
        <v>424</v>
      </c>
      <c r="B12" s="364">
        <v>2323820967.25</v>
      </c>
      <c r="C12" s="364">
        <v>0</v>
      </c>
      <c r="D12" s="364">
        <v>9667011.3699999992</v>
      </c>
      <c r="E12" s="364">
        <v>2333487978.6199999</v>
      </c>
      <c r="F12" s="411">
        <f>((E12*100)/E9)</f>
        <v>32.827026784578933</v>
      </c>
    </row>
    <row r="13" spans="1:7">
      <c r="A13" s="402" t="s">
        <v>425</v>
      </c>
      <c r="B13" s="364">
        <v>83144197.459999993</v>
      </c>
      <c r="C13" s="364">
        <v>0</v>
      </c>
      <c r="D13" s="364">
        <v>29600814.440000001</v>
      </c>
      <c r="E13" s="364">
        <v>112745011.90000001</v>
      </c>
      <c r="F13" s="411">
        <f>((E13*100)/E9)</f>
        <v>1.5860735342882513</v>
      </c>
    </row>
    <row r="14" spans="1:7">
      <c r="A14" s="402" t="s">
        <v>426</v>
      </c>
      <c r="B14" s="364">
        <v>1680655759.96</v>
      </c>
      <c r="C14" s="364">
        <v>0</v>
      </c>
      <c r="D14" s="364">
        <v>16214915.67</v>
      </c>
      <c r="E14" s="364">
        <v>1696870675.6300001</v>
      </c>
      <c r="F14" s="411">
        <f>((E14*100)/E9)</f>
        <v>23.871226091258826</v>
      </c>
    </row>
    <row r="15" spans="1:7">
      <c r="A15" s="402" t="s">
        <v>427</v>
      </c>
      <c r="B15" s="364">
        <v>164929752.94999999</v>
      </c>
      <c r="C15" s="364">
        <v>0</v>
      </c>
      <c r="D15" s="364">
        <v>0</v>
      </c>
      <c r="E15" s="364">
        <v>164929752.94999999</v>
      </c>
      <c r="F15" s="411">
        <f>((E15*100)/E9)</f>
        <v>2.3201976900114603</v>
      </c>
    </row>
    <row r="16" spans="1:7">
      <c r="A16" s="372"/>
      <c r="B16" s="373"/>
      <c r="C16" s="373"/>
      <c r="D16" s="373"/>
      <c r="E16" s="373"/>
      <c r="F16" s="374"/>
    </row>
    <row r="17" spans="1:13">
      <c r="A17" s="376"/>
      <c r="B17" s="347"/>
      <c r="C17" s="347"/>
      <c r="D17" s="347"/>
      <c r="E17" s="347"/>
      <c r="F17" s="1472"/>
    </row>
    <row r="18" spans="1:13">
      <c r="A18" s="376"/>
      <c r="B18" s="347"/>
      <c r="C18" s="347"/>
      <c r="D18" s="347"/>
      <c r="E18" s="347"/>
      <c r="F18" s="1472"/>
    </row>
    <row r="25" spans="1:13">
      <c r="H25" s="375"/>
      <c r="I25" s="375"/>
      <c r="J25" s="375"/>
      <c r="K25" s="375"/>
      <c r="L25" s="375"/>
    </row>
    <row r="26" spans="1:13">
      <c r="H26" s="361"/>
      <c r="I26" s="361"/>
      <c r="J26" s="361"/>
      <c r="K26" s="361"/>
      <c r="L26" s="361"/>
      <c r="M26" s="361"/>
    </row>
  </sheetData>
  <mergeCells count="5">
    <mergeCell ref="A3:F3"/>
    <mergeCell ref="A4:F4"/>
    <mergeCell ref="A6:A7"/>
    <mergeCell ref="B6:F6"/>
    <mergeCell ref="E7:F7"/>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showGridLines="0" topLeftCell="A4" zoomScale="130" zoomScaleNormal="130" workbookViewId="0">
      <selection activeCell="B11" sqref="B11"/>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347"/>
      <c r="B3" s="347"/>
      <c r="C3" s="347"/>
      <c r="D3" s="347"/>
      <c r="E3" s="392"/>
    </row>
    <row r="4" spans="1:5">
      <c r="A4" s="347"/>
      <c r="B4" s="347"/>
      <c r="C4" s="347"/>
      <c r="D4" s="347"/>
      <c r="E4" s="392"/>
    </row>
    <row r="5" spans="1:5">
      <c r="A5" s="1562" t="s">
        <v>404</v>
      </c>
      <c r="B5" s="1562"/>
      <c r="C5" s="1562"/>
      <c r="D5" s="1562"/>
      <c r="E5" s="1562"/>
    </row>
    <row r="6" spans="1:5">
      <c r="A6" s="1562" t="s">
        <v>377</v>
      </c>
      <c r="B6" s="1562"/>
      <c r="C6" s="1562"/>
      <c r="D6" s="1562"/>
      <c r="E6" s="1562"/>
    </row>
    <row r="7" spans="1:5">
      <c r="E7" s="393"/>
    </row>
    <row r="8" spans="1:5">
      <c r="A8" s="1579" t="s">
        <v>408</v>
      </c>
      <c r="B8" s="351">
        <v>2022</v>
      </c>
      <c r="C8" s="1569">
        <v>2023</v>
      </c>
      <c r="D8" s="1569"/>
      <c r="E8" s="1569"/>
    </row>
    <row r="9" spans="1:5">
      <c r="A9" s="1579"/>
      <c r="B9" s="352" t="s">
        <v>319</v>
      </c>
      <c r="C9" s="352" t="s">
        <v>320</v>
      </c>
      <c r="D9" s="1588" t="s">
        <v>319</v>
      </c>
      <c r="E9" s="1588"/>
    </row>
    <row r="10" spans="1:5" ht="12.75" customHeight="1">
      <c r="A10" s="354"/>
      <c r="B10" s="356"/>
      <c r="C10" s="356"/>
      <c r="D10" s="356"/>
      <c r="E10" s="417"/>
    </row>
    <row r="11" spans="1:5" s="391" customFormat="1">
      <c r="A11" s="399" t="s">
        <v>15</v>
      </c>
      <c r="B11" s="359">
        <v>2523232337.96</v>
      </c>
      <c r="C11" s="359">
        <v>5575134145.7200003</v>
      </c>
      <c r="D11" s="359">
        <v>3675861514.1500001</v>
      </c>
      <c r="E11" s="400">
        <f>SUM(E13:E17)</f>
        <v>99.999999999999986</v>
      </c>
    </row>
    <row r="12" spans="1:5" s="391" customFormat="1">
      <c r="A12" s="362"/>
      <c r="B12" s="364"/>
      <c r="C12" s="364"/>
      <c r="D12" s="364"/>
      <c r="E12" s="401"/>
    </row>
    <row r="13" spans="1:5" s="391" customFormat="1">
      <c r="A13" s="402" t="s">
        <v>428</v>
      </c>
      <c r="B13" s="364">
        <v>561507902.07000005</v>
      </c>
      <c r="C13" s="364">
        <v>575114432.97000003</v>
      </c>
      <c r="D13" s="364">
        <v>1140584805.1099999</v>
      </c>
      <c r="E13" s="407">
        <f>((D13*100)/D11)</f>
        <v>31.029047223879072</v>
      </c>
    </row>
    <row r="14" spans="1:5" s="391" customFormat="1">
      <c r="A14" s="402" t="s">
        <v>429</v>
      </c>
      <c r="B14" s="364">
        <v>2628517.88</v>
      </c>
      <c r="C14" s="364">
        <v>2730306754.8899999</v>
      </c>
      <c r="D14" s="364">
        <v>8499583.3699999992</v>
      </c>
      <c r="E14" s="407">
        <f>((D14*100)/D11)</f>
        <v>0.23122697460939107</v>
      </c>
    </row>
    <row r="15" spans="1:5" s="391" customFormat="1">
      <c r="A15" s="402" t="s">
        <v>400</v>
      </c>
      <c r="B15" s="364">
        <v>225664831.22</v>
      </c>
      <c r="C15" s="364">
        <v>190740625.72999999</v>
      </c>
      <c r="D15" s="364">
        <v>288971967.43000001</v>
      </c>
      <c r="E15" s="407">
        <f>((D15*100)/D11)</f>
        <v>7.8613398877411571</v>
      </c>
    </row>
    <row r="16" spans="1:5" s="383" customFormat="1">
      <c r="A16" s="402" t="s">
        <v>430</v>
      </c>
      <c r="B16" s="364">
        <v>1318001779.76</v>
      </c>
      <c r="C16" s="364">
        <v>1623223135.78</v>
      </c>
      <c r="D16" s="364">
        <v>1710418926.49</v>
      </c>
      <c r="E16" s="407">
        <f>((D16*100)/D11)</f>
        <v>46.531103522421851</v>
      </c>
    </row>
    <row r="17" spans="1:5">
      <c r="A17" s="402" t="s">
        <v>431</v>
      </c>
      <c r="B17" s="364">
        <v>415429307.02999997</v>
      </c>
      <c r="C17" s="364">
        <v>455749196.35000002</v>
      </c>
      <c r="D17" s="364">
        <v>527386231.75</v>
      </c>
      <c r="E17" s="407">
        <f>((D17*100)/D11)</f>
        <v>14.347282391348518</v>
      </c>
    </row>
    <row r="18" spans="1:5">
      <c r="A18" s="372"/>
      <c r="B18" s="373"/>
      <c r="C18" s="373"/>
      <c r="D18" s="373"/>
      <c r="E18" s="374"/>
    </row>
    <row r="19" spans="1:5">
      <c r="A19" s="347"/>
      <c r="B19" s="347"/>
      <c r="C19" s="347"/>
      <c r="D19" s="347"/>
      <c r="E19" s="392"/>
    </row>
    <row r="20" spans="1:5">
      <c r="A20" s="347"/>
      <c r="B20" s="347"/>
      <c r="C20" s="347"/>
      <c r="D20" s="347"/>
      <c r="E20" s="392"/>
    </row>
    <row r="27" spans="1:5" s="383" customFormat="1"/>
    <row r="28" spans="1:5" s="383" customFormat="1"/>
    <row r="29" spans="1:5" s="383" customFormat="1"/>
    <row r="30" spans="1:5" s="383" customFormat="1"/>
    <row r="31" spans="1:5" s="383" customFormat="1"/>
    <row r="32" spans="1:5" s="383" customFormat="1"/>
    <row r="33" spans="1:5" s="383" customFormat="1"/>
    <row r="34" spans="1:5" s="383" customFormat="1"/>
    <row r="35" spans="1:5" s="383" customFormat="1">
      <c r="A35" s="348"/>
      <c r="B35" s="348"/>
      <c r="C35" s="348"/>
      <c r="D35" s="348"/>
      <c r="E35" s="348"/>
    </row>
    <row r="36" spans="1:5" s="391" customFormat="1">
      <c r="A36" s="348"/>
      <c r="B36" s="348"/>
      <c r="C36" s="348"/>
      <c r="D36" s="348"/>
      <c r="E36" s="348"/>
    </row>
    <row r="39" spans="1:5">
      <c r="C39" s="375"/>
      <c r="D39" s="375"/>
    </row>
    <row r="47" spans="1:5" s="391" customFormat="1">
      <c r="A47" s="348"/>
      <c r="B47" s="348"/>
      <c r="C47" s="348"/>
      <c r="D47" s="348"/>
      <c r="E47" s="348"/>
    </row>
    <row r="48" spans="1:5" s="391" customFormat="1">
      <c r="A48" s="348"/>
      <c r="B48" s="348"/>
      <c r="C48" s="348"/>
      <c r="D48" s="348"/>
      <c r="E48" s="348"/>
    </row>
    <row r="49" spans="1:5" s="391" customFormat="1">
      <c r="A49" s="348"/>
      <c r="B49" s="348"/>
      <c r="C49" s="348"/>
      <c r="D49" s="348"/>
      <c r="E49" s="348"/>
    </row>
    <row r="50" spans="1:5" s="391" customFormat="1">
      <c r="A50" s="348"/>
      <c r="B50" s="348"/>
      <c r="C50" s="348"/>
      <c r="D50" s="348"/>
      <c r="E50" s="348"/>
    </row>
    <row r="51" spans="1:5" s="391" customFormat="1">
      <c r="A51" s="348"/>
      <c r="B51" s="348"/>
      <c r="C51" s="348"/>
      <c r="D51" s="348"/>
      <c r="E51" s="348"/>
    </row>
    <row r="52" spans="1:5" s="391" customFormat="1">
      <c r="A52" s="348"/>
      <c r="B52" s="348"/>
      <c r="C52" s="348"/>
      <c r="D52" s="348"/>
      <c r="E52" s="348"/>
    </row>
    <row r="98" spans="8:8">
      <c r="H98" s="427"/>
    </row>
  </sheetData>
  <mergeCells count="5">
    <mergeCell ref="A5:E5"/>
    <mergeCell ref="A6:E6"/>
    <mergeCell ref="A8:A9"/>
    <mergeCell ref="C8:E8"/>
    <mergeCell ref="D9:E9"/>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9" sqref="B9"/>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6">
      <c r="A1" s="376"/>
      <c r="B1" s="347"/>
      <c r="C1" s="347"/>
      <c r="D1" s="347"/>
      <c r="E1" s="347"/>
      <c r="F1" s="1472"/>
    </row>
    <row r="2" spans="1:6">
      <c r="A2" s="376"/>
      <c r="B2" s="347"/>
      <c r="C2" s="347"/>
      <c r="D2" s="347"/>
      <c r="E2" s="347"/>
      <c r="F2" s="1472"/>
    </row>
    <row r="3" spans="1:6">
      <c r="A3" s="1578" t="s">
        <v>3224</v>
      </c>
      <c r="B3" s="1578"/>
      <c r="C3" s="1578"/>
      <c r="D3" s="1578"/>
      <c r="E3" s="1578"/>
      <c r="F3" s="1578"/>
    </row>
    <row r="4" spans="1:6">
      <c r="A4" s="1562" t="s">
        <v>377</v>
      </c>
      <c r="B4" s="1562"/>
      <c r="C4" s="1562"/>
      <c r="D4" s="1562"/>
      <c r="E4" s="1562"/>
      <c r="F4" s="1562"/>
    </row>
    <row r="5" spans="1:6">
      <c r="F5" s="393"/>
    </row>
    <row r="6" spans="1:6">
      <c r="A6" s="1580" t="s">
        <v>408</v>
      </c>
      <c r="B6" s="1581">
        <v>2023</v>
      </c>
      <c r="C6" s="1581"/>
      <c r="D6" s="1581"/>
      <c r="E6" s="1581"/>
      <c r="F6" s="1581"/>
    </row>
    <row r="7" spans="1:6">
      <c r="A7" s="1580"/>
      <c r="B7" s="1475" t="s">
        <v>357</v>
      </c>
      <c r="C7" s="1475" t="s">
        <v>358</v>
      </c>
      <c r="D7" s="1475" t="s">
        <v>359</v>
      </c>
      <c r="E7" s="1582" t="s">
        <v>360</v>
      </c>
      <c r="F7" s="1582"/>
    </row>
    <row r="8" spans="1:6">
      <c r="A8" s="1476"/>
      <c r="B8" s="356"/>
      <c r="C8" s="356"/>
      <c r="D8" s="356"/>
      <c r="E8" s="356"/>
      <c r="F8" s="1477"/>
    </row>
    <row r="9" spans="1:6">
      <c r="A9" s="1473" t="s">
        <v>15</v>
      </c>
      <c r="B9" s="359">
        <v>2971551864.29</v>
      </c>
      <c r="C9" s="359">
        <v>419578715</v>
      </c>
      <c r="D9" s="359">
        <v>284730934.86000001</v>
      </c>
      <c r="E9" s="359">
        <v>3675861514.1500001</v>
      </c>
      <c r="F9" s="406">
        <f>SUM(F11:F18)</f>
        <v>99.999999999999986</v>
      </c>
    </row>
    <row r="10" spans="1:6">
      <c r="A10" s="1482"/>
      <c r="B10" s="1483"/>
      <c r="C10" s="1483"/>
      <c r="D10" s="1483"/>
      <c r="E10" s="1483"/>
      <c r="F10" s="410"/>
    </row>
    <row r="11" spans="1:6">
      <c r="A11" s="402" t="s">
        <v>428</v>
      </c>
      <c r="B11" s="364">
        <v>1058707115.8200001</v>
      </c>
      <c r="C11" s="364">
        <v>0</v>
      </c>
      <c r="D11" s="364">
        <v>81877689.290000007</v>
      </c>
      <c r="E11" s="364">
        <v>1140584805.1099999</v>
      </c>
      <c r="F11" s="411">
        <f>((E11*100)/E9)</f>
        <v>31.029047223879072</v>
      </c>
    </row>
    <row r="12" spans="1:6">
      <c r="A12" s="402" t="s">
        <v>429</v>
      </c>
      <c r="B12" s="364">
        <v>6697016.4500000002</v>
      </c>
      <c r="C12" s="364">
        <v>0</v>
      </c>
      <c r="D12" s="364">
        <v>1802566.92</v>
      </c>
      <c r="E12" s="364">
        <v>8499583.3699999992</v>
      </c>
      <c r="F12" s="411">
        <f>((E12*100)/E9)</f>
        <v>0.23122697460939107</v>
      </c>
    </row>
    <row r="13" spans="1:6">
      <c r="A13" s="402" t="s">
        <v>400</v>
      </c>
      <c r="B13" s="364">
        <v>226600128.41</v>
      </c>
      <c r="C13" s="364">
        <v>0</v>
      </c>
      <c r="D13" s="364">
        <v>62371839.020000003</v>
      </c>
      <c r="E13" s="364">
        <v>288971967.43000001</v>
      </c>
      <c r="F13" s="411">
        <f>((E13*100)/E9)</f>
        <v>7.8613398877411571</v>
      </c>
    </row>
    <row r="14" spans="1:6">
      <c r="A14" s="402" t="s">
        <v>430</v>
      </c>
      <c r="B14" s="364">
        <v>1220317205.74</v>
      </c>
      <c r="C14" s="364">
        <v>419578715</v>
      </c>
      <c r="D14" s="364">
        <v>70523005.75</v>
      </c>
      <c r="E14" s="364">
        <v>1710418926.49</v>
      </c>
      <c r="F14" s="411">
        <f>((E14*100)/E9)</f>
        <v>46.531103522421851</v>
      </c>
    </row>
    <row r="15" spans="1:6">
      <c r="A15" s="402" t="s">
        <v>431</v>
      </c>
      <c r="B15" s="364">
        <v>459230397.87</v>
      </c>
      <c r="C15" s="364">
        <v>0</v>
      </c>
      <c r="D15" s="364">
        <v>68155833.879999995</v>
      </c>
      <c r="E15" s="364">
        <v>527386231.75</v>
      </c>
      <c r="F15" s="411">
        <f>((E15*100)/E9)</f>
        <v>14.347282391348518</v>
      </c>
    </row>
    <row r="16" spans="1:6">
      <c r="A16" s="372"/>
      <c r="B16" s="373"/>
      <c r="C16" s="373"/>
      <c r="D16" s="373"/>
      <c r="E16" s="373"/>
      <c r="F16" s="374"/>
    </row>
    <row r="17" spans="1:13">
      <c r="A17" s="376"/>
      <c r="B17" s="347"/>
      <c r="C17" s="347"/>
      <c r="D17" s="347"/>
      <c r="E17" s="347"/>
      <c r="F17" s="1472"/>
    </row>
    <row r="18" spans="1:13">
      <c r="A18" s="376"/>
      <c r="B18" s="347"/>
      <c r="C18" s="347"/>
      <c r="D18" s="347"/>
      <c r="E18" s="347"/>
      <c r="F18" s="1472"/>
    </row>
    <row r="22" spans="1:13" ht="11.25" customHeight="1"/>
    <row r="25" spans="1:13">
      <c r="H25" s="375"/>
      <c r="I25" s="375"/>
      <c r="J25" s="375"/>
      <c r="K25" s="375"/>
      <c r="L25" s="375"/>
    </row>
    <row r="26" spans="1:13">
      <c r="H26" s="361"/>
      <c r="I26" s="361"/>
      <c r="J26" s="361"/>
      <c r="K26" s="361"/>
      <c r="L26" s="361"/>
      <c r="M26" s="361"/>
    </row>
  </sheetData>
  <mergeCells count="5">
    <mergeCell ref="A3:F3"/>
    <mergeCell ref="A4:F4"/>
    <mergeCell ref="A6:A7"/>
    <mergeCell ref="B6:F6"/>
    <mergeCell ref="E7:F7"/>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showGridLines="0" zoomScale="130" zoomScaleNormal="130" workbookViewId="0">
      <selection activeCell="B10" sqref="B10"/>
    </sheetView>
  </sheetViews>
  <sheetFormatPr baseColWidth="10" defaultRowHeight="11.25"/>
  <cols>
    <col min="1" max="1" width="40.28515625" style="348" bestFit="1" customWidth="1"/>
    <col min="2" max="4" width="14.28515625" style="348" bestFit="1" customWidth="1"/>
    <col min="5" max="5" width="6.140625" style="348" bestFit="1" customWidth="1"/>
    <col min="6" max="16384" width="11.42578125" style="348"/>
  </cols>
  <sheetData>
    <row r="1" spans="1:5">
      <c r="A1" s="347"/>
      <c r="B1" s="347"/>
      <c r="C1" s="347"/>
      <c r="D1" s="347"/>
      <c r="E1" s="392"/>
    </row>
    <row r="2" spans="1:5">
      <c r="A2" s="347"/>
      <c r="B2" s="347"/>
      <c r="C2" s="347"/>
      <c r="D2" s="347"/>
      <c r="E2" s="392"/>
    </row>
    <row r="3" spans="1:5">
      <c r="A3" s="347"/>
      <c r="B3" s="347"/>
      <c r="C3" s="347"/>
      <c r="D3" s="347"/>
      <c r="E3" s="392"/>
    </row>
    <row r="4" spans="1:5">
      <c r="A4" s="1562" t="s">
        <v>404</v>
      </c>
      <c r="B4" s="1562"/>
      <c r="C4" s="1562"/>
      <c r="D4" s="1562"/>
      <c r="E4" s="1562"/>
    </row>
    <row r="5" spans="1:5">
      <c r="A5" s="1562" t="s">
        <v>377</v>
      </c>
      <c r="B5" s="1562"/>
      <c r="C5" s="1562"/>
      <c r="D5" s="1562"/>
      <c r="E5" s="1562"/>
    </row>
    <row r="6" spans="1:5">
      <c r="E6" s="393"/>
    </row>
    <row r="7" spans="1:5">
      <c r="A7" s="1579" t="s">
        <v>409</v>
      </c>
      <c r="B7" s="351">
        <v>2022</v>
      </c>
      <c r="C7" s="1569">
        <v>2023</v>
      </c>
      <c r="D7" s="1569"/>
      <c r="E7" s="1569"/>
    </row>
    <row r="8" spans="1:5">
      <c r="A8" s="1579"/>
      <c r="B8" s="352" t="s">
        <v>319</v>
      </c>
      <c r="C8" s="352" t="s">
        <v>320</v>
      </c>
      <c r="D8" s="1588" t="s">
        <v>319</v>
      </c>
      <c r="E8" s="1588"/>
    </row>
    <row r="9" spans="1:5">
      <c r="A9" s="354"/>
      <c r="B9" s="356"/>
      <c r="C9" s="356"/>
      <c r="D9" s="356"/>
      <c r="E9" s="417"/>
    </row>
    <row r="10" spans="1:5" ht="12.75" customHeight="1">
      <c r="A10" s="399" t="s">
        <v>15</v>
      </c>
      <c r="B10" s="359">
        <v>1612067627.5999999</v>
      </c>
      <c r="C10" s="359">
        <v>676494698.90999997</v>
      </c>
      <c r="D10" s="359">
        <v>804040115.04999995</v>
      </c>
      <c r="E10" s="400">
        <f>SUM(E12:E16)</f>
        <v>100</v>
      </c>
    </row>
    <row r="11" spans="1:5" s="391" customFormat="1">
      <c r="A11" s="362"/>
      <c r="B11" s="364"/>
      <c r="C11" s="364"/>
      <c r="D11" s="364"/>
      <c r="E11" s="401"/>
    </row>
    <row r="12" spans="1:5" s="391" customFormat="1">
      <c r="A12" s="402" t="s">
        <v>432</v>
      </c>
      <c r="B12" s="364">
        <v>64421720.020000003</v>
      </c>
      <c r="C12" s="364">
        <v>215851611.18000001</v>
      </c>
      <c r="D12" s="364">
        <v>66513646.399999999</v>
      </c>
      <c r="E12" s="407">
        <f>((D12*100)/D10)</f>
        <v>8.2724288446558152</v>
      </c>
    </row>
    <row r="13" spans="1:5" s="391" customFormat="1">
      <c r="A13" s="402" t="s">
        <v>433</v>
      </c>
      <c r="B13" s="364">
        <v>53670017.439999998</v>
      </c>
      <c r="C13" s="364">
        <v>60931257.719999999</v>
      </c>
      <c r="D13" s="364">
        <v>140600637</v>
      </c>
      <c r="E13" s="407">
        <f>((D13*100)/D10)</f>
        <v>17.48676892710218</v>
      </c>
    </row>
    <row r="14" spans="1:5" s="391" customFormat="1">
      <c r="A14" s="402" t="s">
        <v>434</v>
      </c>
      <c r="B14" s="364">
        <v>42026936.299999997</v>
      </c>
      <c r="C14" s="364">
        <v>43058775.039999999</v>
      </c>
      <c r="D14" s="364">
        <v>4734097.2300000004</v>
      </c>
      <c r="E14" s="407">
        <f>((D14*100)/D10)</f>
        <v>0.58878868620946934</v>
      </c>
    </row>
    <row r="15" spans="1:5" s="391" customFormat="1">
      <c r="A15" s="402" t="s">
        <v>435</v>
      </c>
      <c r="B15" s="364">
        <v>346327.59</v>
      </c>
      <c r="C15" s="364">
        <v>504000</v>
      </c>
      <c r="D15" s="364">
        <v>214097.26</v>
      </c>
      <c r="E15" s="407">
        <f>((D15*100)/D10)</f>
        <v>2.6627683867077475E-2</v>
      </c>
    </row>
    <row r="16" spans="1:5" s="383" customFormat="1">
      <c r="A16" s="402" t="s">
        <v>436</v>
      </c>
      <c r="B16" s="364">
        <v>1451602626.25</v>
      </c>
      <c r="C16" s="364">
        <v>356149054.97000003</v>
      </c>
      <c r="D16" s="364">
        <v>591977637.15999997</v>
      </c>
      <c r="E16" s="407">
        <f>((D16*100)/D10)</f>
        <v>73.625385858165458</v>
      </c>
    </row>
    <row r="17" spans="1:5">
      <c r="A17" s="372"/>
      <c r="B17" s="373"/>
      <c r="C17" s="373"/>
      <c r="D17" s="373"/>
      <c r="E17" s="374"/>
    </row>
    <row r="22" spans="1:5">
      <c r="C22" s="375"/>
      <c r="D22" s="375"/>
    </row>
    <row r="27" spans="1:5" s="383" customFormat="1">
      <c r="A27" s="348"/>
      <c r="B27" s="348"/>
      <c r="C27" s="348"/>
      <c r="D27" s="348"/>
      <c r="E27" s="348"/>
    </row>
    <row r="28" spans="1:5" s="383" customFormat="1">
      <c r="A28" s="348"/>
      <c r="B28" s="348"/>
      <c r="C28" s="348"/>
      <c r="D28" s="348"/>
      <c r="E28" s="348"/>
    </row>
    <row r="29" spans="1:5" s="383" customFormat="1">
      <c r="A29" s="348"/>
      <c r="B29" s="348"/>
      <c r="C29" s="348"/>
      <c r="D29" s="348"/>
      <c r="E29" s="348"/>
    </row>
    <row r="30" spans="1:5" s="383" customFormat="1">
      <c r="A30" s="348"/>
      <c r="B30" s="348"/>
      <c r="C30" s="348"/>
      <c r="D30" s="348"/>
      <c r="E30" s="348"/>
    </row>
    <row r="31" spans="1:5" s="383" customFormat="1">
      <c r="A31" s="348"/>
      <c r="B31" s="348"/>
      <c r="C31" s="348"/>
      <c r="D31" s="348"/>
      <c r="E31" s="348"/>
    </row>
    <row r="32" spans="1:5" s="383" customFormat="1">
      <c r="A32" s="348"/>
      <c r="B32" s="348"/>
      <c r="C32" s="348"/>
      <c r="D32" s="348"/>
      <c r="E32" s="348"/>
    </row>
    <row r="33" spans="1:5" s="383" customFormat="1">
      <c r="A33" s="348"/>
      <c r="B33" s="348"/>
      <c r="C33" s="348"/>
      <c r="D33" s="348"/>
      <c r="E33" s="348"/>
    </row>
    <row r="34" spans="1:5" s="383" customFormat="1">
      <c r="A34" s="348"/>
      <c r="B34" s="348"/>
      <c r="C34" s="348"/>
      <c r="D34" s="348"/>
      <c r="E34" s="348"/>
    </row>
    <row r="35" spans="1:5" s="383" customFormat="1">
      <c r="A35" s="348"/>
      <c r="B35" s="348"/>
      <c r="C35" s="348"/>
      <c r="D35" s="348"/>
      <c r="E35" s="348"/>
    </row>
    <row r="36" spans="1:5" s="391" customFormat="1">
      <c r="A36" s="348"/>
      <c r="B36" s="348"/>
      <c r="C36" s="348"/>
      <c r="D36" s="348"/>
      <c r="E36" s="348"/>
    </row>
    <row r="47" spans="1:5" s="391" customFormat="1">
      <c r="A47" s="348"/>
      <c r="B47" s="348"/>
      <c r="C47" s="348"/>
      <c r="D47" s="348"/>
      <c r="E47" s="348"/>
    </row>
    <row r="48" spans="1:5" s="391" customFormat="1">
      <c r="A48" s="348"/>
      <c r="B48" s="348"/>
      <c r="C48" s="348"/>
      <c r="D48" s="348"/>
      <c r="E48" s="348"/>
    </row>
    <row r="49" spans="1:5" s="391" customFormat="1">
      <c r="A49" s="348"/>
      <c r="B49" s="348"/>
      <c r="C49" s="348"/>
      <c r="D49" s="348"/>
      <c r="E49" s="348"/>
    </row>
    <row r="50" spans="1:5" s="391" customFormat="1">
      <c r="A50" s="348"/>
      <c r="B50" s="348"/>
      <c r="C50" s="348"/>
      <c r="D50" s="348"/>
      <c r="E50" s="348"/>
    </row>
    <row r="51" spans="1:5" s="391" customFormat="1">
      <c r="A51" s="348"/>
      <c r="B51" s="348"/>
      <c r="C51" s="348"/>
      <c r="D51" s="348"/>
      <c r="E51" s="348"/>
    </row>
    <row r="52" spans="1:5" s="391" customFormat="1">
      <c r="A52" s="348"/>
      <c r="B52" s="348"/>
      <c r="C52" s="348"/>
      <c r="D52" s="348"/>
      <c r="E52" s="348"/>
    </row>
    <row r="98" spans="8:8">
      <c r="H98" s="427"/>
    </row>
  </sheetData>
  <mergeCells count="5">
    <mergeCell ref="A5:E5"/>
    <mergeCell ref="A7:A8"/>
    <mergeCell ref="C7:E7"/>
    <mergeCell ref="D8:E8"/>
    <mergeCell ref="A4:E4"/>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zoomScale="145" zoomScaleNormal="145" workbookViewId="0">
      <selection activeCell="B8" sqref="B8"/>
    </sheetView>
  </sheetViews>
  <sheetFormatPr baseColWidth="10" defaultRowHeight="11.25"/>
  <cols>
    <col min="1" max="1" width="31.42578125" style="348" customWidth="1"/>
    <col min="2" max="5" width="14.28515625" style="348" bestFit="1" customWidth="1"/>
    <col min="6" max="6" width="6.140625" style="348" customWidth="1"/>
    <col min="7" max="7" width="13.42578125" style="348" bestFit="1" customWidth="1"/>
    <col min="8" max="16384" width="11.42578125" style="348"/>
  </cols>
  <sheetData>
    <row r="1" spans="1:6">
      <c r="A1" s="376"/>
      <c r="B1" s="347"/>
      <c r="C1" s="347"/>
      <c r="D1" s="347"/>
      <c r="E1" s="347"/>
      <c r="F1" s="1472"/>
    </row>
    <row r="2" spans="1:6">
      <c r="A2" s="1578" t="s">
        <v>3224</v>
      </c>
      <c r="B2" s="1578"/>
      <c r="C2" s="1578"/>
      <c r="D2" s="1578"/>
      <c r="E2" s="1578"/>
      <c r="F2" s="1578"/>
    </row>
    <row r="3" spans="1:6">
      <c r="A3" s="1562" t="s">
        <v>377</v>
      </c>
      <c r="B3" s="1562"/>
      <c r="C3" s="1562"/>
      <c r="D3" s="1562"/>
      <c r="E3" s="1562"/>
      <c r="F3" s="1562"/>
    </row>
    <row r="4" spans="1:6">
      <c r="F4" s="393"/>
    </row>
    <row r="5" spans="1:6">
      <c r="A5" s="1580" t="s">
        <v>409</v>
      </c>
      <c r="B5" s="1581">
        <v>2023</v>
      </c>
      <c r="C5" s="1581"/>
      <c r="D5" s="1581"/>
      <c r="E5" s="1581"/>
      <c r="F5" s="1581"/>
    </row>
    <row r="6" spans="1:6">
      <c r="A6" s="1580"/>
      <c r="B6" s="1475" t="s">
        <v>357</v>
      </c>
      <c r="C6" s="1475" t="s">
        <v>358</v>
      </c>
      <c r="D6" s="1475" t="s">
        <v>359</v>
      </c>
      <c r="E6" s="1582" t="s">
        <v>360</v>
      </c>
      <c r="F6" s="1582"/>
    </row>
    <row r="7" spans="1:6">
      <c r="A7" s="1476"/>
      <c r="B7" s="356"/>
      <c r="C7" s="356"/>
      <c r="D7" s="356"/>
      <c r="E7" s="356"/>
      <c r="F7" s="1477"/>
    </row>
    <row r="8" spans="1:6">
      <c r="A8" s="1473" t="s">
        <v>15</v>
      </c>
      <c r="B8" s="359">
        <v>734390658.79999995</v>
      </c>
      <c r="C8" s="359">
        <v>60570734.140000001</v>
      </c>
      <c r="D8" s="359">
        <v>9078722.1099999994</v>
      </c>
      <c r="E8" s="359">
        <v>804040115.04999995</v>
      </c>
      <c r="F8" s="406">
        <f>SUM(F10:F18)</f>
        <v>100</v>
      </c>
    </row>
    <row r="9" spans="1:6">
      <c r="A9" s="1482"/>
      <c r="B9" s="1483"/>
      <c r="C9" s="1483"/>
      <c r="D9" s="1483"/>
      <c r="E9" s="1483"/>
      <c r="F9" s="410"/>
    </row>
    <row r="10" spans="1:6">
      <c r="A10" s="402" t="s">
        <v>432</v>
      </c>
      <c r="B10" s="364">
        <v>65083495.82</v>
      </c>
      <c r="C10" s="364">
        <v>0</v>
      </c>
      <c r="D10" s="364">
        <v>1430150.58</v>
      </c>
      <c r="E10" s="364">
        <v>66513646.399999999</v>
      </c>
      <c r="F10" s="411">
        <f>((E10*100)/E8)</f>
        <v>8.2724288446558152</v>
      </c>
    </row>
    <row r="11" spans="1:6">
      <c r="A11" s="402" t="s">
        <v>433</v>
      </c>
      <c r="B11" s="364">
        <v>140600637</v>
      </c>
      <c r="C11" s="364">
        <v>0</v>
      </c>
      <c r="D11" s="364">
        <v>0</v>
      </c>
      <c r="E11" s="364">
        <v>140600637</v>
      </c>
      <c r="F11" s="411">
        <f>((E11*100)/E8)</f>
        <v>17.48676892710218</v>
      </c>
    </row>
    <row r="12" spans="1:6">
      <c r="A12" s="402" t="s">
        <v>434</v>
      </c>
      <c r="B12" s="364">
        <v>2865097.23</v>
      </c>
      <c r="C12" s="364">
        <v>0</v>
      </c>
      <c r="D12" s="364">
        <v>1869000</v>
      </c>
      <c r="E12" s="364">
        <v>4734097.2300000004</v>
      </c>
      <c r="F12" s="411">
        <f>((E12*100)/E8)</f>
        <v>0.58878868620946934</v>
      </c>
    </row>
    <row r="13" spans="1:6">
      <c r="A13" s="402" t="s">
        <v>435</v>
      </c>
      <c r="B13" s="364">
        <v>214097.26</v>
      </c>
      <c r="C13" s="364">
        <v>0</v>
      </c>
      <c r="D13" s="364">
        <v>0</v>
      </c>
      <c r="E13" s="364">
        <v>214097.26</v>
      </c>
      <c r="F13" s="411">
        <f>((E13*100)/E8)</f>
        <v>2.6627683867077475E-2</v>
      </c>
    </row>
    <row r="14" spans="1:6">
      <c r="A14" s="402" t="s">
        <v>436</v>
      </c>
      <c r="B14" s="364">
        <v>525627331.49000001</v>
      </c>
      <c r="C14" s="364">
        <v>60570734.140000001</v>
      </c>
      <c r="D14" s="364">
        <v>5779571.5300000003</v>
      </c>
      <c r="E14" s="364">
        <v>591977637.15999997</v>
      </c>
      <c r="F14" s="411">
        <f>((E14*100)/E8)</f>
        <v>73.625385858165458</v>
      </c>
    </row>
    <row r="15" spans="1:6">
      <c r="A15" s="372"/>
      <c r="B15" s="373"/>
      <c r="C15" s="373"/>
      <c r="D15" s="373"/>
      <c r="E15" s="373"/>
      <c r="F15" s="374"/>
    </row>
    <row r="20" spans="2:13">
      <c r="B20" s="375"/>
      <c r="C20" s="375"/>
      <c r="D20" s="375"/>
      <c r="E20" s="375"/>
    </row>
    <row r="22" spans="2:13" ht="11.25" customHeight="1"/>
    <row r="25" spans="2:13">
      <c r="H25" s="375"/>
      <c r="I25" s="375"/>
      <c r="J25" s="375"/>
      <c r="K25" s="375"/>
      <c r="L25" s="375"/>
    </row>
    <row r="26" spans="2:13">
      <c r="H26" s="361"/>
      <c r="I26" s="361"/>
      <c r="J26" s="361"/>
      <c r="K26" s="361"/>
      <c r="L26" s="361"/>
      <c r="M26" s="361"/>
    </row>
  </sheetData>
  <mergeCells count="5">
    <mergeCell ref="A3:F3"/>
    <mergeCell ref="A5:A6"/>
    <mergeCell ref="B5:F5"/>
    <mergeCell ref="E6:F6"/>
    <mergeCell ref="A2:F2"/>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
  <sheetViews>
    <sheetView showGridLines="0" zoomScale="130" zoomScaleNormal="130" workbookViewId="0">
      <selection activeCell="B216" sqref="B216"/>
    </sheetView>
  </sheetViews>
  <sheetFormatPr baseColWidth="10" defaultRowHeight="11.25"/>
  <cols>
    <col min="1" max="1" width="39.28515625" style="348" customWidth="1"/>
    <col min="2" max="2" width="15.85546875" style="348" customWidth="1"/>
    <col min="3" max="4" width="14.28515625" style="348" bestFit="1" customWidth="1"/>
    <col min="5" max="5" width="7.140625" style="348" customWidth="1"/>
    <col min="6" max="16384" width="11.42578125" style="348"/>
  </cols>
  <sheetData>
    <row r="1" spans="1:5">
      <c r="D1" s="349"/>
    </row>
    <row r="2" spans="1:5">
      <c r="A2" s="376"/>
      <c r="B2" s="347"/>
      <c r="C2" s="347"/>
      <c r="D2" s="347"/>
      <c r="E2" s="392"/>
    </row>
    <row r="3" spans="1:5">
      <c r="A3" s="376"/>
      <c r="B3" s="347"/>
      <c r="C3" s="347"/>
      <c r="D3" s="347"/>
      <c r="E3" s="392"/>
    </row>
    <row r="4" spans="1:5">
      <c r="A4" s="1578" t="s">
        <v>437</v>
      </c>
      <c r="B4" s="1578"/>
      <c r="C4" s="1578"/>
      <c r="D4" s="1578"/>
      <c r="E4" s="1578"/>
    </row>
    <row r="5" spans="1:5">
      <c r="A5" s="1562" t="s">
        <v>377</v>
      </c>
      <c r="B5" s="1562"/>
      <c r="C5" s="1562"/>
      <c r="D5" s="1562"/>
      <c r="E5" s="1562"/>
    </row>
    <row r="7" spans="1:5">
      <c r="A7" s="1579" t="s">
        <v>3</v>
      </c>
      <c r="B7" s="351">
        <v>2022</v>
      </c>
      <c r="C7" s="1569">
        <v>2023</v>
      </c>
      <c r="D7" s="1569"/>
      <c r="E7" s="1569"/>
    </row>
    <row r="8" spans="1:5">
      <c r="A8" s="1579"/>
      <c r="B8" s="352" t="s">
        <v>319</v>
      </c>
      <c r="C8" s="352" t="s">
        <v>320</v>
      </c>
      <c r="D8" s="1588" t="s">
        <v>319</v>
      </c>
      <c r="E8" s="1588"/>
    </row>
    <row r="9" spans="1:5">
      <c r="A9" s="354"/>
      <c r="B9" s="356"/>
      <c r="C9" s="356"/>
      <c r="D9" s="356"/>
      <c r="E9" s="417"/>
    </row>
    <row r="10" spans="1:5">
      <c r="A10" s="399" t="s">
        <v>321</v>
      </c>
      <c r="B10" s="359">
        <v>91851728686.699997</v>
      </c>
      <c r="C10" s="359">
        <v>92229479717</v>
      </c>
      <c r="D10" s="359">
        <v>94790166477.820007</v>
      </c>
      <c r="E10" s="400">
        <f>SUM(E12:E19)</f>
        <v>100</v>
      </c>
    </row>
    <row r="11" spans="1:5">
      <c r="A11" s="362"/>
      <c r="B11" s="364"/>
      <c r="C11" s="364"/>
      <c r="D11" s="364"/>
      <c r="E11" s="401"/>
    </row>
    <row r="12" spans="1:5" ht="14.25" customHeight="1">
      <c r="A12" s="384" t="s">
        <v>438</v>
      </c>
      <c r="B12" s="386">
        <v>14987785381.110001</v>
      </c>
      <c r="C12" s="386">
        <v>22318497778.330002</v>
      </c>
      <c r="D12" s="386">
        <v>15257482922.1</v>
      </c>
      <c r="E12" s="428">
        <f>((D12*100)/D10)</f>
        <v>16.096060898542788</v>
      </c>
    </row>
    <row r="13" spans="1:5" ht="14.25" customHeight="1">
      <c r="A13" s="384" t="s">
        <v>439</v>
      </c>
      <c r="B13" s="386">
        <v>899696453.98000002</v>
      </c>
      <c r="C13" s="386">
        <v>578809465.64999998</v>
      </c>
      <c r="D13" s="386">
        <v>899500548.55999994</v>
      </c>
      <c r="E13" s="428">
        <f>((D13*100)/D10)</f>
        <v>0.94893867368665774</v>
      </c>
    </row>
    <row r="14" spans="1:5" ht="14.25" customHeight="1">
      <c r="A14" s="384" t="s">
        <v>440</v>
      </c>
      <c r="B14" s="386">
        <v>1108050783.2</v>
      </c>
      <c r="C14" s="386">
        <v>1107812858.3800001</v>
      </c>
      <c r="D14" s="386">
        <v>1137137476.8</v>
      </c>
      <c r="E14" s="428">
        <f>((D14*100)/D10)</f>
        <v>1.1996365435923981</v>
      </c>
    </row>
    <row r="15" spans="1:5" ht="14.25" customHeight="1">
      <c r="A15" s="384" t="s">
        <v>441</v>
      </c>
      <c r="B15" s="386">
        <v>3185053354.6199999</v>
      </c>
      <c r="C15" s="386">
        <v>2608748425.9899998</v>
      </c>
      <c r="D15" s="386">
        <v>2849623569.3600001</v>
      </c>
      <c r="E15" s="428">
        <f>((D15*100)/D10)</f>
        <v>3.006243870271907</v>
      </c>
    </row>
    <row r="16" spans="1:5" ht="14.25" customHeight="1">
      <c r="A16" s="384" t="s">
        <v>442</v>
      </c>
      <c r="B16" s="386">
        <v>52646015988.150002</v>
      </c>
      <c r="C16" s="386">
        <v>44776187750.57</v>
      </c>
      <c r="D16" s="386">
        <v>53179109343.470001</v>
      </c>
      <c r="E16" s="428">
        <f>((D16*100)/D10)</f>
        <v>56.101926306789856</v>
      </c>
    </row>
    <row r="17" spans="1:5" ht="14.25" customHeight="1">
      <c r="A17" s="384" t="s">
        <v>443</v>
      </c>
      <c r="B17" s="386">
        <v>26164609.91</v>
      </c>
      <c r="C17" s="386">
        <v>23039100.760000002</v>
      </c>
      <c r="D17" s="386">
        <v>26155933.719999999</v>
      </c>
      <c r="E17" s="428">
        <f>((D17*100)/D10)</f>
        <v>2.7593509634905259E-2</v>
      </c>
    </row>
    <row r="18" spans="1:5" ht="14.25" customHeight="1">
      <c r="A18" s="384" t="s">
        <v>444</v>
      </c>
      <c r="B18" s="386">
        <v>653643097.13999999</v>
      </c>
      <c r="C18" s="386">
        <v>837059730.29999995</v>
      </c>
      <c r="D18" s="386">
        <v>1008998440.16</v>
      </c>
      <c r="E18" s="428">
        <f>((D18*100)/D10)</f>
        <v>1.0644547611340001</v>
      </c>
    </row>
    <row r="19" spans="1:5" ht="14.25" customHeight="1">
      <c r="A19" s="384" t="s">
        <v>445</v>
      </c>
      <c r="B19" s="386">
        <v>18345319018.59</v>
      </c>
      <c r="C19" s="386">
        <v>19979324607.02</v>
      </c>
      <c r="D19" s="386">
        <v>20432158243.650002</v>
      </c>
      <c r="E19" s="428">
        <f>((D19*100)/D10)</f>
        <v>21.555145436347484</v>
      </c>
    </row>
    <row r="20" spans="1:5">
      <c r="A20" s="429"/>
      <c r="B20" s="430"/>
      <c r="C20" s="430"/>
      <c r="D20" s="430"/>
      <c r="E20" s="374"/>
    </row>
    <row r="21" spans="1:5">
      <c r="A21" s="376"/>
      <c r="B21" s="347"/>
      <c r="C21" s="347"/>
      <c r="D21" s="347"/>
      <c r="E21" s="392"/>
    </row>
    <row r="22" spans="1:5">
      <c r="A22" s="376"/>
      <c r="B22" s="347"/>
      <c r="C22" s="347"/>
      <c r="D22" s="347"/>
      <c r="E22" s="392"/>
    </row>
    <row r="23" spans="1:5" ht="15" customHeight="1">
      <c r="A23" s="1578" t="s">
        <v>437</v>
      </c>
      <c r="B23" s="1578"/>
      <c r="C23" s="1578"/>
      <c r="D23" s="1578"/>
      <c r="E23" s="1578"/>
    </row>
    <row r="24" spans="1:5">
      <c r="A24" s="1562" t="s">
        <v>377</v>
      </c>
      <c r="B24" s="1562"/>
      <c r="C24" s="1562"/>
      <c r="D24" s="1562"/>
      <c r="E24" s="1562"/>
    </row>
    <row r="26" spans="1:5">
      <c r="A26" s="1583" t="s">
        <v>438</v>
      </c>
      <c r="B26" s="351">
        <v>2022</v>
      </c>
      <c r="C26" s="1585">
        <v>2023</v>
      </c>
      <c r="D26" s="1586"/>
      <c r="E26" s="1587"/>
    </row>
    <row r="27" spans="1:5">
      <c r="A27" s="1584"/>
      <c r="B27" s="352" t="s">
        <v>319</v>
      </c>
      <c r="C27" s="352" t="s">
        <v>320</v>
      </c>
      <c r="D27" s="1589" t="s">
        <v>319</v>
      </c>
      <c r="E27" s="1590"/>
    </row>
    <row r="28" spans="1:5">
      <c r="A28" s="354"/>
      <c r="B28" s="356"/>
      <c r="C28" s="356"/>
      <c r="D28" s="356"/>
      <c r="E28" s="417"/>
    </row>
    <row r="29" spans="1:5">
      <c r="A29" s="399" t="s">
        <v>321</v>
      </c>
      <c r="B29" s="359">
        <v>14987785381.110001</v>
      </c>
      <c r="C29" s="359">
        <v>22318497778.330002</v>
      </c>
      <c r="D29" s="359">
        <v>15257482922.1</v>
      </c>
      <c r="E29" s="400">
        <f>SUM(E31:E58)</f>
        <v>100</v>
      </c>
    </row>
    <row r="30" spans="1:5">
      <c r="A30" s="362"/>
      <c r="B30" s="364"/>
      <c r="C30" s="364"/>
      <c r="D30" s="364"/>
      <c r="E30" s="401"/>
    </row>
    <row r="31" spans="1:5">
      <c r="A31" s="384" t="s">
        <v>446</v>
      </c>
      <c r="B31" s="386">
        <v>261314781.90000001</v>
      </c>
      <c r="C31" s="386">
        <v>243099410.00999999</v>
      </c>
      <c r="D31" s="386">
        <v>243481478.53999999</v>
      </c>
      <c r="E31" s="428">
        <f>((D31*100)/D29)</f>
        <v>1.595816818430283</v>
      </c>
    </row>
    <row r="32" spans="1:5">
      <c r="A32" s="384" t="s">
        <v>447</v>
      </c>
      <c r="B32" s="386">
        <v>473970445.73000002</v>
      </c>
      <c r="C32" s="386">
        <v>448297403.72000003</v>
      </c>
      <c r="D32" s="386">
        <v>531638273.19</v>
      </c>
      <c r="E32" s="428">
        <f>((D32*100)/D29)</f>
        <v>3.4844428527587477</v>
      </c>
    </row>
    <row r="33" spans="1:5">
      <c r="A33" s="384" t="s">
        <v>448</v>
      </c>
      <c r="B33" s="386">
        <v>1935102576.1400001</v>
      </c>
      <c r="C33" s="386">
        <v>1947438778.5999999</v>
      </c>
      <c r="D33" s="386">
        <v>2374900863.1500001</v>
      </c>
      <c r="E33" s="428">
        <f>((D33*100)/D29)</f>
        <v>15.56548268987428</v>
      </c>
    </row>
    <row r="34" spans="1:5">
      <c r="A34" s="384" t="s">
        <v>449</v>
      </c>
      <c r="B34" s="386">
        <v>2512552410.48</v>
      </c>
      <c r="C34" s="386">
        <v>351014492.44</v>
      </c>
      <c r="D34" s="386">
        <v>634596723.04999995</v>
      </c>
      <c r="E34" s="428">
        <f>((D34*100)/D29)</f>
        <v>4.1592491126488884</v>
      </c>
    </row>
    <row r="35" spans="1:5">
      <c r="A35" s="384" t="s">
        <v>450</v>
      </c>
      <c r="B35" s="386">
        <v>0</v>
      </c>
      <c r="C35" s="386">
        <v>0</v>
      </c>
      <c r="D35" s="386">
        <v>35808875.530000001</v>
      </c>
      <c r="E35" s="428">
        <f>((D35*100)/D29)</f>
        <v>0.23469713656458976</v>
      </c>
    </row>
    <row r="36" spans="1:5">
      <c r="A36" s="384" t="s">
        <v>451</v>
      </c>
      <c r="B36" s="386">
        <v>279812828.23000002</v>
      </c>
      <c r="C36" s="386">
        <v>238095484.99000001</v>
      </c>
      <c r="D36" s="386">
        <v>309910169.88</v>
      </c>
      <c r="E36" s="428">
        <f>((D36*100)/D29)</f>
        <v>2.0312011585548264</v>
      </c>
    </row>
    <row r="37" spans="1:5">
      <c r="A37" s="384" t="s">
        <v>452</v>
      </c>
      <c r="B37" s="386">
        <v>294536609.95999998</v>
      </c>
      <c r="C37" s="386">
        <v>244123420.63999999</v>
      </c>
      <c r="D37" s="386">
        <v>296420882.48000002</v>
      </c>
      <c r="E37" s="428">
        <f>((D37*100)/D29)</f>
        <v>1.9427901967410586</v>
      </c>
    </row>
    <row r="38" spans="1:5">
      <c r="A38" s="384" t="s">
        <v>453</v>
      </c>
      <c r="B38" s="386">
        <v>383504846.94</v>
      </c>
      <c r="C38" s="386">
        <v>104583711.73999999</v>
      </c>
      <c r="D38" s="386">
        <v>728754518.83000004</v>
      </c>
      <c r="E38" s="428">
        <f>((D38*100)/D29)</f>
        <v>4.7763744685201068</v>
      </c>
    </row>
    <row r="39" spans="1:5" ht="22.5">
      <c r="A39" s="431" t="s">
        <v>454</v>
      </c>
      <c r="B39" s="386">
        <v>73258744.840000004</v>
      </c>
      <c r="C39" s="386">
        <v>47069960.93</v>
      </c>
      <c r="D39" s="386">
        <v>79128989.790000007</v>
      </c>
      <c r="E39" s="428">
        <f>((D39*100)/D29)</f>
        <v>0.51862414130828927</v>
      </c>
    </row>
    <row r="40" spans="1:5">
      <c r="A40" s="384" t="s">
        <v>455</v>
      </c>
      <c r="B40" s="386">
        <v>580148297.19000006</v>
      </c>
      <c r="C40" s="386">
        <v>375839853.19</v>
      </c>
      <c r="D40" s="386">
        <v>1141406122.3099999</v>
      </c>
      <c r="E40" s="428">
        <f>((D40*100)/D29)</f>
        <v>7.4809595274506773</v>
      </c>
    </row>
    <row r="41" spans="1:5">
      <c r="A41" s="384" t="s">
        <v>456</v>
      </c>
      <c r="B41" s="386">
        <v>939292157.05999994</v>
      </c>
      <c r="C41" s="386">
        <v>847886144.03999996</v>
      </c>
      <c r="D41" s="386">
        <v>1075855466.79</v>
      </c>
      <c r="E41" s="428">
        <f>((D41*100)/D29)</f>
        <v>7.0513299754814476</v>
      </c>
    </row>
    <row r="42" spans="1:5" ht="19.5" customHeight="1">
      <c r="A42" s="384" t="s">
        <v>457</v>
      </c>
      <c r="B42" s="386">
        <v>0</v>
      </c>
      <c r="C42" s="386">
        <v>11889767289.59</v>
      </c>
      <c r="D42" s="386">
        <v>0</v>
      </c>
      <c r="E42" s="428">
        <f>((D42*100)/D29)</f>
        <v>0</v>
      </c>
    </row>
    <row r="43" spans="1:5">
      <c r="A43" s="384" t="s">
        <v>458</v>
      </c>
      <c r="B43" s="386">
        <v>2256283396.7199998</v>
      </c>
      <c r="C43" s="386">
        <v>1972365097.8699999</v>
      </c>
      <c r="D43" s="386">
        <v>2965707145.5</v>
      </c>
      <c r="E43" s="428">
        <f>((D43*100)/D29)</f>
        <v>19.437722202554546</v>
      </c>
    </row>
    <row r="44" spans="1:5">
      <c r="A44" s="384" t="s">
        <v>459</v>
      </c>
      <c r="B44" s="386">
        <v>1814220301.6300001</v>
      </c>
      <c r="C44" s="386">
        <v>1282560968.1099999</v>
      </c>
      <c r="D44" s="386">
        <v>1649566086.1400001</v>
      </c>
      <c r="E44" s="428">
        <f>((D44*100)/D29)</f>
        <v>10.811521759927082</v>
      </c>
    </row>
    <row r="45" spans="1:5">
      <c r="A45" s="384" t="s">
        <v>460</v>
      </c>
      <c r="B45" s="386">
        <v>821810623.14999998</v>
      </c>
      <c r="C45" s="386">
        <v>698890541.83000004</v>
      </c>
      <c r="D45" s="386">
        <v>571975987.00999999</v>
      </c>
      <c r="E45" s="428">
        <f>((D45*100)/D29)</f>
        <v>3.7488227247596009</v>
      </c>
    </row>
    <row r="46" spans="1:5">
      <c r="A46" s="384" t="s">
        <v>461</v>
      </c>
      <c r="B46" s="386">
        <v>221156867.75</v>
      </c>
      <c r="C46" s="386">
        <v>152526402.02000001</v>
      </c>
      <c r="D46" s="386">
        <v>213976520.75</v>
      </c>
      <c r="E46" s="428">
        <f>((D46*100)/D29)</f>
        <v>1.4024365738601714</v>
      </c>
    </row>
    <row r="47" spans="1:5">
      <c r="A47" s="384" t="s">
        <v>462</v>
      </c>
      <c r="B47" s="386">
        <v>0</v>
      </c>
      <c r="C47" s="386">
        <v>0</v>
      </c>
      <c r="D47" s="386">
        <v>41391134.100000001</v>
      </c>
      <c r="E47" s="428">
        <f>((D47*100)/D29)</f>
        <v>0.27128415814935108</v>
      </c>
    </row>
    <row r="48" spans="1:5">
      <c r="A48" s="384" t="s">
        <v>463</v>
      </c>
      <c r="B48" s="386">
        <v>536173138.38999999</v>
      </c>
      <c r="C48" s="386">
        <v>486609275.51999998</v>
      </c>
      <c r="D48" s="386">
        <v>567328684.37</v>
      </c>
      <c r="E48" s="428">
        <f>((D48*100)/D29)</f>
        <v>3.7183635548969982</v>
      </c>
    </row>
    <row r="49" spans="1:5" ht="22.5">
      <c r="A49" s="431" t="s">
        <v>464</v>
      </c>
      <c r="B49" s="386">
        <v>104241799.48</v>
      </c>
      <c r="C49" s="386">
        <v>43336493.100000001</v>
      </c>
      <c r="D49" s="386">
        <v>99278313.620000005</v>
      </c>
      <c r="E49" s="428">
        <f>((D49*100)/D29)</f>
        <v>0.65068605435696325</v>
      </c>
    </row>
    <row r="50" spans="1:5">
      <c r="A50" s="384" t="s">
        <v>465</v>
      </c>
      <c r="B50" s="386">
        <v>293277348.75999999</v>
      </c>
      <c r="C50" s="386">
        <v>275453617.51999998</v>
      </c>
      <c r="D50" s="386">
        <v>284135657.87</v>
      </c>
      <c r="E50" s="428">
        <f>((D50*100)/D29)</f>
        <v>1.8622708563444508</v>
      </c>
    </row>
    <row r="51" spans="1:5" ht="18" customHeight="1">
      <c r="A51" s="384" t="s">
        <v>466</v>
      </c>
      <c r="B51" s="386">
        <v>9920831.2899999991</v>
      </c>
      <c r="C51" s="386">
        <v>7947354.7699999996</v>
      </c>
      <c r="D51" s="386">
        <v>12855803.43</v>
      </c>
      <c r="E51" s="428">
        <f>((D51*100)/D29)</f>
        <v>8.4259005863796574E-2</v>
      </c>
    </row>
    <row r="52" spans="1:5">
      <c r="A52" s="384" t="s">
        <v>467</v>
      </c>
      <c r="B52" s="386">
        <v>177669036.88</v>
      </c>
      <c r="C52" s="386">
        <v>171946269.13</v>
      </c>
      <c r="D52" s="386">
        <v>177974967.86000001</v>
      </c>
      <c r="E52" s="428">
        <f>((D52*100)/D29)</f>
        <v>1.1664765988511032</v>
      </c>
    </row>
    <row r="53" spans="1:5" ht="18" customHeight="1">
      <c r="A53" s="384" t="s">
        <v>468</v>
      </c>
      <c r="B53" s="386">
        <v>378755772.37</v>
      </c>
      <c r="C53" s="386">
        <v>34283249.530000001</v>
      </c>
      <c r="D53" s="386">
        <v>432058216.68000001</v>
      </c>
      <c r="E53" s="428">
        <f>((D53*100)/D29)</f>
        <v>2.8317791269107486</v>
      </c>
    </row>
    <row r="54" spans="1:5" ht="18" customHeight="1">
      <c r="A54" s="384" t="s">
        <v>469</v>
      </c>
      <c r="B54" s="386">
        <v>261896462.40000001</v>
      </c>
      <c r="C54" s="386">
        <v>241408637.71000001</v>
      </c>
      <c r="D54" s="386">
        <v>343793357.82999998</v>
      </c>
      <c r="E54" s="428">
        <f>((D54*100)/D29)</f>
        <v>2.2532770286245953</v>
      </c>
    </row>
    <row r="55" spans="1:5">
      <c r="A55" s="384" t="s">
        <v>470</v>
      </c>
      <c r="B55" s="386">
        <v>216563742.34</v>
      </c>
      <c r="C55" s="386">
        <v>128382475.06999999</v>
      </c>
      <c r="D55" s="386">
        <v>281977527.68000001</v>
      </c>
      <c r="E55" s="428">
        <f>((D55*100)/D29)</f>
        <v>1.8481261235532116</v>
      </c>
    </row>
    <row r="56" spans="1:5">
      <c r="A56" s="384" t="s">
        <v>471</v>
      </c>
      <c r="B56" s="386">
        <v>88070102.650000006</v>
      </c>
      <c r="C56" s="386">
        <v>31167723.879999999</v>
      </c>
      <c r="D56" s="386">
        <v>82212963.519999996</v>
      </c>
      <c r="E56" s="428">
        <f>((D56*100)/D29)</f>
        <v>0.53883700175024951</v>
      </c>
    </row>
    <row r="57" spans="1:5">
      <c r="A57" s="384" t="s">
        <v>472</v>
      </c>
      <c r="B57" s="386">
        <v>74252258.829999998</v>
      </c>
      <c r="C57" s="386">
        <v>54403722.380000003</v>
      </c>
      <c r="D57" s="386">
        <v>60130089.109999999</v>
      </c>
      <c r="E57" s="428">
        <f>((D57*100)/D29)</f>
        <v>0.39410228683856752</v>
      </c>
    </row>
    <row r="58" spans="1:5">
      <c r="A58" s="384" t="s">
        <v>473</v>
      </c>
      <c r="B58" s="386">
        <v>0</v>
      </c>
      <c r="C58" s="386">
        <v>0</v>
      </c>
      <c r="D58" s="386">
        <v>21218103.09</v>
      </c>
      <c r="E58" s="428">
        <f>((D58*100)/D29)</f>
        <v>0.13906686442536484</v>
      </c>
    </row>
    <row r="59" spans="1:5">
      <c r="A59" s="372"/>
      <c r="B59" s="373"/>
      <c r="C59" s="373"/>
      <c r="D59" s="373"/>
      <c r="E59" s="374"/>
    </row>
    <row r="60" spans="1:5">
      <c r="A60" s="376"/>
      <c r="B60" s="347"/>
      <c r="C60" s="347"/>
      <c r="D60" s="347"/>
      <c r="E60" s="392"/>
    </row>
    <row r="61" spans="1:5">
      <c r="A61" s="376"/>
      <c r="B61" s="347"/>
      <c r="C61" s="347"/>
      <c r="D61" s="347"/>
      <c r="E61" s="392"/>
    </row>
    <row r="62" spans="1:5">
      <c r="A62" s="1578" t="s">
        <v>437</v>
      </c>
      <c r="B62" s="1578"/>
      <c r="C62" s="1578"/>
      <c r="D62" s="1578"/>
      <c r="E62" s="1578"/>
    </row>
    <row r="63" spans="1:5">
      <c r="A63" s="1562" t="s">
        <v>377</v>
      </c>
      <c r="B63" s="1562"/>
      <c r="C63" s="1562"/>
      <c r="D63" s="1562"/>
      <c r="E63" s="1562"/>
    </row>
    <row r="64" spans="1:5">
      <c r="A64" s="432"/>
    </row>
    <row r="65" spans="1:5">
      <c r="A65" s="1583" t="s">
        <v>439</v>
      </c>
      <c r="B65" s="351">
        <v>2022</v>
      </c>
      <c r="C65" s="1585">
        <v>2023</v>
      </c>
      <c r="D65" s="1586"/>
      <c r="E65" s="1587"/>
    </row>
    <row r="66" spans="1:5">
      <c r="A66" s="1584"/>
      <c r="B66" s="352" t="s">
        <v>319</v>
      </c>
      <c r="C66" s="352" t="s">
        <v>320</v>
      </c>
      <c r="D66" s="1589" t="s">
        <v>319</v>
      </c>
      <c r="E66" s="1590"/>
    </row>
    <row r="67" spans="1:5">
      <c r="A67" s="354"/>
      <c r="B67" s="356"/>
      <c r="C67" s="356"/>
      <c r="D67" s="356"/>
      <c r="E67" s="417"/>
    </row>
    <row r="68" spans="1:5">
      <c r="A68" s="399" t="s">
        <v>474</v>
      </c>
      <c r="B68" s="359">
        <v>899696453.98000002</v>
      </c>
      <c r="C68" s="359">
        <v>578809465.64999998</v>
      </c>
      <c r="D68" s="359">
        <v>899500548.55999994</v>
      </c>
      <c r="E68" s="400">
        <f>SUM(E70:E71)</f>
        <v>100.00000000000001</v>
      </c>
    </row>
    <row r="69" spans="1:5">
      <c r="A69" s="362"/>
      <c r="B69" s="364"/>
      <c r="C69" s="364"/>
      <c r="D69" s="364"/>
      <c r="E69" s="401"/>
    </row>
    <row r="70" spans="1:5">
      <c r="A70" s="384" t="s">
        <v>475</v>
      </c>
      <c r="B70" s="386">
        <v>784698367.65999997</v>
      </c>
      <c r="C70" s="386">
        <v>463599151.95999998</v>
      </c>
      <c r="D70" s="386">
        <v>781814191.86000001</v>
      </c>
      <c r="E70" s="428">
        <f>((D70*100)/D68)</f>
        <v>86.91647749538312</v>
      </c>
    </row>
    <row r="71" spans="1:5">
      <c r="A71" s="384" t="s">
        <v>476</v>
      </c>
      <c r="B71" s="386">
        <v>114998086.31999999</v>
      </c>
      <c r="C71" s="386">
        <v>115210313.69</v>
      </c>
      <c r="D71" s="386">
        <v>117686356.7</v>
      </c>
      <c r="E71" s="428">
        <f>((D71*100)/D68)</f>
        <v>13.083522504616893</v>
      </c>
    </row>
    <row r="72" spans="1:5">
      <c r="A72" s="372"/>
      <c r="B72" s="373"/>
      <c r="C72" s="373"/>
      <c r="D72" s="373"/>
      <c r="E72" s="374"/>
    </row>
    <row r="73" spans="1:5">
      <c r="A73" s="376"/>
      <c r="B73" s="347"/>
      <c r="C73" s="347"/>
      <c r="D73" s="347"/>
      <c r="E73" s="392"/>
    </row>
    <row r="74" spans="1:5">
      <c r="A74" s="376"/>
      <c r="B74" s="347"/>
      <c r="C74" s="347"/>
      <c r="D74" s="347"/>
      <c r="E74" s="392"/>
    </row>
    <row r="75" spans="1:5">
      <c r="A75" s="1578" t="s">
        <v>437</v>
      </c>
      <c r="B75" s="1578"/>
      <c r="C75" s="1578"/>
      <c r="D75" s="1578"/>
      <c r="E75" s="1578"/>
    </row>
    <row r="76" spans="1:5">
      <c r="A76" s="1562" t="s">
        <v>377</v>
      </c>
      <c r="B76" s="1562"/>
      <c r="C76" s="1562"/>
      <c r="D76" s="1562"/>
      <c r="E76" s="1562"/>
    </row>
    <row r="77" spans="1:5">
      <c r="A77" s="432"/>
    </row>
    <row r="78" spans="1:5">
      <c r="A78" s="1583" t="s">
        <v>440</v>
      </c>
      <c r="B78" s="351">
        <v>2022</v>
      </c>
      <c r="C78" s="1585">
        <v>2023</v>
      </c>
      <c r="D78" s="1586"/>
      <c r="E78" s="1587"/>
    </row>
    <row r="79" spans="1:5">
      <c r="A79" s="1584"/>
      <c r="B79" s="352" t="s">
        <v>319</v>
      </c>
      <c r="C79" s="352" t="s">
        <v>320</v>
      </c>
      <c r="D79" s="1589" t="s">
        <v>319</v>
      </c>
      <c r="E79" s="1590"/>
    </row>
    <row r="80" spans="1:5">
      <c r="A80" s="354"/>
      <c r="B80" s="356"/>
      <c r="C80" s="356"/>
      <c r="D80" s="356"/>
      <c r="E80" s="417"/>
    </row>
    <row r="81" spans="1:5">
      <c r="A81" s="399" t="s">
        <v>474</v>
      </c>
      <c r="B81" s="359">
        <v>1108050783.2</v>
      </c>
      <c r="C81" s="359">
        <v>1107812858.3800001</v>
      </c>
      <c r="D81" s="359">
        <v>1137137476.8</v>
      </c>
      <c r="E81" s="400">
        <f>SUM(E83:E84)</f>
        <v>100</v>
      </c>
    </row>
    <row r="82" spans="1:5">
      <c r="A82" s="362"/>
      <c r="B82" s="364"/>
      <c r="C82" s="364"/>
      <c r="D82" s="364"/>
      <c r="E82" s="401"/>
    </row>
    <row r="83" spans="1:5">
      <c r="A83" s="384" t="s">
        <v>477</v>
      </c>
      <c r="B83" s="386">
        <v>237729419.75</v>
      </c>
      <c r="C83" s="386">
        <v>238491465.37</v>
      </c>
      <c r="D83" s="386">
        <v>244467634.44</v>
      </c>
      <c r="E83" s="428">
        <f>((D83*100)/D81)</f>
        <v>21.498511783109318</v>
      </c>
    </row>
    <row r="84" spans="1:5">
      <c r="A84" s="384" t="s">
        <v>478</v>
      </c>
      <c r="B84" s="386">
        <v>870321363.45000005</v>
      </c>
      <c r="C84" s="386">
        <v>869321393.00999999</v>
      </c>
      <c r="D84" s="386">
        <v>892669842.36000001</v>
      </c>
      <c r="E84" s="428">
        <f>((D84*100)/D81)</f>
        <v>78.501488216890678</v>
      </c>
    </row>
    <row r="85" spans="1:5">
      <c r="A85" s="372"/>
      <c r="B85" s="373"/>
      <c r="C85" s="373"/>
      <c r="D85" s="373"/>
      <c r="E85" s="374"/>
    </row>
    <row r="86" spans="1:5">
      <c r="A86" s="376"/>
      <c r="B86" s="347"/>
      <c r="C86" s="347"/>
      <c r="D86" s="347"/>
      <c r="E86" s="392"/>
    </row>
    <row r="87" spans="1:5">
      <c r="A87" s="376"/>
      <c r="B87" s="347"/>
      <c r="C87" s="347"/>
      <c r="D87" s="347"/>
      <c r="E87" s="392"/>
    </row>
    <row r="88" spans="1:5">
      <c r="A88" s="1578" t="s">
        <v>437</v>
      </c>
      <c r="B88" s="1578"/>
      <c r="C88" s="1578"/>
      <c r="D88" s="1578"/>
      <c r="E88" s="1578"/>
    </row>
    <row r="89" spans="1:5">
      <c r="A89" s="1562" t="s">
        <v>377</v>
      </c>
      <c r="B89" s="1562"/>
      <c r="C89" s="1562"/>
      <c r="D89" s="1562"/>
      <c r="E89" s="1562"/>
    </row>
    <row r="90" spans="1:5">
      <c r="A90" s="432"/>
    </row>
    <row r="91" spans="1:5">
      <c r="A91" s="1583" t="s">
        <v>441</v>
      </c>
      <c r="B91" s="351">
        <v>2022</v>
      </c>
      <c r="C91" s="1585">
        <v>2023</v>
      </c>
      <c r="D91" s="1586"/>
      <c r="E91" s="1587"/>
    </row>
    <row r="92" spans="1:5">
      <c r="A92" s="1584"/>
      <c r="B92" s="352" t="s">
        <v>319</v>
      </c>
      <c r="C92" s="352" t="s">
        <v>320</v>
      </c>
      <c r="D92" s="1589" t="s">
        <v>319</v>
      </c>
      <c r="E92" s="1590"/>
    </row>
    <row r="93" spans="1:5">
      <c r="A93" s="354"/>
      <c r="B93" s="356"/>
      <c r="C93" s="356"/>
      <c r="D93" s="356"/>
      <c r="E93" s="417"/>
    </row>
    <row r="94" spans="1:5">
      <c r="A94" s="399" t="s">
        <v>474</v>
      </c>
      <c r="B94" s="359">
        <v>3185053354.6199999</v>
      </c>
      <c r="C94" s="359">
        <v>2608748425.9899998</v>
      </c>
      <c r="D94" s="359">
        <v>2849623569.3600001</v>
      </c>
      <c r="E94" s="400">
        <f>SUM(E96:E105)</f>
        <v>99.999999999999986</v>
      </c>
    </row>
    <row r="95" spans="1:5">
      <c r="A95" s="362"/>
      <c r="B95" s="364"/>
      <c r="C95" s="364"/>
      <c r="D95" s="364"/>
      <c r="E95" s="401"/>
    </row>
    <row r="96" spans="1:5">
      <c r="A96" s="384" t="s">
        <v>479</v>
      </c>
      <c r="B96" s="386">
        <v>53033746.100000001</v>
      </c>
      <c r="C96" s="386">
        <v>41655638.530000001</v>
      </c>
      <c r="D96" s="386">
        <v>49416980.920000002</v>
      </c>
      <c r="E96" s="428">
        <f>((D96*100)/D94)</f>
        <v>1.7341582043097226</v>
      </c>
    </row>
    <row r="97" spans="1:5">
      <c r="A97" s="384" t="s">
        <v>480</v>
      </c>
      <c r="B97" s="386">
        <v>655197352.19000006</v>
      </c>
      <c r="C97" s="386">
        <v>270297185.41000003</v>
      </c>
      <c r="D97" s="386">
        <v>285117980.68000001</v>
      </c>
      <c r="E97" s="428">
        <f>((D97*100)/D94)</f>
        <v>10.005461203566439</v>
      </c>
    </row>
    <row r="98" spans="1:5">
      <c r="A98" s="384" t="s">
        <v>481</v>
      </c>
      <c r="B98" s="386">
        <v>1451772436.01</v>
      </c>
      <c r="C98" s="386">
        <v>1267559399</v>
      </c>
      <c r="D98" s="386">
        <v>1413051409.27</v>
      </c>
      <c r="E98" s="428">
        <f>((D98*100)/D94)</f>
        <v>49.587300739071253</v>
      </c>
    </row>
    <row r="99" spans="1:5">
      <c r="A99" s="384" t="s">
        <v>482</v>
      </c>
      <c r="B99" s="386">
        <v>12005347.16</v>
      </c>
      <c r="C99" s="386">
        <v>12466232.6</v>
      </c>
      <c r="D99" s="386">
        <v>12462648.41</v>
      </c>
      <c r="E99" s="428">
        <f>((D99*100)/D94)</f>
        <v>0.43734367388037149</v>
      </c>
    </row>
    <row r="100" spans="1:5" ht="33.75">
      <c r="A100" s="431" t="s">
        <v>483</v>
      </c>
      <c r="B100" s="386">
        <v>38068136.920000002</v>
      </c>
      <c r="C100" s="386">
        <v>30888365.379999999</v>
      </c>
      <c r="D100" s="386">
        <v>35359725.659999996</v>
      </c>
      <c r="E100" s="428">
        <f>((D100*100)/D94)</f>
        <v>1.2408560218338407</v>
      </c>
    </row>
    <row r="101" spans="1:5">
      <c r="A101" s="384" t="s">
        <v>484</v>
      </c>
      <c r="B101" s="386">
        <v>830702746.38</v>
      </c>
      <c r="C101" s="386">
        <v>856647820.09000003</v>
      </c>
      <c r="D101" s="386">
        <v>897759187.57000005</v>
      </c>
      <c r="E101" s="428">
        <f>((D101*100)/D94)</f>
        <v>31.50448351224259</v>
      </c>
    </row>
    <row r="102" spans="1:5">
      <c r="A102" s="384" t="s">
        <v>485</v>
      </c>
      <c r="B102" s="386">
        <v>60257363.119999997</v>
      </c>
      <c r="C102" s="386">
        <v>59456715.770000003</v>
      </c>
      <c r="D102" s="386">
        <v>63895702.310000002</v>
      </c>
      <c r="E102" s="428">
        <f>((D102*100)/D94)</f>
        <v>2.2422506255571997</v>
      </c>
    </row>
    <row r="103" spans="1:5">
      <c r="A103" s="384" t="s">
        <v>486</v>
      </c>
      <c r="B103" s="386">
        <v>60827412.979999997</v>
      </c>
      <c r="C103" s="386">
        <v>54691862.100000001</v>
      </c>
      <c r="D103" s="386">
        <v>56949343.090000004</v>
      </c>
      <c r="E103" s="428">
        <f>((D103*100)/D94)</f>
        <v>1.9984865265130549</v>
      </c>
    </row>
    <row r="104" spans="1:5">
      <c r="A104" s="384" t="s">
        <v>487</v>
      </c>
      <c r="B104" s="386">
        <v>23188813.760000002</v>
      </c>
      <c r="C104" s="386">
        <v>15085207.109999999</v>
      </c>
      <c r="D104" s="386">
        <v>15079231.43</v>
      </c>
      <c r="E104" s="428">
        <f>((D104*100)/D94)</f>
        <v>0.52916573234922604</v>
      </c>
    </row>
    <row r="105" spans="1:5">
      <c r="A105" s="384" t="s">
        <v>488</v>
      </c>
      <c r="B105" s="386">
        <v>0</v>
      </c>
      <c r="C105" s="386">
        <v>0</v>
      </c>
      <c r="D105" s="386">
        <v>20531360.02</v>
      </c>
      <c r="E105" s="428">
        <f>((D105*100)/D94)</f>
        <v>0.72049376067629733</v>
      </c>
    </row>
    <row r="106" spans="1:5">
      <c r="A106" s="372"/>
      <c r="B106" s="373"/>
      <c r="C106" s="373"/>
      <c r="D106" s="373"/>
      <c r="E106" s="433"/>
    </row>
    <row r="107" spans="1:5">
      <c r="A107" s="376"/>
      <c r="B107" s="347"/>
      <c r="C107" s="347"/>
      <c r="D107" s="347"/>
      <c r="E107" s="434"/>
    </row>
    <row r="108" spans="1:5">
      <c r="A108" s="376"/>
      <c r="B108" s="347"/>
      <c r="C108" s="347"/>
      <c r="D108" s="347"/>
      <c r="E108" s="392"/>
    </row>
    <row r="109" spans="1:5">
      <c r="A109" s="1578" t="s">
        <v>437</v>
      </c>
      <c r="B109" s="1578"/>
      <c r="C109" s="1578"/>
      <c r="D109" s="1578"/>
      <c r="E109" s="1578"/>
    </row>
    <row r="110" spans="1:5">
      <c r="A110" s="1562" t="s">
        <v>377</v>
      </c>
      <c r="B110" s="1562"/>
      <c r="C110" s="1562"/>
      <c r="D110" s="1562"/>
      <c r="E110" s="1562"/>
    </row>
    <row r="111" spans="1:5">
      <c r="A111" s="432"/>
    </row>
    <row r="112" spans="1:5">
      <c r="A112" s="1583" t="s">
        <v>442</v>
      </c>
      <c r="B112" s="351">
        <v>2022</v>
      </c>
      <c r="C112" s="1585">
        <v>2023</v>
      </c>
      <c r="D112" s="1586"/>
      <c r="E112" s="1587"/>
    </row>
    <row r="113" spans="1:5">
      <c r="A113" s="1584"/>
      <c r="B113" s="352" t="s">
        <v>319</v>
      </c>
      <c r="C113" s="352" t="s">
        <v>320</v>
      </c>
      <c r="D113" s="1589" t="s">
        <v>319</v>
      </c>
      <c r="E113" s="1590"/>
    </row>
    <row r="114" spans="1:5">
      <c r="A114" s="354"/>
      <c r="B114" s="356"/>
      <c r="C114" s="356"/>
      <c r="D114" s="356"/>
      <c r="E114" s="417"/>
    </row>
    <row r="115" spans="1:5">
      <c r="A115" s="399" t="s">
        <v>474</v>
      </c>
      <c r="B115" s="359">
        <v>52646015988.150002</v>
      </c>
      <c r="C115" s="359">
        <v>44776187750.57</v>
      </c>
      <c r="D115" s="359">
        <v>53179109343.470001</v>
      </c>
      <c r="E115" s="400">
        <f>SUM(E117:E180)</f>
        <v>100</v>
      </c>
    </row>
    <row r="116" spans="1:5">
      <c r="A116" s="362"/>
      <c r="B116" s="364"/>
      <c r="C116" s="364"/>
      <c r="D116" s="364"/>
      <c r="E116" s="401"/>
    </row>
    <row r="117" spans="1:5">
      <c r="A117" s="384" t="s">
        <v>489</v>
      </c>
      <c r="B117" s="386">
        <v>903940897.16999996</v>
      </c>
      <c r="C117" s="386">
        <v>281163837.36000001</v>
      </c>
      <c r="D117" s="386">
        <v>1221512741.3399999</v>
      </c>
      <c r="E117" s="428">
        <f>((D117*100)/D115)</f>
        <v>2.296978562485068</v>
      </c>
    </row>
    <row r="118" spans="1:5">
      <c r="A118" s="384" t="s">
        <v>490</v>
      </c>
      <c r="B118" s="386">
        <v>38915252.43</v>
      </c>
      <c r="C118" s="386">
        <v>39344724.939999998</v>
      </c>
      <c r="D118" s="386">
        <v>41849829.509999998</v>
      </c>
      <c r="E118" s="428">
        <f>((D118*100)/D115)</f>
        <v>7.8695995526556983E-2</v>
      </c>
    </row>
    <row r="119" spans="1:5">
      <c r="A119" s="384" t="s">
        <v>491</v>
      </c>
      <c r="B119" s="386">
        <v>9314347.3900000006</v>
      </c>
      <c r="C119" s="386">
        <v>6665198.5099999998</v>
      </c>
      <c r="D119" s="386">
        <v>7107713.3499999996</v>
      </c>
      <c r="E119" s="428">
        <f>((D119*100)/D115)</f>
        <v>1.3365611868549985E-2</v>
      </c>
    </row>
    <row r="120" spans="1:5">
      <c r="A120" s="384" t="s">
        <v>492</v>
      </c>
      <c r="B120" s="386">
        <v>1743437001.0999999</v>
      </c>
      <c r="C120" s="386">
        <v>1376204382.8299999</v>
      </c>
      <c r="D120" s="386">
        <v>1363078808.3599999</v>
      </c>
      <c r="E120" s="428">
        <f>((D120*100)/D115)</f>
        <v>2.5631847264613428</v>
      </c>
    </row>
    <row r="121" spans="1:5">
      <c r="A121" s="384" t="s">
        <v>493</v>
      </c>
      <c r="B121" s="386">
        <v>947512305.00999999</v>
      </c>
      <c r="C121" s="386">
        <v>940557228.25</v>
      </c>
      <c r="D121" s="386">
        <v>962119596.30999994</v>
      </c>
      <c r="E121" s="428">
        <f>((D121*100)/D115)</f>
        <v>1.8092059235063911</v>
      </c>
    </row>
    <row r="122" spans="1:5">
      <c r="A122" s="384" t="s">
        <v>494</v>
      </c>
      <c r="B122" s="386">
        <v>239510987.80000001</v>
      </c>
      <c r="C122" s="386">
        <v>242048594.59999999</v>
      </c>
      <c r="D122" s="386">
        <v>233119739.37</v>
      </c>
      <c r="E122" s="428">
        <f>((D122*100)/D115)</f>
        <v>0.4383671374869037</v>
      </c>
    </row>
    <row r="123" spans="1:5">
      <c r="A123" s="384" t="s">
        <v>495</v>
      </c>
      <c r="B123" s="386">
        <v>518348471.70999998</v>
      </c>
      <c r="C123" s="386">
        <v>113023611.06</v>
      </c>
      <c r="D123" s="386">
        <v>298428606.39999998</v>
      </c>
      <c r="E123" s="428">
        <f>((D123*100)/D115)</f>
        <v>0.56117639066221925</v>
      </c>
    </row>
    <row r="124" spans="1:5">
      <c r="A124" s="384" t="s">
        <v>496</v>
      </c>
      <c r="B124" s="386">
        <v>558695919.35000002</v>
      </c>
      <c r="C124" s="386">
        <v>316153307.93000001</v>
      </c>
      <c r="D124" s="386">
        <v>601728561.07000005</v>
      </c>
      <c r="E124" s="428">
        <f>((D124*100)/D115)</f>
        <v>1.1315130480723026</v>
      </c>
    </row>
    <row r="125" spans="1:5">
      <c r="A125" s="384" t="s">
        <v>497</v>
      </c>
      <c r="B125" s="386">
        <v>35181284.200000003</v>
      </c>
      <c r="C125" s="386">
        <v>8937491.1400000006</v>
      </c>
      <c r="D125" s="386">
        <v>115631903.17</v>
      </c>
      <c r="E125" s="428">
        <f>((D125*100)/D115)</f>
        <v>0.21743858556028775</v>
      </c>
    </row>
    <row r="126" spans="1:5" ht="22.5">
      <c r="A126" s="431" t="s">
        <v>498</v>
      </c>
      <c r="B126" s="386">
        <v>1762305.86</v>
      </c>
      <c r="C126" s="386">
        <v>1815155.97</v>
      </c>
      <c r="D126" s="386">
        <v>1412020.5</v>
      </c>
      <c r="E126" s="428">
        <f>((D126*100)/D115)</f>
        <v>2.6552165266253854E-3</v>
      </c>
    </row>
    <row r="127" spans="1:5" ht="33.75">
      <c r="A127" s="431" t="s">
        <v>499</v>
      </c>
      <c r="B127" s="386">
        <v>1196333.6200000001</v>
      </c>
      <c r="C127" s="386">
        <v>1168960.81</v>
      </c>
      <c r="D127" s="386">
        <v>1042968.48</v>
      </c>
      <c r="E127" s="428">
        <f>((D127*100)/D115)</f>
        <v>1.9612372092652746E-3</v>
      </c>
    </row>
    <row r="128" spans="1:5" ht="22.5">
      <c r="A128" s="431" t="s">
        <v>500</v>
      </c>
      <c r="B128" s="386">
        <v>5106129.16</v>
      </c>
      <c r="C128" s="386">
        <v>5560420.5300000003</v>
      </c>
      <c r="D128" s="386">
        <v>4154767.21</v>
      </c>
      <c r="E128" s="428">
        <f>((D128*100)/D115)</f>
        <v>7.8127807353174008E-3</v>
      </c>
    </row>
    <row r="129" spans="1:5">
      <c r="A129" s="384" t="s">
        <v>501</v>
      </c>
      <c r="B129" s="386">
        <v>10395003.09</v>
      </c>
      <c r="C129" s="386">
        <v>10929626.289999999</v>
      </c>
      <c r="D129" s="386">
        <v>10844102.66</v>
      </c>
      <c r="E129" s="428">
        <f>((D129*100)/D115)</f>
        <v>2.0391659044082081E-2</v>
      </c>
    </row>
    <row r="130" spans="1:5">
      <c r="A130" s="384" t="s">
        <v>502</v>
      </c>
      <c r="B130" s="386">
        <v>8972860.2599999998</v>
      </c>
      <c r="C130" s="386">
        <v>4538486.9800000004</v>
      </c>
      <c r="D130" s="386">
        <v>12130497.32</v>
      </c>
      <c r="E130" s="428">
        <f>((D130*100)/D115)</f>
        <v>2.2810644009948117E-2</v>
      </c>
    </row>
    <row r="131" spans="1:5">
      <c r="A131" s="384" t="s">
        <v>503</v>
      </c>
      <c r="B131" s="386">
        <v>21335973.620000001</v>
      </c>
      <c r="C131" s="386">
        <v>120912178.90000001</v>
      </c>
      <c r="D131" s="386">
        <v>130352333.5</v>
      </c>
      <c r="E131" s="428">
        <f>((D131*100)/D115)</f>
        <v>0.24511943714229636</v>
      </c>
    </row>
    <row r="132" spans="1:5">
      <c r="A132" s="384" t="s">
        <v>504</v>
      </c>
      <c r="B132" s="386">
        <v>72950788.730000004</v>
      </c>
      <c r="C132" s="386">
        <v>63326263.210000001</v>
      </c>
      <c r="D132" s="386">
        <v>95666448.930000007</v>
      </c>
      <c r="E132" s="428">
        <f>((D132*100)/D115)</f>
        <v>0.17989479348387608</v>
      </c>
    </row>
    <row r="133" spans="1:5">
      <c r="A133" s="384" t="s">
        <v>505</v>
      </c>
      <c r="B133" s="386">
        <v>4545305.99</v>
      </c>
      <c r="C133" s="386">
        <v>4914790.2699999996</v>
      </c>
      <c r="D133" s="386">
        <v>4704292.68</v>
      </c>
      <c r="E133" s="428">
        <f>((D133*100)/D115)</f>
        <v>8.8461291249091814E-3</v>
      </c>
    </row>
    <row r="134" spans="1:5">
      <c r="A134" s="384" t="s">
        <v>506</v>
      </c>
      <c r="B134" s="386">
        <v>90337343.209999993</v>
      </c>
      <c r="C134" s="386">
        <v>78572510.920000002</v>
      </c>
      <c r="D134" s="386">
        <v>93446203.480000004</v>
      </c>
      <c r="E134" s="428">
        <f>((D134*100)/D115)</f>
        <v>0.1757197603225269</v>
      </c>
    </row>
    <row r="135" spans="1:5" ht="22.5">
      <c r="A135" s="431" t="s">
        <v>507</v>
      </c>
      <c r="B135" s="386">
        <v>96776576.590000004</v>
      </c>
      <c r="C135" s="386">
        <v>92602162.170000002</v>
      </c>
      <c r="D135" s="386">
        <v>98183290.719999999</v>
      </c>
      <c r="E135" s="428">
        <f>((D135*100)/D115)</f>
        <v>0.18462755757314347</v>
      </c>
    </row>
    <row r="136" spans="1:5">
      <c r="A136" s="384" t="s">
        <v>508</v>
      </c>
      <c r="B136" s="386">
        <v>542847359.49000001</v>
      </c>
      <c r="C136" s="386">
        <v>526514028.87</v>
      </c>
      <c r="D136" s="386">
        <v>517808829.27999997</v>
      </c>
      <c r="E136" s="428">
        <f>((D136*100)/D115)</f>
        <v>0.97370722389426978</v>
      </c>
    </row>
    <row r="137" spans="1:5">
      <c r="A137" s="384" t="s">
        <v>509</v>
      </c>
      <c r="B137" s="386">
        <v>36439978.399999999</v>
      </c>
      <c r="C137" s="386">
        <v>28140222.620000001</v>
      </c>
      <c r="D137" s="386">
        <v>32392225.98</v>
      </c>
      <c r="E137" s="428">
        <f>((D137*100)/D115)</f>
        <v>6.0911561663786168E-2</v>
      </c>
    </row>
    <row r="138" spans="1:5">
      <c r="A138" s="384" t="s">
        <v>510</v>
      </c>
      <c r="B138" s="386">
        <v>143554163.56999999</v>
      </c>
      <c r="C138" s="386">
        <v>7925896.3200000003</v>
      </c>
      <c r="D138" s="386">
        <v>111897846.65000001</v>
      </c>
      <c r="E138" s="428">
        <f>((D138*100)/D115)</f>
        <v>0.21041692505092741</v>
      </c>
    </row>
    <row r="139" spans="1:5">
      <c r="A139" s="384" t="s">
        <v>511</v>
      </c>
      <c r="B139" s="386">
        <v>247332910.75999999</v>
      </c>
      <c r="C139" s="386">
        <v>184243341</v>
      </c>
      <c r="D139" s="386">
        <v>267852798.83000001</v>
      </c>
      <c r="E139" s="428">
        <f>((D139*100)/D115)</f>
        <v>0.5036804905851443</v>
      </c>
    </row>
    <row r="140" spans="1:5">
      <c r="A140" s="384" t="s">
        <v>512</v>
      </c>
      <c r="B140" s="386">
        <v>28268861506.73</v>
      </c>
      <c r="C140" s="386">
        <v>28232953750</v>
      </c>
      <c r="D140" s="386">
        <v>30973991270</v>
      </c>
      <c r="E140" s="428">
        <f>((D140*100)/D115)</f>
        <v>58.244659702642004</v>
      </c>
    </row>
    <row r="141" spans="1:5">
      <c r="A141" s="384" t="s">
        <v>513</v>
      </c>
      <c r="B141" s="386">
        <v>484079847.72000003</v>
      </c>
      <c r="C141" s="386">
        <v>45198072.280000001</v>
      </c>
      <c r="D141" s="386">
        <v>355778201.63</v>
      </c>
      <c r="E141" s="428">
        <f>((D141*100)/D115)</f>
        <v>0.66901872938886842</v>
      </c>
    </row>
    <row r="142" spans="1:5">
      <c r="A142" s="384" t="s">
        <v>514</v>
      </c>
      <c r="B142" s="386">
        <v>27708072.469999999</v>
      </c>
      <c r="C142" s="386">
        <v>27797821.989999998</v>
      </c>
      <c r="D142" s="386">
        <v>26891581.93</v>
      </c>
      <c r="E142" s="428">
        <f>((D142*100)/D115)</f>
        <v>5.0567943431158814E-2</v>
      </c>
    </row>
    <row r="143" spans="1:5">
      <c r="A143" s="384" t="s">
        <v>515</v>
      </c>
      <c r="B143" s="386">
        <v>16483987.67</v>
      </c>
      <c r="C143" s="386">
        <v>15673167.779999999</v>
      </c>
      <c r="D143" s="386">
        <v>21600098.329999998</v>
      </c>
      <c r="E143" s="428">
        <f>((D143*100)/D115)</f>
        <v>4.0617638385950762E-2</v>
      </c>
    </row>
    <row r="144" spans="1:5">
      <c r="A144" s="384" t="s">
        <v>516</v>
      </c>
      <c r="B144" s="386">
        <v>27244122.699999999</v>
      </c>
      <c r="C144" s="386">
        <v>31975036</v>
      </c>
      <c r="D144" s="386">
        <v>28962054.859999999</v>
      </c>
      <c r="E144" s="428">
        <f>((D144*100)/D115)</f>
        <v>5.4461338705283011E-2</v>
      </c>
    </row>
    <row r="145" spans="1:5">
      <c r="A145" s="384" t="s">
        <v>517</v>
      </c>
      <c r="B145" s="386">
        <v>41970371.399999999</v>
      </c>
      <c r="C145" s="386">
        <v>32328990</v>
      </c>
      <c r="D145" s="386">
        <v>33280813.25</v>
      </c>
      <c r="E145" s="428">
        <f>((D145*100)/D115)</f>
        <v>6.2582494631581553E-2</v>
      </c>
    </row>
    <row r="146" spans="1:5">
      <c r="A146" s="384" t="s">
        <v>518</v>
      </c>
      <c r="B146" s="386">
        <v>44086005.170000002</v>
      </c>
      <c r="C146" s="386">
        <v>46722304.719999999</v>
      </c>
      <c r="D146" s="386">
        <v>41311547.479999997</v>
      </c>
      <c r="E146" s="428">
        <f>((D146*100)/D115)</f>
        <v>7.7683789724982952E-2</v>
      </c>
    </row>
    <row r="147" spans="1:5">
      <c r="A147" s="384" t="s">
        <v>519</v>
      </c>
      <c r="B147" s="386">
        <v>414714088.94</v>
      </c>
      <c r="C147" s="386">
        <v>336805202.97000003</v>
      </c>
      <c r="D147" s="386">
        <v>443093459.95999998</v>
      </c>
      <c r="E147" s="428">
        <f>((D147*100)/D115)</f>
        <v>0.83320962955241484</v>
      </c>
    </row>
    <row r="148" spans="1:5">
      <c r="A148" s="384" t="s">
        <v>520</v>
      </c>
      <c r="B148" s="386">
        <v>14116684654.32</v>
      </c>
      <c r="C148" s="386">
        <v>9722770301.3999996</v>
      </c>
      <c r="D148" s="386">
        <v>11978466143.200001</v>
      </c>
      <c r="E148" s="428">
        <f>((D148*100)/D115)</f>
        <v>22.52475885941265</v>
      </c>
    </row>
    <row r="149" spans="1:5">
      <c r="A149" s="384" t="s">
        <v>521</v>
      </c>
      <c r="B149" s="386">
        <v>1291107938.6700001</v>
      </c>
      <c r="C149" s="386">
        <v>401310656.30000001</v>
      </c>
      <c r="D149" s="386">
        <v>1442043089.52</v>
      </c>
      <c r="E149" s="428">
        <f>((D149*100)/D115)</f>
        <v>2.7116721346463697</v>
      </c>
    </row>
    <row r="150" spans="1:5">
      <c r="A150" s="384" t="s">
        <v>522</v>
      </c>
      <c r="B150" s="386">
        <v>21670660.390000001</v>
      </c>
      <c r="C150" s="386">
        <v>17761338.68</v>
      </c>
      <c r="D150" s="386">
        <v>19197311.260000002</v>
      </c>
      <c r="E150" s="428">
        <f>((D150*100)/D115)</f>
        <v>3.6099347087612123E-2</v>
      </c>
    </row>
    <row r="151" spans="1:5">
      <c r="A151" s="384" t="s">
        <v>523</v>
      </c>
      <c r="B151" s="386">
        <v>51324367.82</v>
      </c>
      <c r="C151" s="386">
        <v>37786931.829999998</v>
      </c>
      <c r="D151" s="386">
        <v>47420101.450000003</v>
      </c>
      <c r="E151" s="428">
        <f>((D151*100)/D115)</f>
        <v>8.9170544665812146E-2</v>
      </c>
    </row>
    <row r="152" spans="1:5">
      <c r="A152" s="384" t="s">
        <v>524</v>
      </c>
      <c r="B152" s="386">
        <v>21419329.300000001</v>
      </c>
      <c r="C152" s="386">
        <v>18847108.93</v>
      </c>
      <c r="D152" s="386">
        <v>20557602.420000002</v>
      </c>
      <c r="E152" s="428">
        <f>((D152*100)/D115)</f>
        <v>3.8657289815111059E-2</v>
      </c>
    </row>
    <row r="153" spans="1:5">
      <c r="A153" s="384" t="s">
        <v>525</v>
      </c>
      <c r="B153" s="386">
        <v>55389660.609999999</v>
      </c>
      <c r="C153" s="386">
        <v>42441191</v>
      </c>
      <c r="D153" s="386">
        <v>52185039.280000001</v>
      </c>
      <c r="E153" s="428">
        <f>((D153*100)/D115)</f>
        <v>9.8130713214752127E-2</v>
      </c>
    </row>
    <row r="154" spans="1:5">
      <c r="A154" s="384" t="s">
        <v>526</v>
      </c>
      <c r="B154" s="386">
        <v>148203941.69999999</v>
      </c>
      <c r="C154" s="386">
        <v>122351306.5</v>
      </c>
      <c r="D154" s="386">
        <v>146263806.63999999</v>
      </c>
      <c r="E154" s="428">
        <f>((D154*100)/D115)</f>
        <v>0.27503997048036322</v>
      </c>
    </row>
    <row r="155" spans="1:5">
      <c r="A155" s="384" t="s">
        <v>527</v>
      </c>
      <c r="B155" s="386">
        <v>124583376.84</v>
      </c>
      <c r="C155" s="386">
        <v>110711357.90000001</v>
      </c>
      <c r="D155" s="386">
        <v>135543314.75</v>
      </c>
      <c r="E155" s="428">
        <f>((D155*100)/D115)</f>
        <v>0.25488075378352254</v>
      </c>
    </row>
    <row r="156" spans="1:5">
      <c r="A156" s="384" t="s">
        <v>528</v>
      </c>
      <c r="B156" s="386">
        <v>242457684.81999999</v>
      </c>
      <c r="C156" s="386">
        <v>232436924.27000001</v>
      </c>
      <c r="D156" s="386">
        <v>239838113.34999999</v>
      </c>
      <c r="E156" s="428">
        <f>((D156*100)/D115)</f>
        <v>0.4510006209411071</v>
      </c>
    </row>
    <row r="157" spans="1:5">
      <c r="A157" s="384" t="s">
        <v>529</v>
      </c>
      <c r="B157" s="386">
        <v>191945973.94999999</v>
      </c>
      <c r="C157" s="386">
        <v>134064144.31</v>
      </c>
      <c r="D157" s="386">
        <v>141071049.05000001</v>
      </c>
      <c r="E157" s="428">
        <f>((D157*100)/D115)</f>
        <v>0.265275313542502</v>
      </c>
    </row>
    <row r="158" spans="1:5">
      <c r="A158" s="384" t="s">
        <v>530</v>
      </c>
      <c r="B158" s="386">
        <v>218645232.69999999</v>
      </c>
      <c r="C158" s="386">
        <v>200267925.80000001</v>
      </c>
      <c r="D158" s="386">
        <v>234078915.22</v>
      </c>
      <c r="E158" s="428">
        <f>((D158*100)/D115)</f>
        <v>0.44017080787898366</v>
      </c>
    </row>
    <row r="159" spans="1:5">
      <c r="A159" s="384" t="s">
        <v>531</v>
      </c>
      <c r="B159" s="386">
        <v>15129481</v>
      </c>
      <c r="C159" s="386">
        <v>17964156</v>
      </c>
      <c r="D159" s="386">
        <v>16910073.52</v>
      </c>
      <c r="E159" s="428">
        <f>((D159*100)/D115)</f>
        <v>3.1798339101135081E-2</v>
      </c>
    </row>
    <row r="160" spans="1:5">
      <c r="A160" s="384" t="s">
        <v>532</v>
      </c>
      <c r="B160" s="386">
        <v>45897141.490000002</v>
      </c>
      <c r="C160" s="386">
        <v>45792440</v>
      </c>
      <c r="D160" s="386">
        <v>53940802.409999996</v>
      </c>
      <c r="E160" s="428">
        <f>((D160*100)/D115)</f>
        <v>0.10143231632859893</v>
      </c>
    </row>
    <row r="161" spans="1:5">
      <c r="A161" s="384" t="s">
        <v>533</v>
      </c>
      <c r="B161" s="386">
        <v>98271574.340000004</v>
      </c>
      <c r="C161" s="386">
        <v>92197699.230000004</v>
      </c>
      <c r="D161" s="386">
        <v>102081806.90000001</v>
      </c>
      <c r="E161" s="428">
        <f>((D161*100)/D115)</f>
        <v>0.19195847422092052</v>
      </c>
    </row>
    <row r="162" spans="1:5">
      <c r="A162" s="384" t="s">
        <v>534</v>
      </c>
      <c r="B162" s="386">
        <v>13658491.199999999</v>
      </c>
      <c r="C162" s="386">
        <v>13031624.91</v>
      </c>
      <c r="D162" s="386">
        <v>13566282.890000001</v>
      </c>
      <c r="E162" s="428">
        <f>((D162*100)/D115)</f>
        <v>2.5510549269223214E-2</v>
      </c>
    </row>
    <row r="163" spans="1:5">
      <c r="A163" s="384" t="s">
        <v>535</v>
      </c>
      <c r="B163" s="386">
        <v>19592343.68</v>
      </c>
      <c r="C163" s="386">
        <v>17493978.780000001</v>
      </c>
      <c r="D163" s="386">
        <v>25955341.190000001</v>
      </c>
      <c r="E163" s="428">
        <f>((D163*100)/D115)</f>
        <v>4.8807401083687238E-2</v>
      </c>
    </row>
    <row r="164" spans="1:5">
      <c r="A164" s="384" t="s">
        <v>536</v>
      </c>
      <c r="B164" s="386">
        <v>16435221.310000001</v>
      </c>
      <c r="C164" s="386">
        <v>17007815.77</v>
      </c>
      <c r="D164" s="386">
        <v>16123456.640000001</v>
      </c>
      <c r="E164" s="428">
        <f>((D164*100)/D115)</f>
        <v>3.0319155095025752E-2</v>
      </c>
    </row>
    <row r="165" spans="1:5" ht="33.75">
      <c r="A165" s="431" t="s">
        <v>537</v>
      </c>
      <c r="B165" s="386">
        <v>25339196.890000001</v>
      </c>
      <c r="C165" s="386">
        <v>2798775.04</v>
      </c>
      <c r="D165" s="386">
        <v>2745009.79</v>
      </c>
      <c r="E165" s="428">
        <f>((D165*100)/D115)</f>
        <v>5.1618197895543861E-3</v>
      </c>
    </row>
    <row r="166" spans="1:5">
      <c r="A166" s="384" t="s">
        <v>538</v>
      </c>
      <c r="B166" s="386">
        <v>24714315.710000001</v>
      </c>
      <c r="C166" s="386">
        <v>22631591.18</v>
      </c>
      <c r="D166" s="386">
        <v>29105001.510000002</v>
      </c>
      <c r="E166" s="428">
        <f>((D166*100)/D115)</f>
        <v>5.4730140969489326E-2</v>
      </c>
    </row>
    <row r="167" spans="1:5">
      <c r="A167" s="384" t="s">
        <v>539</v>
      </c>
      <c r="B167" s="386">
        <v>69447229.939999998</v>
      </c>
      <c r="C167" s="386">
        <v>67125802.689999998</v>
      </c>
      <c r="D167" s="386">
        <v>62383157.240000002</v>
      </c>
      <c r="E167" s="428">
        <f>((D167*100)/D115)</f>
        <v>0.11730763830037741</v>
      </c>
    </row>
    <row r="168" spans="1:5" ht="33.75">
      <c r="A168" s="431" t="s">
        <v>540</v>
      </c>
      <c r="B168" s="386">
        <v>9908483.3300000001</v>
      </c>
      <c r="C168" s="386">
        <v>13258041.220000001</v>
      </c>
      <c r="D168" s="386">
        <v>0</v>
      </c>
      <c r="E168" s="428">
        <f>((D168*100)/D115)</f>
        <v>0</v>
      </c>
    </row>
    <row r="169" spans="1:5">
      <c r="A169" s="384" t="s">
        <v>541</v>
      </c>
      <c r="B169" s="386">
        <v>85622849.260000005</v>
      </c>
      <c r="C169" s="386">
        <v>70193911.530000001</v>
      </c>
      <c r="D169" s="386">
        <v>99421156.890000001</v>
      </c>
      <c r="E169" s="428">
        <f>((D169*100)/D115)</f>
        <v>0.18695528773877101</v>
      </c>
    </row>
    <row r="170" spans="1:5">
      <c r="A170" s="384" t="s">
        <v>542</v>
      </c>
      <c r="B170" s="386">
        <v>4872463.43</v>
      </c>
      <c r="C170" s="386">
        <v>5168930.84</v>
      </c>
      <c r="D170" s="386">
        <v>2795759.08</v>
      </c>
      <c r="E170" s="428">
        <f>((D170*100)/D115)</f>
        <v>5.2572506657509455E-3</v>
      </c>
    </row>
    <row r="171" spans="1:5" ht="22.5">
      <c r="A171" s="431" t="s">
        <v>543</v>
      </c>
      <c r="B171" s="386">
        <v>6257400.9400000004</v>
      </c>
      <c r="C171" s="386">
        <v>4578560.45</v>
      </c>
      <c r="D171" s="386">
        <v>2199362.2200000002</v>
      </c>
      <c r="E171" s="428">
        <f>((D171*100)/D115)</f>
        <v>4.1357635491690789E-3</v>
      </c>
    </row>
    <row r="172" spans="1:5">
      <c r="A172" s="384" t="s">
        <v>544</v>
      </c>
      <c r="B172" s="386">
        <v>5489151.7699999996</v>
      </c>
      <c r="C172" s="386">
        <v>6021550.2199999997</v>
      </c>
      <c r="D172" s="386">
        <v>34138745.399999999</v>
      </c>
      <c r="E172" s="428">
        <f>((D172*100)/D115)</f>
        <v>6.41957825572195E-2</v>
      </c>
    </row>
    <row r="173" spans="1:5">
      <c r="A173" s="384" t="s">
        <v>545</v>
      </c>
      <c r="B173" s="386">
        <v>13141339.939999999</v>
      </c>
      <c r="C173" s="386">
        <v>9135836</v>
      </c>
      <c r="D173" s="386">
        <v>15425969.060000001</v>
      </c>
      <c r="E173" s="428">
        <f>((D173*100)/D115)</f>
        <v>2.9007573181355273E-2</v>
      </c>
    </row>
    <row r="174" spans="1:5" ht="22.5">
      <c r="A174" s="431" t="s">
        <v>546</v>
      </c>
      <c r="B174" s="386">
        <v>23358702.960000001</v>
      </c>
      <c r="C174" s="386">
        <v>22687499.940000001</v>
      </c>
      <c r="D174" s="386">
        <v>2295597.0499999998</v>
      </c>
      <c r="E174" s="428">
        <f>((D174*100)/D115)</f>
        <v>4.3167271478229113E-3</v>
      </c>
    </row>
    <row r="175" spans="1:5">
      <c r="A175" s="384" t="s">
        <v>547</v>
      </c>
      <c r="B175" s="386">
        <v>66558428.539999999</v>
      </c>
      <c r="C175" s="386">
        <v>66340492.729999997</v>
      </c>
      <c r="D175" s="386">
        <v>70567850.239999995</v>
      </c>
      <c r="E175" s="428">
        <f>((D175*100)/D115)</f>
        <v>0.13269844326316307</v>
      </c>
    </row>
    <row r="176" spans="1:5">
      <c r="A176" s="384" t="s">
        <v>548</v>
      </c>
      <c r="B176" s="386">
        <v>13043661.949999999</v>
      </c>
      <c r="C176" s="386">
        <v>12611429.220000001</v>
      </c>
      <c r="D176" s="386">
        <v>12401029.33</v>
      </c>
      <c r="E176" s="428">
        <f>((D176*100)/D115)</f>
        <v>2.3319362590119713E-2</v>
      </c>
    </row>
    <row r="177" spans="1:5">
      <c r="A177" s="384" t="s">
        <v>549</v>
      </c>
      <c r="B177" s="386">
        <v>2288188.04</v>
      </c>
      <c r="C177" s="386">
        <v>4681660.68</v>
      </c>
      <c r="D177" s="386">
        <v>3686006.26</v>
      </c>
      <c r="E177" s="428">
        <f>((D177*100)/D115)</f>
        <v>6.9313049908245866E-3</v>
      </c>
    </row>
    <row r="178" spans="1:5">
      <c r="A178" s="384" t="s">
        <v>550</v>
      </c>
      <c r="B178" s="386">
        <v>0</v>
      </c>
      <c r="C178" s="386">
        <v>0</v>
      </c>
      <c r="D178" s="386">
        <v>1885856.59</v>
      </c>
      <c r="E178" s="428">
        <f>((D178*100)/D115)</f>
        <v>3.5462357555102022E-3</v>
      </c>
    </row>
    <row r="179" spans="1:5">
      <c r="A179" s="384" t="s">
        <v>551</v>
      </c>
      <c r="B179" s="386">
        <v>0</v>
      </c>
      <c r="C179" s="386">
        <v>0</v>
      </c>
      <c r="D179" s="386">
        <v>1703876.48</v>
      </c>
      <c r="E179" s="428">
        <f>((D179*100)/D115)</f>
        <v>3.2040335030718661E-3</v>
      </c>
    </row>
    <row r="180" spans="1:5" ht="22.5">
      <c r="A180" s="431" t="s">
        <v>552</v>
      </c>
      <c r="B180" s="386">
        <v>0</v>
      </c>
      <c r="C180" s="386">
        <v>0</v>
      </c>
      <c r="D180" s="386">
        <v>1737564.1</v>
      </c>
      <c r="E180" s="428">
        <f>((D180*100)/D115)</f>
        <v>3.2673809724369893E-3</v>
      </c>
    </row>
    <row r="181" spans="1:5">
      <c r="A181" s="372"/>
      <c r="B181" s="373"/>
      <c r="C181" s="373"/>
      <c r="D181" s="373"/>
      <c r="E181" s="374"/>
    </row>
    <row r="182" spans="1:5">
      <c r="A182" s="376"/>
      <c r="B182" s="347"/>
      <c r="C182" s="347"/>
      <c r="D182" s="347"/>
      <c r="E182" s="392"/>
    </row>
    <row r="183" spans="1:5">
      <c r="A183" s="376"/>
      <c r="B183" s="347"/>
      <c r="C183" s="347"/>
      <c r="D183" s="347"/>
      <c r="E183" s="392"/>
    </row>
    <row r="184" spans="1:5">
      <c r="A184" s="1578" t="s">
        <v>437</v>
      </c>
      <c r="B184" s="1578"/>
      <c r="C184" s="1578"/>
      <c r="D184" s="1578"/>
      <c r="E184" s="1578"/>
    </row>
    <row r="185" spans="1:5">
      <c r="A185" s="1562" t="s">
        <v>377</v>
      </c>
      <c r="B185" s="1562"/>
      <c r="C185" s="1562"/>
      <c r="D185" s="1562"/>
      <c r="E185" s="1562"/>
    </row>
    <row r="186" spans="1:5">
      <c r="A186" s="432"/>
    </row>
    <row r="187" spans="1:5">
      <c r="A187" s="1583" t="s">
        <v>443</v>
      </c>
      <c r="B187" s="351">
        <v>2022</v>
      </c>
      <c r="C187" s="1585">
        <v>2023</v>
      </c>
      <c r="D187" s="1586"/>
      <c r="E187" s="1587"/>
    </row>
    <row r="188" spans="1:5">
      <c r="A188" s="1584"/>
      <c r="B188" s="352" t="s">
        <v>319</v>
      </c>
      <c r="C188" s="352" t="s">
        <v>320</v>
      </c>
      <c r="D188" s="1589" t="s">
        <v>319</v>
      </c>
      <c r="E188" s="1590"/>
    </row>
    <row r="189" spans="1:5">
      <c r="A189" s="354"/>
      <c r="B189" s="356"/>
      <c r="C189" s="356"/>
      <c r="D189" s="356"/>
      <c r="E189" s="417"/>
    </row>
    <row r="190" spans="1:5">
      <c r="A190" s="399" t="s">
        <v>474</v>
      </c>
      <c r="B190" s="359">
        <v>26164609.91</v>
      </c>
      <c r="C190" s="359">
        <v>23039100.760000002</v>
      </c>
      <c r="D190" s="359">
        <v>26155933.719999999</v>
      </c>
      <c r="E190" s="400">
        <f>SUM(E192:E194)</f>
        <v>100</v>
      </c>
    </row>
    <row r="191" spans="1:5">
      <c r="A191" s="362"/>
      <c r="B191" s="364"/>
      <c r="C191" s="364"/>
      <c r="D191" s="364"/>
      <c r="E191" s="401"/>
    </row>
    <row r="192" spans="1:5">
      <c r="A192" s="384" t="s">
        <v>553</v>
      </c>
      <c r="B192" s="386">
        <v>11829021.859999999</v>
      </c>
      <c r="C192" s="386">
        <v>8463416.9900000002</v>
      </c>
      <c r="D192" s="386">
        <v>8406742.4399999995</v>
      </c>
      <c r="E192" s="428">
        <f>((D192*100)/D190)</f>
        <v>32.140861534496963</v>
      </c>
    </row>
    <row r="193" spans="1:5">
      <c r="A193" s="384" t="s">
        <v>554</v>
      </c>
      <c r="B193" s="386">
        <v>5234499.17</v>
      </c>
      <c r="C193" s="386">
        <v>5717533.1100000003</v>
      </c>
      <c r="D193" s="386">
        <v>13277065.890000001</v>
      </c>
      <c r="E193" s="428">
        <f>((D193*100)/D190)</f>
        <v>50.761200239040825</v>
      </c>
    </row>
    <row r="194" spans="1:5" ht="22.5">
      <c r="A194" s="431" t="s">
        <v>555</v>
      </c>
      <c r="B194" s="386">
        <v>9101088.8800000008</v>
      </c>
      <c r="C194" s="386">
        <v>8858150.6600000001</v>
      </c>
      <c r="D194" s="386">
        <v>4472125.3899999997</v>
      </c>
      <c r="E194" s="428">
        <f>((D194*100)/D190)</f>
        <v>17.097938226462212</v>
      </c>
    </row>
    <row r="195" spans="1:5">
      <c r="A195" s="372"/>
      <c r="B195" s="373"/>
      <c r="C195" s="373"/>
      <c r="D195" s="373"/>
      <c r="E195" s="374"/>
    </row>
    <row r="196" spans="1:5">
      <c r="A196" s="376"/>
      <c r="B196" s="347"/>
      <c r="C196" s="347"/>
      <c r="D196" s="347"/>
      <c r="E196" s="392"/>
    </row>
    <row r="197" spans="1:5">
      <c r="A197" s="376"/>
      <c r="B197" s="347"/>
      <c r="C197" s="347"/>
      <c r="D197" s="347"/>
      <c r="E197" s="392"/>
    </row>
    <row r="198" spans="1:5">
      <c r="A198" s="1578" t="s">
        <v>437</v>
      </c>
      <c r="B198" s="1578"/>
      <c r="C198" s="1578"/>
      <c r="D198" s="1578"/>
      <c r="E198" s="1578"/>
    </row>
    <row r="199" spans="1:5">
      <c r="A199" s="1562" t="s">
        <v>377</v>
      </c>
      <c r="B199" s="1562"/>
      <c r="C199" s="1562"/>
      <c r="D199" s="1562"/>
      <c r="E199" s="1562"/>
    </row>
    <row r="200" spans="1:5">
      <c r="A200" s="432"/>
    </row>
    <row r="201" spans="1:5">
      <c r="A201" s="1583" t="s">
        <v>444</v>
      </c>
      <c r="B201" s="351">
        <v>2022</v>
      </c>
      <c r="C201" s="1585">
        <v>2023</v>
      </c>
      <c r="D201" s="1586"/>
      <c r="E201" s="1587"/>
    </row>
    <row r="202" spans="1:5">
      <c r="A202" s="1584"/>
      <c r="B202" s="352" t="s">
        <v>319</v>
      </c>
      <c r="C202" s="352" t="s">
        <v>320</v>
      </c>
      <c r="D202" s="1589" t="s">
        <v>319</v>
      </c>
      <c r="E202" s="1590"/>
    </row>
    <row r="203" spans="1:5">
      <c r="A203" s="354"/>
      <c r="B203" s="356"/>
      <c r="C203" s="356"/>
      <c r="D203" s="356"/>
      <c r="E203" s="417"/>
    </row>
    <row r="204" spans="1:5">
      <c r="A204" s="399" t="s">
        <v>474</v>
      </c>
      <c r="B204" s="359">
        <v>653643097.13999999</v>
      </c>
      <c r="C204" s="359">
        <v>837059730.29999995</v>
      </c>
      <c r="D204" s="359">
        <v>1008998440.16</v>
      </c>
      <c r="E204" s="400">
        <f>SUM(E206:E206)</f>
        <v>100</v>
      </c>
    </row>
    <row r="205" spans="1:5">
      <c r="A205" s="362"/>
      <c r="B205" s="364"/>
      <c r="C205" s="364"/>
      <c r="D205" s="364"/>
      <c r="E205" s="401"/>
    </row>
    <row r="206" spans="1:5">
      <c r="A206" s="384" t="s">
        <v>556</v>
      </c>
      <c r="B206" s="386">
        <v>653643097.13999999</v>
      </c>
      <c r="C206" s="386">
        <v>837059730.29999995</v>
      </c>
      <c r="D206" s="386">
        <v>1008998440.16</v>
      </c>
      <c r="E206" s="428">
        <f>((D206*100)/D204)</f>
        <v>100</v>
      </c>
    </row>
    <row r="207" spans="1:5">
      <c r="A207" s="372"/>
      <c r="B207" s="373"/>
      <c r="C207" s="373"/>
      <c r="D207" s="373"/>
      <c r="E207" s="433"/>
    </row>
    <row r="208" spans="1:5">
      <c r="A208" s="376"/>
      <c r="B208" s="347"/>
      <c r="C208" s="347"/>
      <c r="D208" s="347"/>
      <c r="E208" s="434"/>
    </row>
    <row r="209" spans="1:5">
      <c r="A209" s="376"/>
      <c r="B209" s="347"/>
      <c r="C209" s="347"/>
      <c r="D209" s="347"/>
      <c r="E209" s="392"/>
    </row>
    <row r="210" spans="1:5">
      <c r="A210" s="1578" t="s">
        <v>437</v>
      </c>
      <c r="B210" s="1578"/>
      <c r="C210" s="1578"/>
      <c r="D210" s="1578"/>
      <c r="E210" s="1578"/>
    </row>
    <row r="211" spans="1:5">
      <c r="A211" s="1562" t="s">
        <v>377</v>
      </c>
      <c r="B211" s="1562"/>
      <c r="C211" s="1562"/>
      <c r="D211" s="1562"/>
      <c r="E211" s="1562"/>
    </row>
    <row r="212" spans="1:5">
      <c r="A212" s="432"/>
    </row>
    <row r="213" spans="1:5">
      <c r="A213" s="1583" t="s">
        <v>445</v>
      </c>
      <c r="B213" s="351">
        <v>2022</v>
      </c>
      <c r="C213" s="1585">
        <v>2023</v>
      </c>
      <c r="D213" s="1586"/>
      <c r="E213" s="1587"/>
    </row>
    <row r="214" spans="1:5">
      <c r="A214" s="1584"/>
      <c r="B214" s="352" t="s">
        <v>319</v>
      </c>
      <c r="C214" s="352" t="s">
        <v>320</v>
      </c>
      <c r="D214" s="1589" t="s">
        <v>319</v>
      </c>
      <c r="E214" s="1590"/>
    </row>
    <row r="215" spans="1:5">
      <c r="A215" s="354"/>
      <c r="B215" s="356"/>
      <c r="C215" s="356"/>
      <c r="D215" s="356"/>
      <c r="E215" s="417"/>
    </row>
    <row r="216" spans="1:5">
      <c r="A216" s="399" t="s">
        <v>474</v>
      </c>
      <c r="B216" s="359">
        <v>18345319018.59</v>
      </c>
      <c r="C216" s="359">
        <v>19979324607.02</v>
      </c>
      <c r="D216" s="359">
        <v>20432158243.650002</v>
      </c>
      <c r="E216" s="400">
        <f>SUM(E218:E219)</f>
        <v>100</v>
      </c>
    </row>
    <row r="217" spans="1:5">
      <c r="A217" s="362"/>
      <c r="B217" s="364"/>
      <c r="C217" s="364"/>
      <c r="D217" s="364"/>
      <c r="E217" s="401"/>
    </row>
    <row r="218" spans="1:5">
      <c r="A218" s="384" t="s">
        <v>557</v>
      </c>
      <c r="B218" s="386">
        <v>18200556145.5</v>
      </c>
      <c r="C218" s="386">
        <v>19979324607.02</v>
      </c>
      <c r="D218" s="386">
        <v>20258230945.299999</v>
      </c>
      <c r="E218" s="428">
        <f>((D218*100)/D216)</f>
        <v>99.14875709028901</v>
      </c>
    </row>
    <row r="219" spans="1:5">
      <c r="A219" s="384" t="s">
        <v>558</v>
      </c>
      <c r="B219" s="386">
        <v>144762873.09</v>
      </c>
      <c r="C219" s="386">
        <v>0</v>
      </c>
      <c r="D219" s="386">
        <v>173927298.34999999</v>
      </c>
      <c r="E219" s="428">
        <f>((D219*100)/D216)</f>
        <v>0.85124290971098915</v>
      </c>
    </row>
    <row r="220" spans="1:5">
      <c r="A220" s="372"/>
      <c r="B220" s="373"/>
      <c r="C220" s="373"/>
      <c r="D220" s="373"/>
      <c r="E220" s="433"/>
    </row>
    <row r="225" spans="3:4">
      <c r="C225" s="375"/>
      <c r="D225" s="375"/>
    </row>
  </sheetData>
  <mergeCells count="45">
    <mergeCell ref="A4:E4"/>
    <mergeCell ref="A5:E5"/>
    <mergeCell ref="A7:A8"/>
    <mergeCell ref="C7:E7"/>
    <mergeCell ref="D8:E8"/>
    <mergeCell ref="A78:A79"/>
    <mergeCell ref="C78:E78"/>
    <mergeCell ref="D79:E79"/>
    <mergeCell ref="A24:E24"/>
    <mergeCell ref="A26:A27"/>
    <mergeCell ref="C26:E26"/>
    <mergeCell ref="D27:E27"/>
    <mergeCell ref="A62:E62"/>
    <mergeCell ref="A63:E63"/>
    <mergeCell ref="A199:E199"/>
    <mergeCell ref="A201:A202"/>
    <mergeCell ref="C201:E201"/>
    <mergeCell ref="D202:E202"/>
    <mergeCell ref="A110:E110"/>
    <mergeCell ref="A112:A113"/>
    <mergeCell ref="C112:E112"/>
    <mergeCell ref="D113:E113"/>
    <mergeCell ref="A184:E184"/>
    <mergeCell ref="A185:E185"/>
    <mergeCell ref="A23:E23"/>
    <mergeCell ref="A187:A188"/>
    <mergeCell ref="C187:E187"/>
    <mergeCell ref="D188:E188"/>
    <mergeCell ref="A198:E198"/>
    <mergeCell ref="A88:E88"/>
    <mergeCell ref="A89:E89"/>
    <mergeCell ref="A91:A92"/>
    <mergeCell ref="C91:E91"/>
    <mergeCell ref="D92:E92"/>
    <mergeCell ref="A109:E109"/>
    <mergeCell ref="A65:A66"/>
    <mergeCell ref="C65:E65"/>
    <mergeCell ref="D66:E66"/>
    <mergeCell ref="A75:E75"/>
    <mergeCell ref="A76:E76"/>
    <mergeCell ref="A210:E210"/>
    <mergeCell ref="A211:E211"/>
    <mergeCell ref="A213:A214"/>
    <mergeCell ref="C213:E213"/>
    <mergeCell ref="D214:E214"/>
  </mergeCells>
  <printOptions horizontalCentered="1"/>
  <pageMargins left="0.19685039370078741" right="0.19685039370078741" top="0.39370078740157483" bottom="0.19685039370078741" header="0" footer="0"/>
  <pageSetup orientation="portrait" blackAndWhite="1" errors="NA"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24"/>
  <sheetViews>
    <sheetView showGridLines="0" zoomScaleNormal="100" zoomScaleSheetLayoutView="100" workbookViewId="0">
      <selection activeCell="E8" sqref="E8"/>
    </sheetView>
  </sheetViews>
  <sheetFormatPr baseColWidth="10" defaultRowHeight="12.75"/>
  <cols>
    <col min="1" max="1" width="24.28515625" style="1" customWidth="1"/>
    <col min="2" max="2" width="14.85546875" style="1" bestFit="1" customWidth="1"/>
    <col min="3" max="3" width="15" style="1" bestFit="1" customWidth="1"/>
    <col min="4" max="4" width="11.28515625" style="1" customWidth="1"/>
    <col min="5" max="5" width="11.42578125" style="1"/>
    <col min="6" max="6" width="10.5703125" style="1" customWidth="1"/>
    <col min="7" max="7" width="9.28515625" style="1" customWidth="1"/>
    <col min="8" max="8" width="16.5703125" style="1" bestFit="1" customWidth="1"/>
    <col min="9" max="9" width="11.42578125" style="1"/>
    <col min="10" max="10" width="13.85546875" style="1" bestFit="1" customWidth="1"/>
    <col min="11" max="250" width="11.42578125" style="1"/>
    <col min="251" max="251" width="22.140625" style="1" customWidth="1"/>
    <col min="252" max="252" width="14" style="1" customWidth="1"/>
    <col min="253" max="253" width="11.42578125" style="1"/>
    <col min="254" max="254" width="11.28515625" style="1" customWidth="1"/>
    <col min="255" max="255" width="11.42578125" style="1"/>
    <col min="256" max="256" width="10.5703125" style="1" customWidth="1"/>
    <col min="257" max="257" width="9.28515625" style="1" customWidth="1"/>
    <col min="258" max="506" width="11.42578125" style="1"/>
    <col min="507" max="507" width="22.140625" style="1" customWidth="1"/>
    <col min="508" max="508" width="14" style="1" customWidth="1"/>
    <col min="509" max="509" width="11.42578125" style="1"/>
    <col min="510" max="510" width="11.28515625" style="1" customWidth="1"/>
    <col min="511" max="511" width="11.42578125" style="1"/>
    <col min="512" max="512" width="10.5703125" style="1" customWidth="1"/>
    <col min="513" max="513" width="9.28515625" style="1" customWidth="1"/>
    <col min="514" max="762" width="11.42578125" style="1"/>
    <col min="763" max="763" width="22.140625" style="1" customWidth="1"/>
    <col min="764" max="764" width="14" style="1" customWidth="1"/>
    <col min="765" max="765" width="11.42578125" style="1"/>
    <col min="766" max="766" width="11.28515625" style="1" customWidth="1"/>
    <col min="767" max="767" width="11.42578125" style="1"/>
    <col min="768" max="768" width="10.5703125" style="1" customWidth="1"/>
    <col min="769" max="769" width="9.28515625" style="1" customWidth="1"/>
    <col min="770" max="1018" width="11.42578125" style="1"/>
    <col min="1019" max="1019" width="22.140625" style="1" customWidth="1"/>
    <col min="1020" max="1020" width="14" style="1" customWidth="1"/>
    <col min="1021" max="1021" width="11.42578125" style="1"/>
    <col min="1022" max="1022" width="11.28515625" style="1" customWidth="1"/>
    <col min="1023" max="1023" width="11.42578125" style="1"/>
    <col min="1024" max="1024" width="10.5703125" style="1" customWidth="1"/>
    <col min="1025" max="1025" width="9.28515625" style="1" customWidth="1"/>
    <col min="1026" max="1274" width="11.42578125" style="1"/>
    <col min="1275" max="1275" width="22.140625" style="1" customWidth="1"/>
    <col min="1276" max="1276" width="14" style="1" customWidth="1"/>
    <col min="1277" max="1277" width="11.42578125" style="1"/>
    <col min="1278" max="1278" width="11.28515625" style="1" customWidth="1"/>
    <col min="1279" max="1279" width="11.42578125" style="1"/>
    <col min="1280" max="1280" width="10.5703125" style="1" customWidth="1"/>
    <col min="1281" max="1281" width="9.28515625" style="1" customWidth="1"/>
    <col min="1282" max="1530" width="11.42578125" style="1"/>
    <col min="1531" max="1531" width="22.140625" style="1" customWidth="1"/>
    <col min="1532" max="1532" width="14" style="1" customWidth="1"/>
    <col min="1533" max="1533" width="11.42578125" style="1"/>
    <col min="1534" max="1534" width="11.28515625" style="1" customWidth="1"/>
    <col min="1535" max="1535" width="11.42578125" style="1"/>
    <col min="1536" max="1536" width="10.5703125" style="1" customWidth="1"/>
    <col min="1537" max="1537" width="9.28515625" style="1" customWidth="1"/>
    <col min="1538" max="1786" width="11.42578125" style="1"/>
    <col min="1787" max="1787" width="22.140625" style="1" customWidth="1"/>
    <col min="1788" max="1788" width="14" style="1" customWidth="1"/>
    <col min="1789" max="1789" width="11.42578125" style="1"/>
    <col min="1790" max="1790" width="11.28515625" style="1" customWidth="1"/>
    <col min="1791" max="1791" width="11.42578125" style="1"/>
    <col min="1792" max="1792" width="10.5703125" style="1" customWidth="1"/>
    <col min="1793" max="1793" width="9.28515625" style="1" customWidth="1"/>
    <col min="1794" max="2042" width="11.42578125" style="1"/>
    <col min="2043" max="2043" width="22.140625" style="1" customWidth="1"/>
    <col min="2044" max="2044" width="14" style="1" customWidth="1"/>
    <col min="2045" max="2045" width="11.42578125" style="1"/>
    <col min="2046" max="2046" width="11.28515625" style="1" customWidth="1"/>
    <col min="2047" max="2047" width="11.42578125" style="1"/>
    <col min="2048" max="2048" width="10.5703125" style="1" customWidth="1"/>
    <col min="2049" max="2049" width="9.28515625" style="1" customWidth="1"/>
    <col min="2050" max="2298" width="11.42578125" style="1"/>
    <col min="2299" max="2299" width="22.140625" style="1" customWidth="1"/>
    <col min="2300" max="2300" width="14" style="1" customWidth="1"/>
    <col min="2301" max="2301" width="11.42578125" style="1"/>
    <col min="2302" max="2302" width="11.28515625" style="1" customWidth="1"/>
    <col min="2303" max="2303" width="11.42578125" style="1"/>
    <col min="2304" max="2304" width="10.5703125" style="1" customWidth="1"/>
    <col min="2305" max="2305" width="9.28515625" style="1" customWidth="1"/>
    <col min="2306" max="2554" width="11.42578125" style="1"/>
    <col min="2555" max="2555" width="22.140625" style="1" customWidth="1"/>
    <col min="2556" max="2556" width="14" style="1" customWidth="1"/>
    <col min="2557" max="2557" width="11.42578125" style="1"/>
    <col min="2558" max="2558" width="11.28515625" style="1" customWidth="1"/>
    <col min="2559" max="2559" width="11.42578125" style="1"/>
    <col min="2560" max="2560" width="10.5703125" style="1" customWidth="1"/>
    <col min="2561" max="2561" width="9.28515625" style="1" customWidth="1"/>
    <col min="2562" max="2810" width="11.42578125" style="1"/>
    <col min="2811" max="2811" width="22.140625" style="1" customWidth="1"/>
    <col min="2812" max="2812" width="14" style="1" customWidth="1"/>
    <col min="2813" max="2813" width="11.42578125" style="1"/>
    <col min="2814" max="2814" width="11.28515625" style="1" customWidth="1"/>
    <col min="2815" max="2815" width="11.42578125" style="1"/>
    <col min="2816" max="2816" width="10.5703125" style="1" customWidth="1"/>
    <col min="2817" max="2817" width="9.28515625" style="1" customWidth="1"/>
    <col min="2818" max="3066" width="11.42578125" style="1"/>
    <col min="3067" max="3067" width="22.140625" style="1" customWidth="1"/>
    <col min="3068" max="3068" width="14" style="1" customWidth="1"/>
    <col min="3069" max="3069" width="11.42578125" style="1"/>
    <col min="3070" max="3070" width="11.28515625" style="1" customWidth="1"/>
    <col min="3071" max="3071" width="11.42578125" style="1"/>
    <col min="3072" max="3072" width="10.5703125" style="1" customWidth="1"/>
    <col min="3073" max="3073" width="9.28515625" style="1" customWidth="1"/>
    <col min="3074" max="3322" width="11.42578125" style="1"/>
    <col min="3323" max="3323" width="22.140625" style="1" customWidth="1"/>
    <col min="3324" max="3324" width="14" style="1" customWidth="1"/>
    <col min="3325" max="3325" width="11.42578125" style="1"/>
    <col min="3326" max="3326" width="11.28515625" style="1" customWidth="1"/>
    <col min="3327" max="3327" width="11.42578125" style="1"/>
    <col min="3328" max="3328" width="10.5703125" style="1" customWidth="1"/>
    <col min="3329" max="3329" width="9.28515625" style="1" customWidth="1"/>
    <col min="3330" max="3578" width="11.42578125" style="1"/>
    <col min="3579" max="3579" width="22.140625" style="1" customWidth="1"/>
    <col min="3580" max="3580" width="14" style="1" customWidth="1"/>
    <col min="3581" max="3581" width="11.42578125" style="1"/>
    <col min="3582" max="3582" width="11.28515625" style="1" customWidth="1"/>
    <col min="3583" max="3583" width="11.42578125" style="1"/>
    <col min="3584" max="3584" width="10.5703125" style="1" customWidth="1"/>
    <col min="3585" max="3585" width="9.28515625" style="1" customWidth="1"/>
    <col min="3586" max="3834" width="11.42578125" style="1"/>
    <col min="3835" max="3835" width="22.140625" style="1" customWidth="1"/>
    <col min="3836" max="3836" width="14" style="1" customWidth="1"/>
    <col min="3837" max="3837" width="11.42578125" style="1"/>
    <col min="3838" max="3838" width="11.28515625" style="1" customWidth="1"/>
    <col min="3839" max="3839" width="11.42578125" style="1"/>
    <col min="3840" max="3840" width="10.5703125" style="1" customWidth="1"/>
    <col min="3841" max="3841" width="9.28515625" style="1" customWidth="1"/>
    <col min="3842" max="4090" width="11.42578125" style="1"/>
    <col min="4091" max="4091" width="22.140625" style="1" customWidth="1"/>
    <col min="4092" max="4092" width="14" style="1" customWidth="1"/>
    <col min="4093" max="4093" width="11.42578125" style="1"/>
    <col min="4094" max="4094" width="11.28515625" style="1" customWidth="1"/>
    <col min="4095" max="4095" width="11.42578125" style="1"/>
    <col min="4096" max="4096" width="10.5703125" style="1" customWidth="1"/>
    <col min="4097" max="4097" width="9.28515625" style="1" customWidth="1"/>
    <col min="4098" max="4346" width="11.42578125" style="1"/>
    <col min="4347" max="4347" width="22.140625" style="1" customWidth="1"/>
    <col min="4348" max="4348" width="14" style="1" customWidth="1"/>
    <col min="4349" max="4349" width="11.42578125" style="1"/>
    <col min="4350" max="4350" width="11.28515625" style="1" customWidth="1"/>
    <col min="4351" max="4351" width="11.42578125" style="1"/>
    <col min="4352" max="4352" width="10.5703125" style="1" customWidth="1"/>
    <col min="4353" max="4353" width="9.28515625" style="1" customWidth="1"/>
    <col min="4354" max="4602" width="11.42578125" style="1"/>
    <col min="4603" max="4603" width="22.140625" style="1" customWidth="1"/>
    <col min="4604" max="4604" width="14" style="1" customWidth="1"/>
    <col min="4605" max="4605" width="11.42578125" style="1"/>
    <col min="4606" max="4606" width="11.28515625" style="1" customWidth="1"/>
    <col min="4607" max="4607" width="11.42578125" style="1"/>
    <col min="4608" max="4608" width="10.5703125" style="1" customWidth="1"/>
    <col min="4609" max="4609" width="9.28515625" style="1" customWidth="1"/>
    <col min="4610" max="4858" width="11.42578125" style="1"/>
    <col min="4859" max="4859" width="22.140625" style="1" customWidth="1"/>
    <col min="4860" max="4860" width="14" style="1" customWidth="1"/>
    <col min="4861" max="4861" width="11.42578125" style="1"/>
    <col min="4862" max="4862" width="11.28515625" style="1" customWidth="1"/>
    <col min="4863" max="4863" width="11.42578125" style="1"/>
    <col min="4864" max="4864" width="10.5703125" style="1" customWidth="1"/>
    <col min="4865" max="4865" width="9.28515625" style="1" customWidth="1"/>
    <col min="4866" max="5114" width="11.42578125" style="1"/>
    <col min="5115" max="5115" width="22.140625" style="1" customWidth="1"/>
    <col min="5116" max="5116" width="14" style="1" customWidth="1"/>
    <col min="5117" max="5117" width="11.42578125" style="1"/>
    <col min="5118" max="5118" width="11.28515625" style="1" customWidth="1"/>
    <col min="5119" max="5119" width="11.42578125" style="1"/>
    <col min="5120" max="5120" width="10.5703125" style="1" customWidth="1"/>
    <col min="5121" max="5121" width="9.28515625" style="1" customWidth="1"/>
    <col min="5122" max="5370" width="11.42578125" style="1"/>
    <col min="5371" max="5371" width="22.140625" style="1" customWidth="1"/>
    <col min="5372" max="5372" width="14" style="1" customWidth="1"/>
    <col min="5373" max="5373" width="11.42578125" style="1"/>
    <col min="5374" max="5374" width="11.28515625" style="1" customWidth="1"/>
    <col min="5375" max="5375" width="11.42578125" style="1"/>
    <col min="5376" max="5376" width="10.5703125" style="1" customWidth="1"/>
    <col min="5377" max="5377" width="9.28515625" style="1" customWidth="1"/>
    <col min="5378" max="5626" width="11.42578125" style="1"/>
    <col min="5627" max="5627" width="22.140625" style="1" customWidth="1"/>
    <col min="5628" max="5628" width="14" style="1" customWidth="1"/>
    <col min="5629" max="5629" width="11.42578125" style="1"/>
    <col min="5630" max="5630" width="11.28515625" style="1" customWidth="1"/>
    <col min="5631" max="5631" width="11.42578125" style="1"/>
    <col min="5632" max="5632" width="10.5703125" style="1" customWidth="1"/>
    <col min="5633" max="5633" width="9.28515625" style="1" customWidth="1"/>
    <col min="5634" max="5882" width="11.42578125" style="1"/>
    <col min="5883" max="5883" width="22.140625" style="1" customWidth="1"/>
    <col min="5884" max="5884" width="14" style="1" customWidth="1"/>
    <col min="5885" max="5885" width="11.42578125" style="1"/>
    <col min="5886" max="5886" width="11.28515625" style="1" customWidth="1"/>
    <col min="5887" max="5887" width="11.42578125" style="1"/>
    <col min="5888" max="5888" width="10.5703125" style="1" customWidth="1"/>
    <col min="5889" max="5889" width="9.28515625" style="1" customWidth="1"/>
    <col min="5890" max="6138" width="11.42578125" style="1"/>
    <col min="6139" max="6139" width="22.140625" style="1" customWidth="1"/>
    <col min="6140" max="6140" width="14" style="1" customWidth="1"/>
    <col min="6141" max="6141" width="11.42578125" style="1"/>
    <col min="6142" max="6142" width="11.28515625" style="1" customWidth="1"/>
    <col min="6143" max="6143" width="11.42578125" style="1"/>
    <col min="6144" max="6144" width="10.5703125" style="1" customWidth="1"/>
    <col min="6145" max="6145" width="9.28515625" style="1" customWidth="1"/>
    <col min="6146" max="6394" width="11.42578125" style="1"/>
    <col min="6395" max="6395" width="22.140625" style="1" customWidth="1"/>
    <col min="6396" max="6396" width="14" style="1" customWidth="1"/>
    <col min="6397" max="6397" width="11.42578125" style="1"/>
    <col min="6398" max="6398" width="11.28515625" style="1" customWidth="1"/>
    <col min="6399" max="6399" width="11.42578125" style="1"/>
    <col min="6400" max="6400" width="10.5703125" style="1" customWidth="1"/>
    <col min="6401" max="6401" width="9.28515625" style="1" customWidth="1"/>
    <col min="6402" max="6650" width="11.42578125" style="1"/>
    <col min="6651" max="6651" width="22.140625" style="1" customWidth="1"/>
    <col min="6652" max="6652" width="14" style="1" customWidth="1"/>
    <col min="6653" max="6653" width="11.42578125" style="1"/>
    <col min="6654" max="6654" width="11.28515625" style="1" customWidth="1"/>
    <col min="6655" max="6655" width="11.42578125" style="1"/>
    <col min="6656" max="6656" width="10.5703125" style="1" customWidth="1"/>
    <col min="6657" max="6657" width="9.28515625" style="1" customWidth="1"/>
    <col min="6658" max="6906" width="11.42578125" style="1"/>
    <col min="6907" max="6907" width="22.140625" style="1" customWidth="1"/>
    <col min="6908" max="6908" width="14" style="1" customWidth="1"/>
    <col min="6909" max="6909" width="11.42578125" style="1"/>
    <col min="6910" max="6910" width="11.28515625" style="1" customWidth="1"/>
    <col min="6911" max="6911" width="11.42578125" style="1"/>
    <col min="6912" max="6912" width="10.5703125" style="1" customWidth="1"/>
    <col min="6913" max="6913" width="9.28515625" style="1" customWidth="1"/>
    <col min="6914" max="7162" width="11.42578125" style="1"/>
    <col min="7163" max="7163" width="22.140625" style="1" customWidth="1"/>
    <col min="7164" max="7164" width="14" style="1" customWidth="1"/>
    <col min="7165" max="7165" width="11.42578125" style="1"/>
    <col min="7166" max="7166" width="11.28515625" style="1" customWidth="1"/>
    <col min="7167" max="7167" width="11.42578125" style="1"/>
    <col min="7168" max="7168" width="10.5703125" style="1" customWidth="1"/>
    <col min="7169" max="7169" width="9.28515625" style="1" customWidth="1"/>
    <col min="7170" max="7418" width="11.42578125" style="1"/>
    <col min="7419" max="7419" width="22.140625" style="1" customWidth="1"/>
    <col min="7420" max="7420" width="14" style="1" customWidth="1"/>
    <col min="7421" max="7421" width="11.42578125" style="1"/>
    <col min="7422" max="7422" width="11.28515625" style="1" customWidth="1"/>
    <col min="7423" max="7423" width="11.42578125" style="1"/>
    <col min="7424" max="7424" width="10.5703125" style="1" customWidth="1"/>
    <col min="7425" max="7425" width="9.28515625" style="1" customWidth="1"/>
    <col min="7426" max="7674" width="11.42578125" style="1"/>
    <col min="7675" max="7675" width="22.140625" style="1" customWidth="1"/>
    <col min="7676" max="7676" width="14" style="1" customWidth="1"/>
    <col min="7677" max="7677" width="11.42578125" style="1"/>
    <col min="7678" max="7678" width="11.28515625" style="1" customWidth="1"/>
    <col min="7679" max="7679" width="11.42578125" style="1"/>
    <col min="7680" max="7680" width="10.5703125" style="1" customWidth="1"/>
    <col min="7681" max="7681" width="9.28515625" style="1" customWidth="1"/>
    <col min="7682" max="7930" width="11.42578125" style="1"/>
    <col min="7931" max="7931" width="22.140625" style="1" customWidth="1"/>
    <col min="7932" max="7932" width="14" style="1" customWidth="1"/>
    <col min="7933" max="7933" width="11.42578125" style="1"/>
    <col min="7934" max="7934" width="11.28515625" style="1" customWidth="1"/>
    <col min="7935" max="7935" width="11.42578125" style="1"/>
    <col min="7936" max="7936" width="10.5703125" style="1" customWidth="1"/>
    <col min="7937" max="7937" width="9.28515625" style="1" customWidth="1"/>
    <col min="7938" max="8186" width="11.42578125" style="1"/>
    <col min="8187" max="8187" width="22.140625" style="1" customWidth="1"/>
    <col min="8188" max="8188" width="14" style="1" customWidth="1"/>
    <col min="8189" max="8189" width="11.42578125" style="1"/>
    <col min="8190" max="8190" width="11.28515625" style="1" customWidth="1"/>
    <col min="8191" max="8191" width="11.42578125" style="1"/>
    <col min="8192" max="8192" width="10.5703125" style="1" customWidth="1"/>
    <col min="8193" max="8193" width="9.28515625" style="1" customWidth="1"/>
    <col min="8194" max="8442" width="11.42578125" style="1"/>
    <col min="8443" max="8443" width="22.140625" style="1" customWidth="1"/>
    <col min="8444" max="8444" width="14" style="1" customWidth="1"/>
    <col min="8445" max="8445" width="11.42578125" style="1"/>
    <col min="8446" max="8446" width="11.28515625" style="1" customWidth="1"/>
    <col min="8447" max="8447" width="11.42578125" style="1"/>
    <col min="8448" max="8448" width="10.5703125" style="1" customWidth="1"/>
    <col min="8449" max="8449" width="9.28515625" style="1" customWidth="1"/>
    <col min="8450" max="8698" width="11.42578125" style="1"/>
    <col min="8699" max="8699" width="22.140625" style="1" customWidth="1"/>
    <col min="8700" max="8700" width="14" style="1" customWidth="1"/>
    <col min="8701" max="8701" width="11.42578125" style="1"/>
    <col min="8702" max="8702" width="11.28515625" style="1" customWidth="1"/>
    <col min="8703" max="8703" width="11.42578125" style="1"/>
    <col min="8704" max="8704" width="10.5703125" style="1" customWidth="1"/>
    <col min="8705" max="8705" width="9.28515625" style="1" customWidth="1"/>
    <col min="8706" max="8954" width="11.42578125" style="1"/>
    <col min="8955" max="8955" width="22.140625" style="1" customWidth="1"/>
    <col min="8956" max="8956" width="14" style="1" customWidth="1"/>
    <col min="8957" max="8957" width="11.42578125" style="1"/>
    <col min="8958" max="8958" width="11.28515625" style="1" customWidth="1"/>
    <col min="8959" max="8959" width="11.42578125" style="1"/>
    <col min="8960" max="8960" width="10.5703125" style="1" customWidth="1"/>
    <col min="8961" max="8961" width="9.28515625" style="1" customWidth="1"/>
    <col min="8962" max="9210" width="11.42578125" style="1"/>
    <col min="9211" max="9211" width="22.140625" style="1" customWidth="1"/>
    <col min="9212" max="9212" width="14" style="1" customWidth="1"/>
    <col min="9213" max="9213" width="11.42578125" style="1"/>
    <col min="9214" max="9214" width="11.28515625" style="1" customWidth="1"/>
    <col min="9215" max="9215" width="11.42578125" style="1"/>
    <col min="9216" max="9216" width="10.5703125" style="1" customWidth="1"/>
    <col min="9217" max="9217" width="9.28515625" style="1" customWidth="1"/>
    <col min="9218" max="9466" width="11.42578125" style="1"/>
    <col min="9467" max="9467" width="22.140625" style="1" customWidth="1"/>
    <col min="9468" max="9468" width="14" style="1" customWidth="1"/>
    <col min="9469" max="9469" width="11.42578125" style="1"/>
    <col min="9470" max="9470" width="11.28515625" style="1" customWidth="1"/>
    <col min="9471" max="9471" width="11.42578125" style="1"/>
    <col min="9472" max="9472" width="10.5703125" style="1" customWidth="1"/>
    <col min="9473" max="9473" width="9.28515625" style="1" customWidth="1"/>
    <col min="9474" max="9722" width="11.42578125" style="1"/>
    <col min="9723" max="9723" width="22.140625" style="1" customWidth="1"/>
    <col min="9724" max="9724" width="14" style="1" customWidth="1"/>
    <col min="9725" max="9725" width="11.42578125" style="1"/>
    <col min="9726" max="9726" width="11.28515625" style="1" customWidth="1"/>
    <col min="9727" max="9727" width="11.42578125" style="1"/>
    <col min="9728" max="9728" width="10.5703125" style="1" customWidth="1"/>
    <col min="9729" max="9729" width="9.28515625" style="1" customWidth="1"/>
    <col min="9730" max="9978" width="11.42578125" style="1"/>
    <col min="9979" max="9979" width="22.140625" style="1" customWidth="1"/>
    <col min="9980" max="9980" width="14" style="1" customWidth="1"/>
    <col min="9981" max="9981" width="11.42578125" style="1"/>
    <col min="9982" max="9982" width="11.28515625" style="1" customWidth="1"/>
    <col min="9983" max="9983" width="11.42578125" style="1"/>
    <col min="9984" max="9984" width="10.5703125" style="1" customWidth="1"/>
    <col min="9985" max="9985" width="9.28515625" style="1" customWidth="1"/>
    <col min="9986" max="10234" width="11.42578125" style="1"/>
    <col min="10235" max="10235" width="22.140625" style="1" customWidth="1"/>
    <col min="10236" max="10236" width="14" style="1" customWidth="1"/>
    <col min="10237" max="10237" width="11.42578125" style="1"/>
    <col min="10238" max="10238" width="11.28515625" style="1" customWidth="1"/>
    <col min="10239" max="10239" width="11.42578125" style="1"/>
    <col min="10240" max="10240" width="10.5703125" style="1" customWidth="1"/>
    <col min="10241" max="10241" width="9.28515625" style="1" customWidth="1"/>
    <col min="10242" max="10490" width="11.42578125" style="1"/>
    <col min="10491" max="10491" width="22.140625" style="1" customWidth="1"/>
    <col min="10492" max="10492" width="14" style="1" customWidth="1"/>
    <col min="10493" max="10493" width="11.42578125" style="1"/>
    <col min="10494" max="10494" width="11.28515625" style="1" customWidth="1"/>
    <col min="10495" max="10495" width="11.42578125" style="1"/>
    <col min="10496" max="10496" width="10.5703125" style="1" customWidth="1"/>
    <col min="10497" max="10497" width="9.28515625" style="1" customWidth="1"/>
    <col min="10498" max="10746" width="11.42578125" style="1"/>
    <col min="10747" max="10747" width="22.140625" style="1" customWidth="1"/>
    <col min="10748" max="10748" width="14" style="1" customWidth="1"/>
    <col min="10749" max="10749" width="11.42578125" style="1"/>
    <col min="10750" max="10750" width="11.28515625" style="1" customWidth="1"/>
    <col min="10751" max="10751" width="11.42578125" style="1"/>
    <col min="10752" max="10752" width="10.5703125" style="1" customWidth="1"/>
    <col min="10753" max="10753" width="9.28515625" style="1" customWidth="1"/>
    <col min="10754" max="11002" width="11.42578125" style="1"/>
    <col min="11003" max="11003" width="22.140625" style="1" customWidth="1"/>
    <col min="11004" max="11004" width="14" style="1" customWidth="1"/>
    <col min="11005" max="11005" width="11.42578125" style="1"/>
    <col min="11006" max="11006" width="11.28515625" style="1" customWidth="1"/>
    <col min="11007" max="11007" width="11.42578125" style="1"/>
    <col min="11008" max="11008" width="10.5703125" style="1" customWidth="1"/>
    <col min="11009" max="11009" width="9.28515625" style="1" customWidth="1"/>
    <col min="11010" max="11258" width="11.42578125" style="1"/>
    <col min="11259" max="11259" width="22.140625" style="1" customWidth="1"/>
    <col min="11260" max="11260" width="14" style="1" customWidth="1"/>
    <col min="11261" max="11261" width="11.42578125" style="1"/>
    <col min="11262" max="11262" width="11.28515625" style="1" customWidth="1"/>
    <col min="11263" max="11263" width="11.42578125" style="1"/>
    <col min="11264" max="11264" width="10.5703125" style="1" customWidth="1"/>
    <col min="11265" max="11265" width="9.28515625" style="1" customWidth="1"/>
    <col min="11266" max="11514" width="11.42578125" style="1"/>
    <col min="11515" max="11515" width="22.140625" style="1" customWidth="1"/>
    <col min="11516" max="11516" width="14" style="1" customWidth="1"/>
    <col min="11517" max="11517" width="11.42578125" style="1"/>
    <col min="11518" max="11518" width="11.28515625" style="1" customWidth="1"/>
    <col min="11519" max="11519" width="11.42578125" style="1"/>
    <col min="11520" max="11520" width="10.5703125" style="1" customWidth="1"/>
    <col min="11521" max="11521" width="9.28515625" style="1" customWidth="1"/>
    <col min="11522" max="11770" width="11.42578125" style="1"/>
    <col min="11771" max="11771" width="22.140625" style="1" customWidth="1"/>
    <col min="11772" max="11772" width="14" style="1" customWidth="1"/>
    <col min="11773" max="11773" width="11.42578125" style="1"/>
    <col min="11774" max="11774" width="11.28515625" style="1" customWidth="1"/>
    <col min="11775" max="11775" width="11.42578125" style="1"/>
    <col min="11776" max="11776" width="10.5703125" style="1" customWidth="1"/>
    <col min="11777" max="11777" width="9.28515625" style="1" customWidth="1"/>
    <col min="11778" max="12026" width="11.42578125" style="1"/>
    <col min="12027" max="12027" width="22.140625" style="1" customWidth="1"/>
    <col min="12028" max="12028" width="14" style="1" customWidth="1"/>
    <col min="12029" max="12029" width="11.42578125" style="1"/>
    <col min="12030" max="12030" width="11.28515625" style="1" customWidth="1"/>
    <col min="12031" max="12031" width="11.42578125" style="1"/>
    <col min="12032" max="12032" width="10.5703125" style="1" customWidth="1"/>
    <col min="12033" max="12033" width="9.28515625" style="1" customWidth="1"/>
    <col min="12034" max="12282" width="11.42578125" style="1"/>
    <col min="12283" max="12283" width="22.140625" style="1" customWidth="1"/>
    <col min="12284" max="12284" width="14" style="1" customWidth="1"/>
    <col min="12285" max="12285" width="11.42578125" style="1"/>
    <col min="12286" max="12286" width="11.28515625" style="1" customWidth="1"/>
    <col min="12287" max="12287" width="11.42578125" style="1"/>
    <col min="12288" max="12288" width="10.5703125" style="1" customWidth="1"/>
    <col min="12289" max="12289" width="9.28515625" style="1" customWidth="1"/>
    <col min="12290" max="12538" width="11.42578125" style="1"/>
    <col min="12539" max="12539" width="22.140625" style="1" customWidth="1"/>
    <col min="12540" max="12540" width="14" style="1" customWidth="1"/>
    <col min="12541" max="12541" width="11.42578125" style="1"/>
    <col min="12542" max="12542" width="11.28515625" style="1" customWidth="1"/>
    <col min="12543" max="12543" width="11.42578125" style="1"/>
    <col min="12544" max="12544" width="10.5703125" style="1" customWidth="1"/>
    <col min="12545" max="12545" width="9.28515625" style="1" customWidth="1"/>
    <col min="12546" max="12794" width="11.42578125" style="1"/>
    <col min="12795" max="12795" width="22.140625" style="1" customWidth="1"/>
    <col min="12796" max="12796" width="14" style="1" customWidth="1"/>
    <col min="12797" max="12797" width="11.42578125" style="1"/>
    <col min="12798" max="12798" width="11.28515625" style="1" customWidth="1"/>
    <col min="12799" max="12799" width="11.42578125" style="1"/>
    <col min="12800" max="12800" width="10.5703125" style="1" customWidth="1"/>
    <col min="12801" max="12801" width="9.28515625" style="1" customWidth="1"/>
    <col min="12802" max="13050" width="11.42578125" style="1"/>
    <col min="13051" max="13051" width="22.140625" style="1" customWidth="1"/>
    <col min="13052" max="13052" width="14" style="1" customWidth="1"/>
    <col min="13053" max="13053" width="11.42578125" style="1"/>
    <col min="13054" max="13054" width="11.28515625" style="1" customWidth="1"/>
    <col min="13055" max="13055" width="11.42578125" style="1"/>
    <col min="13056" max="13056" width="10.5703125" style="1" customWidth="1"/>
    <col min="13057" max="13057" width="9.28515625" style="1" customWidth="1"/>
    <col min="13058" max="13306" width="11.42578125" style="1"/>
    <col min="13307" max="13307" width="22.140625" style="1" customWidth="1"/>
    <col min="13308" max="13308" width="14" style="1" customWidth="1"/>
    <col min="13309" max="13309" width="11.42578125" style="1"/>
    <col min="13310" max="13310" width="11.28515625" style="1" customWidth="1"/>
    <col min="13311" max="13311" width="11.42578125" style="1"/>
    <col min="13312" max="13312" width="10.5703125" style="1" customWidth="1"/>
    <col min="13313" max="13313" width="9.28515625" style="1" customWidth="1"/>
    <col min="13314" max="13562" width="11.42578125" style="1"/>
    <col min="13563" max="13563" width="22.140625" style="1" customWidth="1"/>
    <col min="13564" max="13564" width="14" style="1" customWidth="1"/>
    <col min="13565" max="13565" width="11.42578125" style="1"/>
    <col min="13566" max="13566" width="11.28515625" style="1" customWidth="1"/>
    <col min="13567" max="13567" width="11.42578125" style="1"/>
    <col min="13568" max="13568" width="10.5703125" style="1" customWidth="1"/>
    <col min="13569" max="13569" width="9.28515625" style="1" customWidth="1"/>
    <col min="13570" max="13818" width="11.42578125" style="1"/>
    <col min="13819" max="13819" width="22.140625" style="1" customWidth="1"/>
    <col min="13820" max="13820" width="14" style="1" customWidth="1"/>
    <col min="13821" max="13821" width="11.42578125" style="1"/>
    <col min="13822" max="13822" width="11.28515625" style="1" customWidth="1"/>
    <col min="13823" max="13823" width="11.42578125" style="1"/>
    <col min="13824" max="13824" width="10.5703125" style="1" customWidth="1"/>
    <col min="13825" max="13825" width="9.28515625" style="1" customWidth="1"/>
    <col min="13826" max="14074" width="11.42578125" style="1"/>
    <col min="14075" max="14075" width="22.140625" style="1" customWidth="1"/>
    <col min="14076" max="14076" width="14" style="1" customWidth="1"/>
    <col min="14077" max="14077" width="11.42578125" style="1"/>
    <col min="14078" max="14078" width="11.28515625" style="1" customWidth="1"/>
    <col min="14079" max="14079" width="11.42578125" style="1"/>
    <col min="14080" max="14080" width="10.5703125" style="1" customWidth="1"/>
    <col min="14081" max="14081" width="9.28515625" style="1" customWidth="1"/>
    <col min="14082" max="14330" width="11.42578125" style="1"/>
    <col min="14331" max="14331" width="22.140625" style="1" customWidth="1"/>
    <col min="14332" max="14332" width="14" style="1" customWidth="1"/>
    <col min="14333" max="14333" width="11.42578125" style="1"/>
    <col min="14334" max="14334" width="11.28515625" style="1" customWidth="1"/>
    <col min="14335" max="14335" width="11.42578125" style="1"/>
    <col min="14336" max="14336" width="10.5703125" style="1" customWidth="1"/>
    <col min="14337" max="14337" width="9.28515625" style="1" customWidth="1"/>
    <col min="14338" max="14586" width="11.42578125" style="1"/>
    <col min="14587" max="14587" width="22.140625" style="1" customWidth="1"/>
    <col min="14588" max="14588" width="14" style="1" customWidth="1"/>
    <col min="14589" max="14589" width="11.42578125" style="1"/>
    <col min="14590" max="14590" width="11.28515625" style="1" customWidth="1"/>
    <col min="14591" max="14591" width="11.42578125" style="1"/>
    <col min="14592" max="14592" width="10.5703125" style="1" customWidth="1"/>
    <col min="14593" max="14593" width="9.28515625" style="1" customWidth="1"/>
    <col min="14594" max="14842" width="11.42578125" style="1"/>
    <col min="14843" max="14843" width="22.140625" style="1" customWidth="1"/>
    <col min="14844" max="14844" width="14" style="1" customWidth="1"/>
    <col min="14845" max="14845" width="11.42578125" style="1"/>
    <col min="14846" max="14846" width="11.28515625" style="1" customWidth="1"/>
    <col min="14847" max="14847" width="11.42578125" style="1"/>
    <col min="14848" max="14848" width="10.5703125" style="1" customWidth="1"/>
    <col min="14849" max="14849" width="9.28515625" style="1" customWidth="1"/>
    <col min="14850" max="15098" width="11.42578125" style="1"/>
    <col min="15099" max="15099" width="22.140625" style="1" customWidth="1"/>
    <col min="15100" max="15100" width="14" style="1" customWidth="1"/>
    <col min="15101" max="15101" width="11.42578125" style="1"/>
    <col min="15102" max="15102" width="11.28515625" style="1" customWidth="1"/>
    <col min="15103" max="15103" width="11.42578125" style="1"/>
    <col min="15104" max="15104" width="10.5703125" style="1" customWidth="1"/>
    <col min="15105" max="15105" width="9.28515625" style="1" customWidth="1"/>
    <col min="15106" max="15354" width="11.42578125" style="1"/>
    <col min="15355" max="15355" width="22.140625" style="1" customWidth="1"/>
    <col min="15356" max="15356" width="14" style="1" customWidth="1"/>
    <col min="15357" max="15357" width="11.42578125" style="1"/>
    <col min="15358" max="15358" width="11.28515625" style="1" customWidth="1"/>
    <col min="15359" max="15359" width="11.42578125" style="1"/>
    <col min="15360" max="15360" width="10.5703125" style="1" customWidth="1"/>
    <col min="15361" max="15361" width="9.28515625" style="1" customWidth="1"/>
    <col min="15362" max="15610" width="11.42578125" style="1"/>
    <col min="15611" max="15611" width="22.140625" style="1" customWidth="1"/>
    <col min="15612" max="15612" width="14" style="1" customWidth="1"/>
    <col min="15613" max="15613" width="11.42578125" style="1"/>
    <col min="15614" max="15614" width="11.28515625" style="1" customWidth="1"/>
    <col min="15615" max="15615" width="11.42578125" style="1"/>
    <col min="15616" max="15616" width="10.5703125" style="1" customWidth="1"/>
    <col min="15617" max="15617" width="9.28515625" style="1" customWidth="1"/>
    <col min="15618" max="15866" width="11.42578125" style="1"/>
    <col min="15867" max="15867" width="22.140625" style="1" customWidth="1"/>
    <col min="15868" max="15868" width="14" style="1" customWidth="1"/>
    <col min="15869" max="15869" width="11.42578125" style="1"/>
    <col min="15870" max="15870" width="11.28515625" style="1" customWidth="1"/>
    <col min="15871" max="15871" width="11.42578125" style="1"/>
    <col min="15872" max="15872" width="10.5703125" style="1" customWidth="1"/>
    <col min="15873" max="15873" width="9.28515625" style="1" customWidth="1"/>
    <col min="15874" max="16122" width="11.42578125" style="1"/>
    <col min="16123" max="16123" width="22.140625" style="1" customWidth="1"/>
    <col min="16124" max="16124" width="14" style="1" customWidth="1"/>
    <col min="16125" max="16125" width="11.42578125" style="1"/>
    <col min="16126" max="16126" width="11.28515625" style="1" customWidth="1"/>
    <col min="16127" max="16127" width="11.42578125" style="1"/>
    <col min="16128" max="16128" width="10.5703125" style="1" customWidth="1"/>
    <col min="16129" max="16129" width="9.28515625" style="1" customWidth="1"/>
    <col min="16130" max="16384" width="11.42578125" style="1"/>
  </cols>
  <sheetData>
    <row r="1" spans="1:8">
      <c r="A1" s="1491" t="s">
        <v>79</v>
      </c>
      <c r="B1" s="1491"/>
      <c r="C1" s="1491"/>
      <c r="D1" s="1491"/>
      <c r="E1" s="1491"/>
      <c r="F1" s="1491"/>
      <c r="G1" s="1491"/>
    </row>
    <row r="2" spans="1:8">
      <c r="A2" s="1491" t="s">
        <v>1</v>
      </c>
      <c r="B2" s="1491"/>
      <c r="C2" s="1491"/>
      <c r="D2" s="1491"/>
      <c r="E2" s="1491"/>
      <c r="F2" s="1491"/>
      <c r="G2" s="1491"/>
    </row>
    <row r="3" spans="1:8">
      <c r="A3" s="1492" t="s">
        <v>53</v>
      </c>
      <c r="B3" s="1492"/>
      <c r="C3" s="1492"/>
      <c r="D3" s="1492"/>
      <c r="E3" s="1492"/>
      <c r="F3" s="1492"/>
      <c r="G3" s="1492"/>
    </row>
    <row r="4" spans="1:8">
      <c r="A4" s="6"/>
      <c r="B4" s="5"/>
      <c r="C4" s="6"/>
      <c r="D4" s="6"/>
      <c r="E4" s="6"/>
      <c r="F4" s="6"/>
      <c r="G4" s="94"/>
    </row>
    <row r="5" spans="1:8" ht="12.75" customHeight="1">
      <c r="A5" s="1502" t="s">
        <v>3</v>
      </c>
      <c r="B5" s="1496" t="s">
        <v>4</v>
      </c>
      <c r="C5" s="1497"/>
      <c r="D5" s="1488"/>
      <c r="E5" s="1487" t="s">
        <v>5</v>
      </c>
      <c r="F5" s="1497"/>
      <c r="G5" s="1498"/>
    </row>
    <row r="6" spans="1:8" ht="19.5" customHeight="1">
      <c r="A6" s="1494"/>
      <c r="B6" s="1509" t="s">
        <v>6</v>
      </c>
      <c r="C6" s="1501" t="s">
        <v>7</v>
      </c>
      <c r="D6" s="1488"/>
      <c r="E6" s="1487" t="s">
        <v>8</v>
      </c>
      <c r="F6" s="1488"/>
      <c r="G6" s="9">
        <v>2022</v>
      </c>
    </row>
    <row r="7" spans="1:8">
      <c r="A7" s="1495"/>
      <c r="B7" s="1500"/>
      <c r="C7" s="11" t="s">
        <v>10</v>
      </c>
      <c r="D7" s="12" t="s">
        <v>11</v>
      </c>
      <c r="E7" s="12" t="s">
        <v>12</v>
      </c>
      <c r="F7" s="11" t="s">
        <v>13</v>
      </c>
      <c r="G7" s="13" t="s">
        <v>14</v>
      </c>
    </row>
    <row r="8" spans="1:8" ht="15">
      <c r="A8" s="15" t="s">
        <v>15</v>
      </c>
      <c r="B8" s="118">
        <f>B10+B12+B14+B16</f>
        <v>2343821282.4000001</v>
      </c>
      <c r="C8" s="118">
        <f>C10+C12+C14+C16</f>
        <v>2021640931</v>
      </c>
      <c r="D8" s="118">
        <f>D10+D12+D14+D16</f>
        <v>3204240598.6300001</v>
      </c>
      <c r="E8" s="118">
        <f>D8-C8</f>
        <v>1182599667.6300001</v>
      </c>
      <c r="F8" s="17">
        <f>(D8*100/C8)-100</f>
        <v>58.497018411920948</v>
      </c>
      <c r="G8" s="119">
        <f>(D8/1.0432)/B8*100-100</f>
        <v>31.048799524916745</v>
      </c>
      <c r="H8" s="20"/>
    </row>
    <row r="9" spans="1:8">
      <c r="A9" s="99"/>
      <c r="B9" s="143"/>
      <c r="C9" s="143"/>
      <c r="D9" s="143"/>
      <c r="E9" s="144"/>
      <c r="F9" s="145"/>
      <c r="G9" s="146"/>
    </row>
    <row r="10" spans="1:8">
      <c r="A10" s="30" t="s">
        <v>18</v>
      </c>
      <c r="B10" s="147">
        <v>0</v>
      </c>
      <c r="C10" s="148">
        <v>0</v>
      </c>
      <c r="D10" s="147">
        <v>0</v>
      </c>
      <c r="E10" s="31">
        <f>D10-C10</f>
        <v>0</v>
      </c>
      <c r="F10" s="33">
        <v>0</v>
      </c>
      <c r="G10" s="34">
        <v>0</v>
      </c>
    </row>
    <row r="11" spans="1:8" ht="6.75" customHeight="1">
      <c r="A11" s="99"/>
      <c r="B11" s="100"/>
      <c r="C11" s="143"/>
      <c r="D11" s="100"/>
      <c r="E11" s="144"/>
      <c r="F11" s="145"/>
      <c r="G11" s="146"/>
    </row>
    <row r="12" spans="1:8">
      <c r="A12" s="30" t="s">
        <v>19</v>
      </c>
      <c r="B12" s="31">
        <v>1913333053.29</v>
      </c>
      <c r="C12" s="31">
        <v>1882343738</v>
      </c>
      <c r="D12" s="32">
        <f>'[25]INGR 5'!D76</f>
        <v>2250191609.21</v>
      </c>
      <c r="E12" s="31">
        <f>D12-C12</f>
        <v>367847871.21000004</v>
      </c>
      <c r="F12" s="33">
        <f>(D12*100/C12)-100</f>
        <v>19.542013702600372</v>
      </c>
      <c r="G12" s="34">
        <f>(D12/1.0432)/B12*100-100</f>
        <v>12.73566952381897</v>
      </c>
      <c r="H12" s="48"/>
    </row>
    <row r="13" spans="1:8" ht="6" customHeight="1">
      <c r="A13" s="30"/>
      <c r="B13" s="130"/>
      <c r="C13" s="122"/>
      <c r="E13" s="31"/>
      <c r="F13" s="33"/>
      <c r="G13" s="34"/>
    </row>
    <row r="14" spans="1:8">
      <c r="A14" s="30" t="s">
        <v>80</v>
      </c>
      <c r="B14" s="31">
        <v>266343421.56</v>
      </c>
      <c r="C14" s="31">
        <v>120749722</v>
      </c>
      <c r="D14" s="32">
        <f>'[25]INGR 6'!C25</f>
        <v>601268083.21000004</v>
      </c>
      <c r="E14" s="31">
        <f>D14-C14</f>
        <v>480518361.21000004</v>
      </c>
      <c r="F14" s="33">
        <f>(D14*100/C14)-100</f>
        <v>397.94572877774408</v>
      </c>
      <c r="G14" s="34">
        <f>(D14/1.0432)/B14*100-100</f>
        <v>116.40066851248346</v>
      </c>
      <c r="H14" s="48"/>
    </row>
    <row r="15" spans="1:8" ht="6" customHeight="1">
      <c r="A15" s="30"/>
      <c r="B15" s="130"/>
      <c r="C15" s="30"/>
      <c r="D15" s="30"/>
      <c r="E15" s="31"/>
      <c r="F15" s="33"/>
      <c r="G15" s="34"/>
    </row>
    <row r="16" spans="1:8">
      <c r="A16" s="30" t="s">
        <v>81</v>
      </c>
      <c r="B16" s="31">
        <v>164144807.55000001</v>
      </c>
      <c r="C16" s="31">
        <v>18547471</v>
      </c>
      <c r="D16" s="32">
        <f>'[25]INGR 7'!D24</f>
        <v>352780906.20999998</v>
      </c>
      <c r="E16" s="31">
        <f>D16-C16</f>
        <v>334233435.20999998</v>
      </c>
      <c r="F16" s="33">
        <f>(D16*100/C16)-100</f>
        <v>1802.0431745654164</v>
      </c>
      <c r="G16" s="34">
        <f>(D16/1.0432)/B16*100-100</f>
        <v>106.02045596223149</v>
      </c>
      <c r="H16" s="123"/>
    </row>
    <row r="17" spans="1:10" ht="2.25" customHeight="1">
      <c r="A17" s="149"/>
      <c r="B17" s="31"/>
      <c r="C17" s="31"/>
      <c r="D17" s="31"/>
      <c r="E17" s="31"/>
      <c r="F17" s="33"/>
      <c r="G17" s="34"/>
      <c r="J17" s="123"/>
    </row>
    <row r="18" spans="1:10" ht="9.75" customHeight="1">
      <c r="A18" s="150"/>
      <c r="B18" s="150"/>
      <c r="C18" s="150"/>
      <c r="D18" s="151"/>
      <c r="E18" s="152"/>
      <c r="F18" s="153"/>
      <c r="G18" s="154"/>
      <c r="H18" s="48"/>
      <c r="J18" s="123"/>
    </row>
    <row r="19" spans="1:10">
      <c r="A19" s="155" t="s">
        <v>82</v>
      </c>
      <c r="B19" s="155"/>
      <c r="C19" s="155"/>
      <c r="D19" s="94"/>
      <c r="E19" s="94"/>
      <c r="F19" s="142"/>
      <c r="G19" s="94"/>
      <c r="J19" s="123"/>
    </row>
    <row r="20" spans="1:10">
      <c r="A20" s="156"/>
      <c r="B20" s="94"/>
      <c r="C20" s="94"/>
      <c r="D20" s="94"/>
      <c r="E20" s="94"/>
      <c r="F20" s="94"/>
      <c r="G20" s="94"/>
      <c r="J20" s="123"/>
    </row>
    <row r="21" spans="1:10">
      <c r="B21" s="157"/>
      <c r="C21" s="157"/>
      <c r="D21" s="157"/>
    </row>
    <row r="22" spans="1:10">
      <c r="B22" s="158"/>
    </row>
    <row r="23" spans="1:10">
      <c r="B23" s="158"/>
    </row>
    <row r="24" spans="1:10">
      <c r="B24" s="158"/>
    </row>
  </sheetData>
  <mergeCells count="9">
    <mergeCell ref="A1:G1"/>
    <mergeCell ref="A2:G2"/>
    <mergeCell ref="A3:G3"/>
    <mergeCell ref="A5:A7"/>
    <mergeCell ref="B5:D5"/>
    <mergeCell ref="E5:G5"/>
    <mergeCell ref="B6:B7"/>
    <mergeCell ref="C6:D6"/>
    <mergeCell ref="E6:F6"/>
  </mergeCells>
  <printOptions horizontalCentered="1"/>
  <pageMargins left="0.74803149606299213" right="0.74803149606299213" top="0.98425196850393704" bottom="0.98425196850393704" header="0" footer="0"/>
  <pageSetup scale="9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workbookViewId="0">
      <selection activeCell="C8" sqref="C8"/>
    </sheetView>
  </sheetViews>
  <sheetFormatPr baseColWidth="10" defaultRowHeight="11.25"/>
  <cols>
    <col min="1" max="1" width="3.140625" style="435" customWidth="1"/>
    <col min="2" max="2" width="38.7109375" style="435" customWidth="1"/>
    <col min="3" max="4" width="11.5703125" style="435" bestFit="1" customWidth="1"/>
    <col min="5" max="5" width="11.28515625" style="435" bestFit="1" customWidth="1"/>
    <col min="6" max="6" width="11.5703125" style="435" bestFit="1" customWidth="1"/>
    <col min="7" max="8" width="11.42578125" style="435"/>
    <col min="9" max="9" width="13.28515625" style="435" bestFit="1" customWidth="1"/>
    <col min="10" max="16384" width="11.42578125" style="435"/>
  </cols>
  <sheetData>
    <row r="1" spans="1:9">
      <c r="A1" s="1591" t="s">
        <v>559</v>
      </c>
      <c r="B1" s="1591"/>
      <c r="C1" s="1591"/>
      <c r="D1" s="1591"/>
      <c r="E1" s="1591"/>
      <c r="F1" s="1591"/>
    </row>
    <row r="2" spans="1:9">
      <c r="A2" s="1591" t="s">
        <v>560</v>
      </c>
      <c r="B2" s="1591"/>
      <c r="C2" s="1591"/>
      <c r="D2" s="1591"/>
      <c r="E2" s="1591"/>
      <c r="F2" s="1591"/>
    </row>
    <row r="3" spans="1:9">
      <c r="A3" s="1591" t="s">
        <v>561</v>
      </c>
      <c r="B3" s="1591"/>
      <c r="C3" s="1591"/>
      <c r="D3" s="1591"/>
      <c r="E3" s="1591"/>
      <c r="F3" s="1591"/>
    </row>
    <row r="4" spans="1:9">
      <c r="A4" s="1591" t="s">
        <v>562</v>
      </c>
      <c r="B4" s="1591"/>
      <c r="C4" s="1591"/>
      <c r="D4" s="1591"/>
      <c r="E4" s="1591"/>
      <c r="F4" s="1591"/>
    </row>
    <row r="5" spans="1:9">
      <c r="A5" s="436"/>
      <c r="B5" s="436"/>
      <c r="C5" s="436"/>
      <c r="D5" s="436"/>
      <c r="E5" s="436"/>
      <c r="F5" s="436"/>
    </row>
    <row r="6" spans="1:9">
      <c r="A6" s="1592" t="s">
        <v>3</v>
      </c>
      <c r="B6" s="1593"/>
      <c r="C6" s="437" t="s">
        <v>563</v>
      </c>
      <c r="D6" s="437" t="s">
        <v>358</v>
      </c>
      <c r="E6" s="437" t="s">
        <v>359</v>
      </c>
      <c r="F6" s="437" t="s">
        <v>15</v>
      </c>
    </row>
    <row r="7" spans="1:9">
      <c r="A7" s="438"/>
      <c r="B7" s="439"/>
      <c r="C7" s="439"/>
      <c r="D7" s="439"/>
      <c r="E7" s="439"/>
      <c r="F7" s="440"/>
    </row>
    <row r="8" spans="1:9">
      <c r="A8" s="441" t="s">
        <v>15</v>
      </c>
      <c r="B8" s="442"/>
      <c r="C8" s="443">
        <f>C10</f>
        <v>2366025438.7999997</v>
      </c>
      <c r="D8" s="443">
        <f>D19</f>
        <v>2590469435.1700006</v>
      </c>
      <c r="E8" s="443">
        <f>E28</f>
        <v>1161297035.4700003</v>
      </c>
      <c r="F8" s="444">
        <f>F10+F19+F28</f>
        <v>6117791909.4400005</v>
      </c>
    </row>
    <row r="9" spans="1:9">
      <c r="A9" s="445"/>
      <c r="B9" s="446"/>
      <c r="C9" s="447"/>
      <c r="D9" s="447"/>
      <c r="E9" s="447"/>
      <c r="F9" s="448"/>
    </row>
    <row r="10" spans="1:9">
      <c r="A10" s="441" t="s">
        <v>564</v>
      </c>
      <c r="B10" s="442"/>
      <c r="C10" s="449">
        <f>SUM(C11:C17)</f>
        <v>2366025438.7999997</v>
      </c>
      <c r="D10" s="449"/>
      <c r="E10" s="449"/>
      <c r="F10" s="450">
        <f>C10</f>
        <v>2366025438.7999997</v>
      </c>
    </row>
    <row r="11" spans="1:9">
      <c r="A11" s="445"/>
      <c r="B11" s="446" t="s">
        <v>565</v>
      </c>
      <c r="C11" s="451">
        <v>71439.38</v>
      </c>
      <c r="D11" s="451"/>
      <c r="E11" s="451"/>
      <c r="F11" s="452">
        <v>71439.38</v>
      </c>
    </row>
    <row r="12" spans="1:9">
      <c r="A12" s="445"/>
      <c r="B12" s="446" t="s">
        <v>566</v>
      </c>
      <c r="C12" s="451">
        <v>508202462.00999999</v>
      </c>
      <c r="D12" s="451"/>
      <c r="E12" s="451"/>
      <c r="F12" s="452">
        <v>508202462.00999999</v>
      </c>
    </row>
    <row r="13" spans="1:9">
      <c r="A13" s="445"/>
      <c r="B13" s="446" t="s">
        <v>567</v>
      </c>
      <c r="C13" s="451">
        <v>62488106.57</v>
      </c>
      <c r="D13" s="451"/>
      <c r="E13" s="451"/>
      <c r="F13" s="452">
        <v>62488106.57</v>
      </c>
    </row>
    <row r="14" spans="1:9">
      <c r="A14" s="445"/>
      <c r="B14" s="446" t="s">
        <v>568</v>
      </c>
      <c r="C14" s="451">
        <v>1544686220.04</v>
      </c>
      <c r="D14" s="451"/>
      <c r="E14" s="451"/>
      <c r="F14" s="452">
        <v>1544686220.04</v>
      </c>
      <c r="I14" s="1486"/>
    </row>
    <row r="15" spans="1:9" ht="18">
      <c r="A15" s="445"/>
      <c r="B15" s="446" t="s">
        <v>569</v>
      </c>
      <c r="C15" s="451">
        <v>242630368.27000001</v>
      </c>
      <c r="D15" s="451"/>
      <c r="E15" s="451"/>
      <c r="F15" s="452">
        <v>242630368.27000001</v>
      </c>
    </row>
    <row r="16" spans="1:9" ht="18">
      <c r="A16" s="445"/>
      <c r="B16" s="446" t="s">
        <v>570</v>
      </c>
      <c r="C16" s="451">
        <v>557575.69999999995</v>
      </c>
      <c r="D16" s="451"/>
      <c r="E16" s="451"/>
      <c r="F16" s="452">
        <v>557575.69999999995</v>
      </c>
    </row>
    <row r="17" spans="1:6">
      <c r="A17" s="445"/>
      <c r="B17" s="446" t="s">
        <v>190</v>
      </c>
      <c r="C17" s="451">
        <v>7389266.8300000001</v>
      </c>
      <c r="D17" s="451"/>
      <c r="E17" s="451"/>
      <c r="F17" s="452">
        <v>7389266.8300000001</v>
      </c>
    </row>
    <row r="18" spans="1:6">
      <c r="A18" s="445"/>
      <c r="B18" s="446"/>
      <c r="C18" s="451"/>
      <c r="D18" s="451"/>
      <c r="E18" s="451"/>
      <c r="F18" s="452"/>
    </row>
    <row r="19" spans="1:6">
      <c r="A19" s="441" t="s">
        <v>571</v>
      </c>
      <c r="B19" s="453"/>
      <c r="C19" s="454"/>
      <c r="D19" s="455">
        <f>SUM(D20:D26)</f>
        <v>2590469435.1700006</v>
      </c>
      <c r="E19" s="454"/>
      <c r="F19" s="456">
        <f>SUM(F20:F26)</f>
        <v>2590469435.1700006</v>
      </c>
    </row>
    <row r="20" spans="1:6" ht="18">
      <c r="A20" s="445"/>
      <c r="B20" s="446" t="s">
        <v>572</v>
      </c>
      <c r="C20" s="451"/>
      <c r="D20" s="451">
        <v>133576546.92</v>
      </c>
      <c r="E20" s="451"/>
      <c r="F20" s="452">
        <v>133576546.92</v>
      </c>
    </row>
    <row r="21" spans="1:6" ht="18">
      <c r="A21" s="445"/>
      <c r="B21" s="446" t="s">
        <v>573</v>
      </c>
      <c r="C21" s="451"/>
      <c r="D21" s="451">
        <v>793707411.87</v>
      </c>
      <c r="E21" s="451"/>
      <c r="F21" s="452">
        <v>793707411.87</v>
      </c>
    </row>
    <row r="22" spans="1:6" ht="18">
      <c r="A22" s="445"/>
      <c r="B22" s="446" t="s">
        <v>574</v>
      </c>
      <c r="C22" s="451"/>
      <c r="D22" s="451">
        <v>879163501.91999996</v>
      </c>
      <c r="E22" s="451"/>
      <c r="F22" s="452">
        <v>879163501.91999996</v>
      </c>
    </row>
    <row r="23" spans="1:6" ht="18">
      <c r="A23" s="445"/>
      <c r="B23" s="446" t="s">
        <v>575</v>
      </c>
      <c r="C23" s="451"/>
      <c r="D23" s="451">
        <v>178004189.88</v>
      </c>
      <c r="E23" s="451"/>
      <c r="F23" s="452">
        <v>178004189.88</v>
      </c>
    </row>
    <row r="24" spans="1:6" ht="18">
      <c r="A24" s="445"/>
      <c r="B24" s="446" t="s">
        <v>576</v>
      </c>
      <c r="C24" s="451"/>
      <c r="D24" s="451">
        <v>322983465.05000001</v>
      </c>
      <c r="E24" s="451"/>
      <c r="F24" s="452">
        <v>322983465.05000001</v>
      </c>
    </row>
    <row r="25" spans="1:6" ht="18">
      <c r="A25" s="445"/>
      <c r="B25" s="446" t="s">
        <v>577</v>
      </c>
      <c r="C25" s="451"/>
      <c r="D25" s="451">
        <v>210326909.53</v>
      </c>
      <c r="E25" s="451"/>
      <c r="F25" s="452">
        <v>210326909.53</v>
      </c>
    </row>
    <row r="26" spans="1:6" ht="18">
      <c r="A26" s="445"/>
      <c r="B26" s="446" t="s">
        <v>578</v>
      </c>
      <c r="C26" s="451"/>
      <c r="D26" s="451">
        <v>72707410</v>
      </c>
      <c r="E26" s="451"/>
      <c r="F26" s="452">
        <v>72707410</v>
      </c>
    </row>
    <row r="27" spans="1:6">
      <c r="A27" s="445"/>
      <c r="B27" s="446"/>
      <c r="C27" s="451"/>
      <c r="D27" s="451"/>
      <c r="E27" s="451"/>
      <c r="F27" s="452"/>
    </row>
    <row r="28" spans="1:6">
      <c r="A28" s="441" t="s">
        <v>579</v>
      </c>
      <c r="B28" s="446"/>
      <c r="C28" s="451"/>
      <c r="D28" s="451"/>
      <c r="E28" s="455">
        <f>SUM(E29:E41)</f>
        <v>1161297035.4700003</v>
      </c>
      <c r="F28" s="456">
        <f>SUM(F29:F41)</f>
        <v>1161297035.4700003</v>
      </c>
    </row>
    <row r="29" spans="1:6">
      <c r="A29" s="445"/>
      <c r="B29" s="446" t="s">
        <v>580</v>
      </c>
      <c r="C29" s="451"/>
      <c r="D29" s="451"/>
      <c r="E29" s="451">
        <v>360931874.06</v>
      </c>
      <c r="F29" s="452">
        <v>360931874.06</v>
      </c>
    </row>
    <row r="30" spans="1:6">
      <c r="A30" s="445"/>
      <c r="B30" s="446" t="s">
        <v>581</v>
      </c>
      <c r="C30" s="451"/>
      <c r="D30" s="451"/>
      <c r="E30" s="451">
        <v>1479733.78</v>
      </c>
      <c r="F30" s="452">
        <v>1479733.78</v>
      </c>
    </row>
    <row r="31" spans="1:6">
      <c r="A31" s="445"/>
      <c r="B31" s="446" t="s">
        <v>582</v>
      </c>
      <c r="C31" s="451"/>
      <c r="D31" s="451"/>
      <c r="E31" s="451">
        <v>39449397.210000001</v>
      </c>
      <c r="F31" s="452">
        <v>39449397.210000001</v>
      </c>
    </row>
    <row r="32" spans="1:6">
      <c r="A32" s="445"/>
      <c r="B32" s="446" t="s">
        <v>583</v>
      </c>
      <c r="C32" s="451"/>
      <c r="D32" s="451"/>
      <c r="E32" s="451">
        <v>220524544.36000001</v>
      </c>
      <c r="F32" s="452">
        <v>220524544.36000001</v>
      </c>
    </row>
    <row r="33" spans="1:6" ht="18">
      <c r="A33" s="445"/>
      <c r="B33" s="446" t="s">
        <v>584</v>
      </c>
      <c r="C33" s="451"/>
      <c r="D33" s="451"/>
      <c r="E33" s="451">
        <v>76915931.040000007</v>
      </c>
      <c r="F33" s="452">
        <v>76915931.040000007</v>
      </c>
    </row>
    <row r="34" spans="1:6">
      <c r="A34" s="445"/>
      <c r="B34" s="446" t="s">
        <v>585</v>
      </c>
      <c r="C34" s="451"/>
      <c r="D34" s="451"/>
      <c r="E34" s="451">
        <v>190256842.96000001</v>
      </c>
      <c r="F34" s="452">
        <v>190256842.96000001</v>
      </c>
    </row>
    <row r="35" spans="1:6">
      <c r="A35" s="445"/>
      <c r="B35" s="446" t="s">
        <v>586</v>
      </c>
      <c r="C35" s="451"/>
      <c r="D35" s="451"/>
      <c r="E35" s="451">
        <v>29123664.84</v>
      </c>
      <c r="F35" s="452">
        <v>29123664.84</v>
      </c>
    </row>
    <row r="36" spans="1:6">
      <c r="A36" s="445"/>
      <c r="B36" s="446" t="s">
        <v>587</v>
      </c>
      <c r="C36" s="451"/>
      <c r="D36" s="451"/>
      <c r="E36" s="451">
        <v>97663317.769999996</v>
      </c>
      <c r="F36" s="452">
        <v>97663317.769999996</v>
      </c>
    </row>
    <row r="37" spans="1:6">
      <c r="A37" s="445"/>
      <c r="B37" s="446" t="s">
        <v>588</v>
      </c>
      <c r="C37" s="451"/>
      <c r="D37" s="451"/>
      <c r="E37" s="451">
        <v>3634517.97</v>
      </c>
      <c r="F37" s="452">
        <v>3634517.97</v>
      </c>
    </row>
    <row r="38" spans="1:6">
      <c r="A38" s="445"/>
      <c r="B38" s="446" t="s">
        <v>589</v>
      </c>
      <c r="C38" s="451"/>
      <c r="D38" s="451"/>
      <c r="E38" s="451">
        <v>2744703.82</v>
      </c>
      <c r="F38" s="452">
        <v>2744703.82</v>
      </c>
    </row>
    <row r="39" spans="1:6">
      <c r="A39" s="445"/>
      <c r="B39" s="446" t="s">
        <v>590</v>
      </c>
      <c r="C39" s="451"/>
      <c r="D39" s="451"/>
      <c r="E39" s="451">
        <v>8780229.4700000007</v>
      </c>
      <c r="F39" s="452">
        <v>8780229.4700000007</v>
      </c>
    </row>
    <row r="40" spans="1:6">
      <c r="A40" s="445"/>
      <c r="B40" s="446" t="s">
        <v>591</v>
      </c>
      <c r="C40" s="451"/>
      <c r="D40" s="451"/>
      <c r="E40" s="451">
        <v>112827948.54000001</v>
      </c>
      <c r="F40" s="452">
        <v>112827948.54000001</v>
      </c>
    </row>
    <row r="41" spans="1:6" ht="18">
      <c r="A41" s="445"/>
      <c r="B41" s="446" t="s">
        <v>592</v>
      </c>
      <c r="C41" s="451"/>
      <c r="D41" s="451"/>
      <c r="E41" s="451">
        <v>16964329.649999999</v>
      </c>
      <c r="F41" s="452">
        <v>16964329.649999999</v>
      </c>
    </row>
    <row r="42" spans="1:6">
      <c r="A42" s="457"/>
      <c r="B42" s="458"/>
      <c r="C42" s="459"/>
      <c r="D42" s="459"/>
      <c r="E42" s="459"/>
      <c r="F42" s="460"/>
    </row>
    <row r="43" spans="1:6">
      <c r="C43" s="461"/>
      <c r="D43" s="461"/>
      <c r="E43" s="461"/>
      <c r="F43" s="461"/>
    </row>
  </sheetData>
  <mergeCells count="5">
    <mergeCell ref="A1:F1"/>
    <mergeCell ref="A2:F2"/>
    <mergeCell ref="A3:F3"/>
    <mergeCell ref="A4:F4"/>
    <mergeCell ref="A6:B6"/>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topLeftCell="A4" zoomScale="130" zoomScaleNormal="130" workbookViewId="0">
      <selection activeCell="F7" sqref="F7"/>
    </sheetView>
  </sheetViews>
  <sheetFormatPr baseColWidth="10" defaultRowHeight="9.75"/>
  <cols>
    <col min="1" max="1" width="36.7109375" style="462" customWidth="1"/>
    <col min="2" max="2" width="15.42578125" style="462" bestFit="1" customWidth="1"/>
    <col min="3" max="3" width="15.7109375" style="462" bestFit="1" customWidth="1"/>
    <col min="4" max="4" width="14.42578125" style="462" bestFit="1" customWidth="1"/>
    <col min="5" max="5" width="16" style="462" bestFit="1" customWidth="1"/>
    <col min="6" max="16384" width="11.42578125" style="462"/>
  </cols>
  <sheetData>
    <row r="1" spans="1:6">
      <c r="A1" s="1594" t="s">
        <v>593</v>
      </c>
      <c r="B1" s="1594"/>
      <c r="C1" s="1594"/>
      <c r="D1" s="1594"/>
      <c r="E1" s="1594"/>
    </row>
    <row r="2" spans="1:6">
      <c r="A2" s="1594" t="s">
        <v>192</v>
      </c>
      <c r="B2" s="1594"/>
      <c r="C2" s="1594"/>
      <c r="D2" s="1594"/>
      <c r="E2" s="1594"/>
    </row>
    <row r="3" spans="1:6">
      <c r="A3" s="1594" t="s">
        <v>562</v>
      </c>
      <c r="B3" s="1594"/>
      <c r="C3" s="1594"/>
      <c r="D3" s="1594"/>
      <c r="E3" s="1594"/>
    </row>
    <row r="5" spans="1:6">
      <c r="A5" s="463" t="s">
        <v>594</v>
      </c>
      <c r="B5" s="463" t="s">
        <v>563</v>
      </c>
      <c r="C5" s="463" t="s">
        <v>358</v>
      </c>
      <c r="D5" s="463" t="s">
        <v>359</v>
      </c>
      <c r="E5" s="463" t="s">
        <v>15</v>
      </c>
    </row>
    <row r="6" spans="1:6">
      <c r="A6" s="464"/>
      <c r="B6" s="465"/>
      <c r="C6" s="465"/>
      <c r="D6" s="465"/>
      <c r="E6" s="466"/>
    </row>
    <row r="7" spans="1:6" s="470" customFormat="1">
      <c r="A7" s="467" t="s">
        <v>15</v>
      </c>
      <c r="B7" s="468">
        <f>B9+B28+B32+B39+B73</f>
        <v>2366025438.7999997</v>
      </c>
      <c r="C7" s="468">
        <f>C9+C28+C32+C39+C73</f>
        <v>2590469435.1700001</v>
      </c>
      <c r="D7" s="468">
        <f>D9+D28+D32+D39+D73+D70</f>
        <v>1161297035.47</v>
      </c>
      <c r="E7" s="469">
        <f>E9+E28+E32+E39+E73+E70</f>
        <v>6117791909.4400005</v>
      </c>
      <c r="F7" s="1780"/>
    </row>
    <row r="8" spans="1:6" s="470" customFormat="1">
      <c r="A8" s="471"/>
      <c r="E8" s="472"/>
    </row>
    <row r="9" spans="1:6" s="470" customFormat="1">
      <c r="A9" s="473" t="s">
        <v>438</v>
      </c>
      <c r="B9" s="474">
        <v>1555213496.0899999</v>
      </c>
      <c r="C9" s="474">
        <v>334105364.63999999</v>
      </c>
      <c r="D9" s="474">
        <v>252096821.08000001</v>
      </c>
      <c r="E9" s="475">
        <v>2141415681.8099999</v>
      </c>
    </row>
    <row r="10" spans="1:6" s="470" customFormat="1">
      <c r="A10" s="471"/>
      <c r="E10" s="472"/>
    </row>
    <row r="11" spans="1:6" s="470" customFormat="1">
      <c r="A11" s="476" t="s">
        <v>447</v>
      </c>
      <c r="B11" s="477">
        <v>74243700</v>
      </c>
      <c r="C11" s="477">
        <v>0</v>
      </c>
      <c r="D11" s="477">
        <v>0</v>
      </c>
      <c r="E11" s="478">
        <v>74243700</v>
      </c>
    </row>
    <row r="12" spans="1:6" s="470" customFormat="1" ht="19.5">
      <c r="A12" s="476" t="s">
        <v>449</v>
      </c>
      <c r="B12" s="477">
        <v>132751018.13</v>
      </c>
      <c r="C12" s="477">
        <v>101978455.11</v>
      </c>
      <c r="D12" s="477">
        <v>5779571.5300000003</v>
      </c>
      <c r="E12" s="478">
        <v>240509044.77000001</v>
      </c>
    </row>
    <row r="13" spans="1:6" s="470" customFormat="1">
      <c r="A13" s="476" t="s">
        <v>452</v>
      </c>
      <c r="B13" s="477">
        <v>37680233.670000002</v>
      </c>
      <c r="C13" s="477">
        <v>0</v>
      </c>
      <c r="D13" s="477">
        <v>14731355.449999999</v>
      </c>
      <c r="E13" s="478">
        <v>52411589.119999997</v>
      </c>
    </row>
    <row r="14" spans="1:6" s="470" customFormat="1">
      <c r="A14" s="476" t="s">
        <v>453</v>
      </c>
      <c r="B14" s="477">
        <v>182659345.24000001</v>
      </c>
      <c r="C14" s="477">
        <v>0</v>
      </c>
      <c r="D14" s="477">
        <v>0</v>
      </c>
      <c r="E14" s="478">
        <v>182659345.24000001</v>
      </c>
    </row>
    <row r="15" spans="1:6" s="470" customFormat="1" ht="19.5">
      <c r="A15" s="476" t="s">
        <v>454</v>
      </c>
      <c r="B15" s="477">
        <v>29557416.809999999</v>
      </c>
      <c r="C15" s="477">
        <v>0</v>
      </c>
      <c r="D15" s="477">
        <v>2464000</v>
      </c>
      <c r="E15" s="478">
        <v>32021416.809999999</v>
      </c>
    </row>
    <row r="16" spans="1:6" s="470" customFormat="1" ht="19.5">
      <c r="A16" s="476" t="s">
        <v>455</v>
      </c>
      <c r="B16" s="477">
        <v>694441615.91999996</v>
      </c>
      <c r="C16" s="477">
        <v>0</v>
      </c>
      <c r="D16" s="477">
        <v>51033256.210000001</v>
      </c>
      <c r="E16" s="478">
        <v>745474872.13</v>
      </c>
    </row>
    <row r="17" spans="1:5" s="470" customFormat="1">
      <c r="A17" s="476" t="s">
        <v>456</v>
      </c>
      <c r="B17" s="477">
        <v>28859007.800000001</v>
      </c>
      <c r="C17" s="477">
        <v>0</v>
      </c>
      <c r="D17" s="477">
        <v>0</v>
      </c>
      <c r="E17" s="478">
        <v>28859007.800000001</v>
      </c>
    </row>
    <row r="18" spans="1:5" s="470" customFormat="1">
      <c r="A18" s="476" t="s">
        <v>459</v>
      </c>
      <c r="B18" s="477">
        <v>68626434.450000003</v>
      </c>
      <c r="C18" s="477">
        <v>21800000</v>
      </c>
      <c r="D18" s="477">
        <v>75809682.959999993</v>
      </c>
      <c r="E18" s="478">
        <v>166236117.41</v>
      </c>
    </row>
    <row r="19" spans="1:5" s="470" customFormat="1" ht="19.5">
      <c r="A19" s="476" t="s">
        <v>463</v>
      </c>
      <c r="B19" s="477">
        <v>1181257.79</v>
      </c>
      <c r="C19" s="477">
        <v>0</v>
      </c>
      <c r="D19" s="477">
        <v>2744703.82</v>
      </c>
      <c r="E19" s="478">
        <v>3925961.61</v>
      </c>
    </row>
    <row r="20" spans="1:5" s="470" customFormat="1">
      <c r="A20" s="476" t="s">
        <v>465</v>
      </c>
      <c r="B20" s="477">
        <v>6682499.4900000002</v>
      </c>
      <c r="C20" s="477">
        <v>0</v>
      </c>
      <c r="D20" s="477">
        <v>0</v>
      </c>
      <c r="E20" s="478">
        <v>6682499.4900000002</v>
      </c>
    </row>
    <row r="21" spans="1:5" s="470" customFormat="1" ht="19.5">
      <c r="A21" s="476" t="s">
        <v>468</v>
      </c>
      <c r="B21" s="477">
        <v>127042195.06</v>
      </c>
      <c r="C21" s="477">
        <v>210326909.53</v>
      </c>
      <c r="D21" s="477">
        <v>29123664.84</v>
      </c>
      <c r="E21" s="478">
        <v>366492769.43000001</v>
      </c>
    </row>
    <row r="22" spans="1:5" s="470" customFormat="1">
      <c r="A22" s="476" t="s">
        <v>469</v>
      </c>
      <c r="B22" s="477">
        <v>83762878.640000001</v>
      </c>
      <c r="C22" s="477">
        <v>0</v>
      </c>
      <c r="D22" s="477">
        <v>4139596.68</v>
      </c>
      <c r="E22" s="478">
        <v>87902475.319999993</v>
      </c>
    </row>
    <row r="23" spans="1:5" s="470" customFormat="1">
      <c r="A23" s="476" t="s">
        <v>470</v>
      </c>
      <c r="B23" s="477">
        <v>73774073.609999999</v>
      </c>
      <c r="C23" s="477">
        <v>0</v>
      </c>
      <c r="D23" s="477">
        <v>62371839.020000003</v>
      </c>
      <c r="E23" s="478">
        <v>136145912.63</v>
      </c>
    </row>
    <row r="24" spans="1:5" s="470" customFormat="1">
      <c r="A24" s="476" t="s">
        <v>471</v>
      </c>
      <c r="B24" s="477">
        <v>13951819.48</v>
      </c>
      <c r="C24" s="477">
        <v>0</v>
      </c>
      <c r="D24" s="477">
        <v>0</v>
      </c>
      <c r="E24" s="478">
        <v>13951819.48</v>
      </c>
    </row>
    <row r="25" spans="1:5" s="470" customFormat="1" ht="19.5">
      <c r="A25" s="476" t="s">
        <v>472</v>
      </c>
      <c r="B25" s="477">
        <v>0</v>
      </c>
      <c r="C25" s="477">
        <v>0</v>
      </c>
      <c r="D25" s="477">
        <v>3299150.58</v>
      </c>
      <c r="E25" s="478">
        <v>3299150.58</v>
      </c>
    </row>
    <row r="26" spans="1:5" s="470" customFormat="1">
      <c r="A26" s="476" t="s">
        <v>473</v>
      </c>
      <c r="B26" s="477">
        <v>0</v>
      </c>
      <c r="C26" s="477">
        <v>0</v>
      </c>
      <c r="D26" s="477">
        <v>599999.99</v>
      </c>
      <c r="E26" s="478">
        <v>599999.99</v>
      </c>
    </row>
    <row r="27" spans="1:5" s="470" customFormat="1">
      <c r="A27" s="471"/>
      <c r="E27" s="472"/>
    </row>
    <row r="28" spans="1:5" s="470" customFormat="1">
      <c r="A28" s="473" t="s">
        <v>440</v>
      </c>
      <c r="B28" s="474">
        <v>9960034.5700000003</v>
      </c>
      <c r="C28" s="474">
        <v>0</v>
      </c>
      <c r="D28" s="474">
        <v>0</v>
      </c>
      <c r="E28" s="475">
        <v>9960034.5700000003</v>
      </c>
    </row>
    <row r="29" spans="1:5" s="470" customFormat="1">
      <c r="A29" s="471"/>
      <c r="E29" s="472"/>
    </row>
    <row r="30" spans="1:5" s="470" customFormat="1">
      <c r="A30" s="476" t="s">
        <v>478</v>
      </c>
      <c r="B30" s="477">
        <v>9960034.5700000003</v>
      </c>
      <c r="C30" s="477">
        <v>0</v>
      </c>
      <c r="D30" s="477">
        <v>0</v>
      </c>
      <c r="E30" s="478">
        <v>9960034.5700000003</v>
      </c>
    </row>
    <row r="31" spans="1:5" s="470" customFormat="1">
      <c r="A31" s="471"/>
      <c r="E31" s="472"/>
    </row>
    <row r="32" spans="1:5" s="470" customFormat="1">
      <c r="A32" s="473" t="s">
        <v>441</v>
      </c>
      <c r="B32" s="474">
        <v>18138225</v>
      </c>
      <c r="C32" s="474">
        <v>50274755.869999997</v>
      </c>
      <c r="D32" s="474">
        <v>9667011.3699999992</v>
      </c>
      <c r="E32" s="475">
        <v>78079992.239999995</v>
      </c>
    </row>
    <row r="33" spans="1:5" s="470" customFormat="1">
      <c r="A33" s="471"/>
      <c r="E33" s="472"/>
    </row>
    <row r="34" spans="1:5" s="470" customFormat="1" ht="19.5">
      <c r="A34" s="476" t="s">
        <v>479</v>
      </c>
      <c r="B34" s="477">
        <v>2304225</v>
      </c>
      <c r="C34" s="477">
        <v>0</v>
      </c>
      <c r="D34" s="477">
        <v>0</v>
      </c>
      <c r="E34" s="478">
        <v>2304225</v>
      </c>
    </row>
    <row r="35" spans="1:5" s="470" customFormat="1" ht="19.5">
      <c r="A35" s="476" t="s">
        <v>481</v>
      </c>
      <c r="B35" s="477">
        <v>0</v>
      </c>
      <c r="C35" s="477">
        <v>50274755.869999997</v>
      </c>
      <c r="D35" s="477">
        <v>0</v>
      </c>
      <c r="E35" s="478">
        <v>50274755.869999997</v>
      </c>
    </row>
    <row r="36" spans="1:5" s="470" customFormat="1">
      <c r="A36" s="476" t="s">
        <v>484</v>
      </c>
      <c r="B36" s="477">
        <v>15834000</v>
      </c>
      <c r="C36" s="477">
        <v>0</v>
      </c>
      <c r="D36" s="477">
        <v>7307172.9299999997</v>
      </c>
      <c r="E36" s="478">
        <v>23141172.93</v>
      </c>
    </row>
    <row r="37" spans="1:5" s="470" customFormat="1" ht="29.25">
      <c r="A37" s="476" t="s">
        <v>486</v>
      </c>
      <c r="B37" s="477">
        <v>0</v>
      </c>
      <c r="C37" s="477">
        <v>0</v>
      </c>
      <c r="D37" s="477">
        <v>2359838.44</v>
      </c>
      <c r="E37" s="478">
        <v>2359838.44</v>
      </c>
    </row>
    <row r="38" spans="1:5" s="470" customFormat="1">
      <c r="A38" s="471"/>
      <c r="E38" s="472"/>
    </row>
    <row r="39" spans="1:5" s="470" customFormat="1" ht="19.5">
      <c r="A39" s="473" t="s">
        <v>442</v>
      </c>
      <c r="B39" s="474">
        <v>742853137.33000004</v>
      </c>
      <c r="C39" s="474">
        <v>2189589336.25</v>
      </c>
      <c r="D39" s="474">
        <v>773966428.88999999</v>
      </c>
      <c r="E39" s="475">
        <v>3706408902.4699998</v>
      </c>
    </row>
    <row r="40" spans="1:5" s="470" customFormat="1">
      <c r="A40" s="476" t="s">
        <v>489</v>
      </c>
      <c r="B40" s="477">
        <v>449703595.79000002</v>
      </c>
      <c r="C40" s="477">
        <v>403078736.58999997</v>
      </c>
      <c r="D40" s="477">
        <v>46366915.619999997</v>
      </c>
      <c r="E40" s="478">
        <v>899149248</v>
      </c>
    </row>
    <row r="41" spans="1:5" s="470" customFormat="1">
      <c r="A41" s="476" t="s">
        <v>491</v>
      </c>
      <c r="B41" s="477">
        <v>0</v>
      </c>
      <c r="C41" s="477">
        <v>0</v>
      </c>
      <c r="D41" s="477">
        <v>150000</v>
      </c>
      <c r="E41" s="478">
        <v>150000</v>
      </c>
    </row>
    <row r="42" spans="1:5" s="470" customFormat="1" ht="19.5">
      <c r="A42" s="476" t="s">
        <v>492</v>
      </c>
      <c r="B42" s="477">
        <v>0</v>
      </c>
      <c r="C42" s="477">
        <v>2729492.37</v>
      </c>
      <c r="D42" s="477">
        <v>0</v>
      </c>
      <c r="E42" s="478">
        <v>2729492.37</v>
      </c>
    </row>
    <row r="43" spans="1:5" s="470" customFormat="1">
      <c r="A43" s="476" t="s">
        <v>495</v>
      </c>
      <c r="B43" s="477">
        <v>585790.80000000005</v>
      </c>
      <c r="C43" s="477">
        <v>174732852.24000001</v>
      </c>
      <c r="D43" s="477">
        <v>2787208.43</v>
      </c>
      <c r="E43" s="478">
        <v>178105851.47</v>
      </c>
    </row>
    <row r="44" spans="1:5" s="470" customFormat="1" ht="19.5">
      <c r="A44" s="476" t="s">
        <v>496</v>
      </c>
      <c r="B44" s="477">
        <v>12445829.43</v>
      </c>
      <c r="C44" s="477">
        <v>103214000.81999999</v>
      </c>
      <c r="D44" s="477">
        <v>162981675.86000001</v>
      </c>
      <c r="E44" s="478">
        <v>278641506.11000001</v>
      </c>
    </row>
    <row r="45" spans="1:5" s="470" customFormat="1">
      <c r="A45" s="476" t="s">
        <v>497</v>
      </c>
      <c r="B45" s="477">
        <v>98951200.640000001</v>
      </c>
      <c r="C45" s="477">
        <v>0</v>
      </c>
      <c r="D45" s="477">
        <v>0</v>
      </c>
      <c r="E45" s="478">
        <v>98951200.640000001</v>
      </c>
    </row>
    <row r="46" spans="1:5" s="470" customFormat="1" ht="19.5">
      <c r="A46" s="476" t="s">
        <v>502</v>
      </c>
      <c r="B46" s="477">
        <v>7389266.8300000001</v>
      </c>
      <c r="C46" s="477">
        <v>0</v>
      </c>
      <c r="D46" s="477">
        <v>0</v>
      </c>
      <c r="E46" s="478">
        <v>7389266.8300000001</v>
      </c>
    </row>
    <row r="47" spans="1:5" s="470" customFormat="1" ht="19.5">
      <c r="A47" s="476" t="s">
        <v>504</v>
      </c>
      <c r="B47" s="477">
        <v>15384899.460000001</v>
      </c>
      <c r="C47" s="477">
        <v>0</v>
      </c>
      <c r="D47" s="477">
        <v>4971170.72</v>
      </c>
      <c r="E47" s="478">
        <v>20356070.18</v>
      </c>
    </row>
    <row r="48" spans="1:5" s="470" customFormat="1">
      <c r="A48" s="476" t="s">
        <v>506</v>
      </c>
      <c r="B48" s="477">
        <v>0</v>
      </c>
      <c r="C48" s="477">
        <v>9915389.2300000004</v>
      </c>
      <c r="D48" s="477">
        <v>0</v>
      </c>
      <c r="E48" s="478">
        <v>9915389.2300000004</v>
      </c>
    </row>
    <row r="49" spans="1:5" s="470" customFormat="1" ht="19.5">
      <c r="A49" s="476" t="s">
        <v>507</v>
      </c>
      <c r="B49" s="477">
        <v>2624906.5</v>
      </c>
      <c r="C49" s="477">
        <v>0</v>
      </c>
      <c r="D49" s="477">
        <v>0</v>
      </c>
      <c r="E49" s="478">
        <v>2624906.5</v>
      </c>
    </row>
    <row r="50" spans="1:5" s="470" customFormat="1" ht="19.5">
      <c r="A50" s="476" t="s">
        <v>510</v>
      </c>
      <c r="B50" s="477">
        <v>7715090.3200000003</v>
      </c>
      <c r="C50" s="477">
        <v>0</v>
      </c>
      <c r="D50" s="477">
        <v>93502527.730000004</v>
      </c>
      <c r="E50" s="478">
        <v>101217618.05</v>
      </c>
    </row>
    <row r="51" spans="1:5" s="470" customFormat="1" ht="19.5">
      <c r="A51" s="476" t="s">
        <v>511</v>
      </c>
      <c r="B51" s="477">
        <v>45000000</v>
      </c>
      <c r="C51" s="477">
        <v>0</v>
      </c>
      <c r="D51" s="477">
        <v>28983884</v>
      </c>
      <c r="E51" s="478">
        <v>73983884</v>
      </c>
    </row>
    <row r="52" spans="1:5" s="470" customFormat="1" ht="19.5">
      <c r="A52" s="476" t="s">
        <v>512</v>
      </c>
      <c r="B52" s="477">
        <v>0</v>
      </c>
      <c r="C52" s="477">
        <v>85939582.090000004</v>
      </c>
      <c r="D52" s="477">
        <v>25465513.210000001</v>
      </c>
      <c r="E52" s="478">
        <v>111405095.3</v>
      </c>
    </row>
    <row r="53" spans="1:5" s="470" customFormat="1" ht="19.5">
      <c r="A53" s="476" t="s">
        <v>513</v>
      </c>
      <c r="B53" s="477">
        <v>0</v>
      </c>
      <c r="C53" s="477">
        <v>289102162.56999999</v>
      </c>
      <c r="D53" s="477">
        <v>10805229.470000001</v>
      </c>
      <c r="E53" s="478">
        <v>299907392.04000002</v>
      </c>
    </row>
    <row r="54" spans="1:5" s="470" customFormat="1" ht="19.5">
      <c r="A54" s="476" t="s">
        <v>515</v>
      </c>
      <c r="B54" s="477">
        <v>4493615.99</v>
      </c>
      <c r="C54" s="477">
        <v>0</v>
      </c>
      <c r="D54" s="477">
        <v>1038899.2</v>
      </c>
      <c r="E54" s="478">
        <v>5532515.1900000004</v>
      </c>
    </row>
    <row r="55" spans="1:5" s="470" customFormat="1" ht="19.5">
      <c r="A55" s="476" t="s">
        <v>519</v>
      </c>
      <c r="B55" s="477">
        <v>10936667</v>
      </c>
      <c r="C55" s="477">
        <v>24158787.329999998</v>
      </c>
      <c r="D55" s="477">
        <v>15962523.869999999</v>
      </c>
      <c r="E55" s="478">
        <v>51057978.200000003</v>
      </c>
    </row>
    <row r="56" spans="1:5" s="470" customFormat="1">
      <c r="A56" s="476" t="s">
        <v>520</v>
      </c>
      <c r="B56" s="477">
        <v>16747974.939999999</v>
      </c>
      <c r="C56" s="477">
        <v>133576546.92</v>
      </c>
      <c r="D56" s="477">
        <v>302291685.49000001</v>
      </c>
      <c r="E56" s="478">
        <v>452616207.35000002</v>
      </c>
    </row>
    <row r="57" spans="1:5" s="470" customFormat="1" ht="19.5">
      <c r="A57" s="476" t="s">
        <v>521</v>
      </c>
      <c r="B57" s="477">
        <v>1625502.63</v>
      </c>
      <c r="C57" s="477">
        <v>879163501.91999996</v>
      </c>
      <c r="D57" s="477">
        <v>63858888.869999997</v>
      </c>
      <c r="E57" s="478">
        <v>944647893.41999996</v>
      </c>
    </row>
    <row r="58" spans="1:5" s="470" customFormat="1">
      <c r="A58" s="476" t="s">
        <v>523</v>
      </c>
      <c r="B58" s="477">
        <v>0</v>
      </c>
      <c r="C58" s="477">
        <v>9017292.6699999999</v>
      </c>
      <c r="D58" s="477">
        <v>0</v>
      </c>
      <c r="E58" s="478">
        <v>9017292.6699999999</v>
      </c>
    </row>
    <row r="59" spans="1:5" s="470" customFormat="1">
      <c r="A59" s="476" t="s">
        <v>525</v>
      </c>
      <c r="B59" s="477">
        <v>0</v>
      </c>
      <c r="C59" s="477">
        <v>7933274.79</v>
      </c>
      <c r="D59" s="477">
        <v>0</v>
      </c>
      <c r="E59" s="478">
        <v>7933274.79</v>
      </c>
    </row>
    <row r="60" spans="1:5" s="470" customFormat="1">
      <c r="A60" s="476" t="s">
        <v>526</v>
      </c>
      <c r="B60" s="477">
        <v>0</v>
      </c>
      <c r="C60" s="477">
        <v>18469513.57</v>
      </c>
      <c r="D60" s="477">
        <v>0</v>
      </c>
      <c r="E60" s="478">
        <v>18469513.57</v>
      </c>
    </row>
    <row r="61" spans="1:5" s="470" customFormat="1">
      <c r="A61" s="476" t="s">
        <v>527</v>
      </c>
      <c r="B61" s="477">
        <v>0</v>
      </c>
      <c r="C61" s="477">
        <v>14050967.359999999</v>
      </c>
      <c r="D61" s="477">
        <v>0</v>
      </c>
      <c r="E61" s="478">
        <v>14050967.359999999</v>
      </c>
    </row>
    <row r="62" spans="1:5" s="470" customFormat="1">
      <c r="A62" s="476" t="s">
        <v>528</v>
      </c>
      <c r="B62" s="477">
        <v>0</v>
      </c>
      <c r="C62" s="477">
        <v>9968629.7599999998</v>
      </c>
      <c r="D62" s="477">
        <v>0</v>
      </c>
      <c r="E62" s="478">
        <v>9968629.7599999998</v>
      </c>
    </row>
    <row r="63" spans="1:5" s="470" customFormat="1">
      <c r="A63" s="476" t="s">
        <v>529</v>
      </c>
      <c r="B63" s="477">
        <v>0</v>
      </c>
      <c r="C63" s="477">
        <v>380617.96</v>
      </c>
      <c r="D63" s="477">
        <v>0</v>
      </c>
      <c r="E63" s="478">
        <v>380617.96</v>
      </c>
    </row>
    <row r="64" spans="1:5" s="470" customFormat="1">
      <c r="A64" s="476" t="s">
        <v>530</v>
      </c>
      <c r="B64" s="477">
        <v>0</v>
      </c>
      <c r="C64" s="477">
        <v>24157988.059999999</v>
      </c>
      <c r="D64" s="477">
        <v>0</v>
      </c>
      <c r="E64" s="478">
        <v>24157988.059999999</v>
      </c>
    </row>
    <row r="65" spans="1:5" s="470" customFormat="1" ht="19.5">
      <c r="A65" s="476" t="s">
        <v>534</v>
      </c>
      <c r="B65" s="477">
        <v>1595000</v>
      </c>
      <c r="C65" s="477">
        <v>0</v>
      </c>
      <c r="D65" s="477">
        <v>0</v>
      </c>
      <c r="E65" s="478">
        <v>1595000</v>
      </c>
    </row>
    <row r="66" spans="1:5" s="470" customFormat="1">
      <c r="A66" s="476" t="s">
        <v>541</v>
      </c>
      <c r="B66" s="477">
        <v>52325306.100000001</v>
      </c>
      <c r="C66" s="477">
        <v>0</v>
      </c>
      <c r="D66" s="477">
        <v>0</v>
      </c>
      <c r="E66" s="478">
        <v>52325306.100000001</v>
      </c>
    </row>
    <row r="67" spans="1:5" s="470" customFormat="1" ht="19.5">
      <c r="A67" s="476" t="s">
        <v>544</v>
      </c>
      <c r="B67" s="477">
        <v>15328490.9</v>
      </c>
      <c r="C67" s="477">
        <v>0</v>
      </c>
      <c r="D67" s="477">
        <v>1595953.53</v>
      </c>
      <c r="E67" s="478">
        <v>16924444.43</v>
      </c>
    </row>
    <row r="68" spans="1:5" s="470" customFormat="1" ht="19.5">
      <c r="A68" s="476" t="s">
        <v>547</v>
      </c>
      <c r="B68" s="477">
        <v>0</v>
      </c>
      <c r="C68" s="477">
        <v>0</v>
      </c>
      <c r="D68" s="477">
        <v>13204352.890000001</v>
      </c>
      <c r="E68" s="478">
        <v>13204352.890000001</v>
      </c>
    </row>
    <row r="69" spans="1:5" s="470" customFormat="1">
      <c r="A69" s="471"/>
      <c r="E69" s="472"/>
    </row>
    <row r="70" spans="1:5" s="470" customFormat="1">
      <c r="A70" s="473" t="s">
        <v>443</v>
      </c>
      <c r="B70" s="474">
        <v>0</v>
      </c>
      <c r="C70" s="474">
        <v>0</v>
      </c>
      <c r="D70" s="474">
        <v>8000000</v>
      </c>
      <c r="E70" s="475">
        <v>8000000</v>
      </c>
    </row>
    <row r="71" spans="1:5" s="470" customFormat="1">
      <c r="A71" s="471"/>
      <c r="E71" s="472"/>
    </row>
    <row r="72" spans="1:5" s="470" customFormat="1" ht="19.5">
      <c r="A72" s="476" t="s">
        <v>554</v>
      </c>
      <c r="B72" s="477">
        <v>0</v>
      </c>
      <c r="C72" s="477">
        <v>0</v>
      </c>
      <c r="D72" s="477">
        <v>8000000</v>
      </c>
      <c r="E72" s="478">
        <v>8000000</v>
      </c>
    </row>
    <row r="73" spans="1:5" s="470" customFormat="1">
      <c r="A73" s="473" t="s">
        <v>445</v>
      </c>
      <c r="B73" s="474">
        <v>39860545.810000002</v>
      </c>
      <c r="C73" s="474">
        <v>16499978.41</v>
      </c>
      <c r="D73" s="474">
        <v>117566774.13</v>
      </c>
      <c r="E73" s="475">
        <v>173927298.34999999</v>
      </c>
    </row>
    <row r="74" spans="1:5" s="470" customFormat="1">
      <c r="A74" s="471"/>
      <c r="E74" s="472"/>
    </row>
    <row r="75" spans="1:5" s="470" customFormat="1">
      <c r="A75" s="476" t="s">
        <v>558</v>
      </c>
      <c r="B75" s="477">
        <v>39860545.810000002</v>
      </c>
      <c r="C75" s="477">
        <v>16499978.41</v>
      </c>
      <c r="D75" s="477">
        <v>117566774.13</v>
      </c>
      <c r="E75" s="478">
        <v>173927298.34999999</v>
      </c>
    </row>
    <row r="76" spans="1:5">
      <c r="A76" s="479"/>
      <c r="B76" s="480"/>
      <c r="C76" s="480"/>
      <c r="D76" s="480"/>
      <c r="E76" s="481"/>
    </row>
  </sheetData>
  <mergeCells count="3">
    <mergeCell ref="A1:E1"/>
    <mergeCell ref="A2:E2"/>
    <mergeCell ref="A3:E3"/>
  </mergeCells>
  <pageMargins left="0.39370078740157477" right="0.39370078740157477" top="0.39370078740157477" bottom="0.19719757252565651" header="0" footer="0"/>
  <pageSetup orientation="portrait" errors="NA"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election activeCell="E7" sqref="E7"/>
    </sheetView>
  </sheetViews>
  <sheetFormatPr baseColWidth="10" defaultRowHeight="12.75"/>
  <cols>
    <col min="1" max="1" width="39.85546875" style="501" customWidth="1"/>
    <col min="2" max="2" width="13.140625" style="502" customWidth="1"/>
    <col min="3" max="4" width="12.5703125" style="502" customWidth="1"/>
    <col min="5" max="5" width="13.85546875" style="502" customWidth="1"/>
    <col min="6" max="7" width="14.28515625" style="482" customWidth="1"/>
    <col min="8" max="16384" width="11.42578125" style="482"/>
  </cols>
  <sheetData>
    <row r="1" spans="1:5">
      <c r="A1" s="1595" t="s">
        <v>595</v>
      </c>
      <c r="B1" s="1595"/>
      <c r="C1" s="1595"/>
      <c r="D1" s="1595"/>
      <c r="E1" s="1595"/>
    </row>
    <row r="2" spans="1:5">
      <c r="A2" s="1595" t="s">
        <v>192</v>
      </c>
      <c r="B2" s="1595"/>
      <c r="C2" s="1595"/>
      <c r="D2" s="1595"/>
      <c r="E2" s="1595"/>
    </row>
    <row r="3" spans="1:5">
      <c r="A3" s="1596" t="s">
        <v>596</v>
      </c>
      <c r="B3" s="1596"/>
      <c r="C3" s="1596"/>
      <c r="D3" s="1596"/>
      <c r="E3" s="1596"/>
    </row>
    <row r="4" spans="1:5">
      <c r="A4" s="483"/>
      <c r="B4" s="483"/>
      <c r="C4" s="483"/>
      <c r="D4" s="483"/>
      <c r="E4" s="483"/>
    </row>
    <row r="5" spans="1:5">
      <c r="A5" s="484" t="s">
        <v>597</v>
      </c>
      <c r="B5" s="485" t="s">
        <v>598</v>
      </c>
      <c r="C5" s="485" t="s">
        <v>599</v>
      </c>
      <c r="D5" s="485" t="s">
        <v>600</v>
      </c>
      <c r="E5" s="485" t="s">
        <v>601</v>
      </c>
    </row>
    <row r="6" spans="1:5">
      <c r="A6" s="486"/>
      <c r="B6" s="487"/>
      <c r="C6" s="487"/>
      <c r="D6" s="487"/>
      <c r="E6" s="487"/>
    </row>
    <row r="7" spans="1:5">
      <c r="A7" s="488" t="s">
        <v>602</v>
      </c>
      <c r="B7" s="489">
        <f>SUM(B9+B16+B25)</f>
        <v>2366025438.7999997</v>
      </c>
      <c r="C7" s="489">
        <f>SUM(C9+C16+C25)</f>
        <v>2590469435.1700001</v>
      </c>
      <c r="D7" s="489">
        <f>SUM(D9+D16+D25)</f>
        <v>1161297035.47</v>
      </c>
      <c r="E7" s="489">
        <f>SUM(E9+E16+E25)</f>
        <v>6117791909.4400005</v>
      </c>
    </row>
    <row r="8" spans="1:5">
      <c r="A8" s="490"/>
      <c r="B8" s="491"/>
      <c r="C8" s="491"/>
      <c r="D8" s="491"/>
      <c r="E8" s="491"/>
    </row>
    <row r="9" spans="1:5">
      <c r="A9" s="492" t="s">
        <v>603</v>
      </c>
      <c r="B9" s="493">
        <f>SUM(B10:B13)</f>
        <v>334733354.15999997</v>
      </c>
      <c r="C9" s="493">
        <f>SUM(C10:C13)</f>
        <v>232126909.53</v>
      </c>
      <c r="D9" s="493">
        <f>SUM(D10:D13)</f>
        <v>130549415.88</v>
      </c>
      <c r="E9" s="493">
        <v>697409679.57000005</v>
      </c>
    </row>
    <row r="10" spans="1:5">
      <c r="A10" s="494" t="s">
        <v>604</v>
      </c>
      <c r="B10" s="495">
        <v>28098259.57</v>
      </c>
      <c r="C10" s="495">
        <v>0</v>
      </c>
      <c r="D10" s="495">
        <v>9667011.3699999992</v>
      </c>
      <c r="E10" s="495">
        <f>SUM(B10:D10)</f>
        <v>37765270.939999998</v>
      </c>
    </row>
    <row r="11" spans="1:5">
      <c r="A11" s="494" t="s">
        <v>605</v>
      </c>
      <c r="B11" s="495">
        <v>74243700</v>
      </c>
      <c r="C11" s="495">
        <v>0</v>
      </c>
      <c r="D11" s="495">
        <v>13204352.890000001</v>
      </c>
      <c r="E11" s="495">
        <f t="shared" ref="E11:E13" si="0">SUM(B11:D11)</f>
        <v>87448052.890000001</v>
      </c>
    </row>
    <row r="12" spans="1:5">
      <c r="A12" s="494" t="s">
        <v>606</v>
      </c>
      <c r="B12" s="495">
        <v>127042195.06</v>
      </c>
      <c r="C12" s="495">
        <v>210326909.53</v>
      </c>
      <c r="D12" s="495">
        <v>29123664.84</v>
      </c>
      <c r="E12" s="495">
        <f t="shared" si="0"/>
        <v>366492769.43000001</v>
      </c>
    </row>
    <row r="13" spans="1:5">
      <c r="A13" s="494" t="s">
        <v>607</v>
      </c>
      <c r="B13" s="495">
        <v>105349199.53</v>
      </c>
      <c r="C13" s="495">
        <v>21800000</v>
      </c>
      <c r="D13" s="495">
        <v>78554386.780000001</v>
      </c>
      <c r="E13" s="495">
        <f t="shared" si="0"/>
        <v>205703586.31</v>
      </c>
    </row>
    <row r="14" spans="1:5">
      <c r="A14" s="490"/>
      <c r="B14" s="496"/>
      <c r="C14" s="496"/>
      <c r="D14" s="496"/>
      <c r="E14" s="496"/>
    </row>
    <row r="15" spans="1:5">
      <c r="A15" s="490"/>
      <c r="B15" s="496"/>
      <c r="C15" s="496"/>
      <c r="D15" s="496"/>
      <c r="E15" s="496"/>
    </row>
    <row r="16" spans="1:5">
      <c r="A16" s="492" t="s">
        <v>608</v>
      </c>
      <c r="B16" s="493">
        <f>SUM(B17:B23)</f>
        <v>575967259.68000007</v>
      </c>
      <c r="C16" s="493">
        <f t="shared" ref="C16:D16" si="1">SUM(C17:C23)</f>
        <v>1938763810.6399999</v>
      </c>
      <c r="D16" s="493">
        <f t="shared" si="1"/>
        <v>856201159.32999992</v>
      </c>
      <c r="E16" s="489">
        <f>SUM(E17:E23)</f>
        <v>3370932229.6499996</v>
      </c>
    </row>
    <row r="17" spans="1:6">
      <c r="A17" s="494" t="s">
        <v>609</v>
      </c>
      <c r="B17" s="495">
        <v>0</v>
      </c>
      <c r="C17" s="495">
        <v>0</v>
      </c>
      <c r="D17" s="495">
        <v>3299150.58</v>
      </c>
      <c r="E17" s="495">
        <f t="shared" ref="E17:E23" si="2">SUM(B17:D17)</f>
        <v>3299150.58</v>
      </c>
    </row>
    <row r="18" spans="1:6">
      <c r="A18" s="494" t="s">
        <v>610</v>
      </c>
      <c r="B18" s="495">
        <v>156661097.21000001</v>
      </c>
      <c r="C18" s="495">
        <v>377662406.98000002</v>
      </c>
      <c r="D18" s="495">
        <v>305077753.81999999</v>
      </c>
      <c r="E18" s="495">
        <f t="shared" si="2"/>
        <v>839401258.00999999</v>
      </c>
      <c r="F18" s="497"/>
    </row>
    <row r="19" spans="1:6">
      <c r="A19" s="494" t="s">
        <v>611</v>
      </c>
      <c r="B19" s="495">
        <v>16747974.939999999</v>
      </c>
      <c r="C19" s="495">
        <v>143491936.15000001</v>
      </c>
      <c r="D19" s="495">
        <v>302291685.49000001</v>
      </c>
      <c r="E19" s="495">
        <f t="shared" si="2"/>
        <v>462531596.58000004</v>
      </c>
    </row>
    <row r="20" spans="1:6" ht="22.5">
      <c r="A20" s="494" t="s">
        <v>612</v>
      </c>
      <c r="B20" s="495">
        <v>119349790.47</v>
      </c>
      <c r="C20" s="495">
        <v>360731.14</v>
      </c>
      <c r="D20" s="495">
        <v>113355053.90000001</v>
      </c>
      <c r="E20" s="495">
        <f t="shared" si="2"/>
        <v>233065575.50999999</v>
      </c>
    </row>
    <row r="21" spans="1:6">
      <c r="A21" s="494" t="s">
        <v>613</v>
      </c>
      <c r="B21" s="495">
        <v>55414312.899999999</v>
      </c>
      <c r="C21" s="495">
        <v>538085234.45000005</v>
      </c>
      <c r="D21" s="495">
        <v>65854626.670000002</v>
      </c>
      <c r="E21" s="495">
        <f t="shared" si="2"/>
        <v>659354174.01999998</v>
      </c>
    </row>
    <row r="22" spans="1:6">
      <c r="A22" s="494" t="s">
        <v>614</v>
      </c>
      <c r="B22" s="495">
        <v>213842264.68000001</v>
      </c>
      <c r="C22" s="495">
        <v>879163501.91999996</v>
      </c>
      <c r="D22" s="495">
        <v>66322888.869999997</v>
      </c>
      <c r="E22" s="495">
        <f t="shared" si="2"/>
        <v>1159328655.4699998</v>
      </c>
    </row>
    <row r="23" spans="1:6">
      <c r="A23" s="494" t="s">
        <v>615</v>
      </c>
      <c r="B23" s="495">
        <v>13951819.48</v>
      </c>
      <c r="C23" s="495">
        <v>0</v>
      </c>
      <c r="D23" s="495">
        <v>0</v>
      </c>
      <c r="E23" s="495">
        <f t="shared" si="2"/>
        <v>13951819.48</v>
      </c>
    </row>
    <row r="24" spans="1:6">
      <c r="A24" s="490"/>
      <c r="B24" s="496"/>
      <c r="C24" s="496"/>
      <c r="D24" s="496"/>
      <c r="E24" s="496"/>
    </row>
    <row r="25" spans="1:6">
      <c r="A25" s="492" t="s">
        <v>616</v>
      </c>
      <c r="B25" s="493">
        <f>SUM(B26:B29)</f>
        <v>1455324824.9599998</v>
      </c>
      <c r="C25" s="493">
        <f t="shared" ref="C25:D25" si="3">SUM(C26:C29)</f>
        <v>419578715</v>
      </c>
      <c r="D25" s="493">
        <f t="shared" si="3"/>
        <v>174546460.26000002</v>
      </c>
      <c r="E25" s="489">
        <f>SUM(E26:E29)</f>
        <v>2049450000.2200003</v>
      </c>
    </row>
    <row r="26" spans="1:6" ht="22.5">
      <c r="A26" s="494" t="s">
        <v>617</v>
      </c>
      <c r="B26" s="495">
        <v>92476401.129999995</v>
      </c>
      <c r="C26" s="495">
        <v>0</v>
      </c>
      <c r="D26" s="495">
        <v>13178495.880000001</v>
      </c>
      <c r="E26" s="495">
        <f t="shared" ref="E26:E29" si="4">SUM(B26:D26)</f>
        <v>105654897.00999999</v>
      </c>
    </row>
    <row r="27" spans="1:6">
      <c r="A27" s="494" t="s">
        <v>618</v>
      </c>
      <c r="B27" s="495">
        <v>793392816.55999994</v>
      </c>
      <c r="C27" s="495">
        <v>0</v>
      </c>
      <c r="D27" s="495">
        <v>51033256.210000001</v>
      </c>
      <c r="E27" s="495">
        <f t="shared" si="4"/>
        <v>844426072.76999998</v>
      </c>
    </row>
    <row r="28" spans="1:6">
      <c r="A28" s="494" t="s">
        <v>619</v>
      </c>
      <c r="B28" s="495">
        <v>495681533.66000003</v>
      </c>
      <c r="C28" s="495">
        <v>419578715</v>
      </c>
      <c r="D28" s="495">
        <v>47962869.149999999</v>
      </c>
      <c r="E28" s="495">
        <f t="shared" si="4"/>
        <v>963223117.81000006</v>
      </c>
      <c r="F28" s="498"/>
    </row>
    <row r="29" spans="1:6">
      <c r="A29" s="494" t="s">
        <v>620</v>
      </c>
      <c r="B29" s="495">
        <v>73774073.609999999</v>
      </c>
      <c r="C29" s="495">
        <v>0</v>
      </c>
      <c r="D29" s="495">
        <v>62371839.020000003</v>
      </c>
      <c r="E29" s="495">
        <f t="shared" si="4"/>
        <v>136145912.63</v>
      </c>
    </row>
    <row r="30" spans="1:6">
      <c r="A30" s="499"/>
      <c r="B30" s="500"/>
      <c r="C30" s="500"/>
      <c r="D30" s="500"/>
      <c r="E30" s="500"/>
    </row>
  </sheetData>
  <mergeCells count="3">
    <mergeCell ref="A1:E1"/>
    <mergeCell ref="A2:E2"/>
    <mergeCell ref="A3:E3"/>
  </mergeCells>
  <pageMargins left="0.39370078740157483" right="0.39370078740157483" top="0.39370078740157483" bottom="0.19685039370078741" header="0" footer="0.19685039370078741"/>
  <pageSetup orientation="portrait" errors="NA"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zoomScale="115" zoomScaleNormal="115" workbookViewId="0">
      <selection activeCell="C25" sqref="C25"/>
    </sheetView>
  </sheetViews>
  <sheetFormatPr baseColWidth="10" defaultRowHeight="11.25"/>
  <cols>
    <col min="1" max="1" width="5.42578125" style="504" customWidth="1"/>
    <col min="2" max="2" width="31.42578125" style="504" customWidth="1"/>
    <col min="3" max="3" width="16.5703125" style="504" bestFit="1" customWidth="1"/>
    <col min="4" max="4" width="14.28515625" style="504" bestFit="1" customWidth="1"/>
    <col min="5" max="5" width="14.42578125" style="504" bestFit="1" customWidth="1"/>
    <col min="6" max="6" width="14.28515625" style="504" bestFit="1" customWidth="1"/>
    <col min="7" max="16384" width="11.42578125" style="504"/>
  </cols>
  <sheetData>
    <row r="1" spans="1:6">
      <c r="A1" s="503"/>
    </row>
    <row r="7" spans="1:6">
      <c r="A7" s="1597" t="s">
        <v>621</v>
      </c>
      <c r="B7" s="1597"/>
      <c r="C7" s="1597"/>
      <c r="D7" s="1597"/>
      <c r="E7" s="1597"/>
      <c r="F7" s="1597"/>
    </row>
    <row r="8" spans="1:6">
      <c r="A8" s="1597" t="s">
        <v>192</v>
      </c>
      <c r="B8" s="1597"/>
      <c r="C8" s="1597"/>
      <c r="D8" s="1597"/>
      <c r="E8" s="1597"/>
      <c r="F8" s="1597"/>
    </row>
    <row r="9" spans="1:6">
      <c r="A9" s="1597" t="s">
        <v>562</v>
      </c>
      <c r="B9" s="1597"/>
      <c r="C9" s="1597"/>
      <c r="D9" s="1597"/>
      <c r="E9" s="1597"/>
      <c r="F9" s="1597"/>
    </row>
    <row r="10" spans="1:6" ht="3.75" customHeight="1"/>
    <row r="11" spans="1:6" ht="21.75" customHeight="1">
      <c r="A11" s="1598" t="s">
        <v>622</v>
      </c>
      <c r="B11" s="1598"/>
      <c r="C11" s="505" t="s">
        <v>623</v>
      </c>
      <c r="D11" s="505" t="s">
        <v>624</v>
      </c>
      <c r="E11" s="505" t="s">
        <v>625</v>
      </c>
      <c r="F11" s="505" t="s">
        <v>601</v>
      </c>
    </row>
    <row r="12" spans="1:6">
      <c r="A12" s="506"/>
      <c r="B12" s="507"/>
      <c r="C12" s="508"/>
      <c r="D12" s="508"/>
      <c r="E12" s="508"/>
      <c r="F12" s="509"/>
    </row>
    <row r="13" spans="1:6" s="514" customFormat="1" ht="22.5">
      <c r="A13" s="510" t="s">
        <v>626</v>
      </c>
      <c r="B13" s="511" t="s">
        <v>627</v>
      </c>
      <c r="C13" s="512">
        <v>28092953750</v>
      </c>
      <c r="D13" s="512">
        <v>30237719736.869999</v>
      </c>
      <c r="E13" s="512">
        <v>30237719736.869999</v>
      </c>
      <c r="F13" s="513">
        <v>30237719736.869999</v>
      </c>
    </row>
    <row r="14" spans="1:6" s="514" customFormat="1" ht="22.5">
      <c r="A14" s="510" t="s">
        <v>628</v>
      </c>
      <c r="B14" s="511" t="s">
        <v>572</v>
      </c>
      <c r="C14" s="512">
        <v>5781790893</v>
      </c>
      <c r="D14" s="512">
        <v>6004472041.1999998</v>
      </c>
      <c r="E14" s="512">
        <v>5986819031.0900002</v>
      </c>
      <c r="F14" s="513">
        <v>5902514979.0699997</v>
      </c>
    </row>
    <row r="15" spans="1:6" s="514" customFormat="1" ht="22.5">
      <c r="A15" s="510" t="s">
        <v>629</v>
      </c>
      <c r="B15" s="511" t="s">
        <v>573</v>
      </c>
      <c r="C15" s="512">
        <v>1194969238</v>
      </c>
      <c r="D15" s="512">
        <v>1304530773.1099999</v>
      </c>
      <c r="E15" s="512">
        <v>1300316055.1099999</v>
      </c>
      <c r="F15" s="513">
        <v>793707411.87</v>
      </c>
    </row>
    <row r="16" spans="1:6" s="514" customFormat="1" ht="22.5">
      <c r="A16" s="510" t="s">
        <v>630</v>
      </c>
      <c r="B16" s="511" t="s">
        <v>631</v>
      </c>
      <c r="C16" s="512">
        <v>8663332100</v>
      </c>
      <c r="D16" s="512">
        <v>8663361395.6000004</v>
      </c>
      <c r="E16" s="512">
        <v>8663361395.6000004</v>
      </c>
      <c r="F16" s="513">
        <v>8663361395.6000004</v>
      </c>
    </row>
    <row r="17" spans="1:6" s="514" customFormat="1" ht="33.75">
      <c r="A17" s="510" t="s">
        <v>632</v>
      </c>
      <c r="B17" s="511" t="s">
        <v>633</v>
      </c>
      <c r="C17" s="512">
        <v>3706711478</v>
      </c>
      <c r="D17" s="512">
        <v>3698126952.9499998</v>
      </c>
      <c r="E17" s="512">
        <v>3698126952.9499998</v>
      </c>
      <c r="F17" s="513">
        <v>3698126952.9499998</v>
      </c>
    </row>
    <row r="18" spans="1:6" s="514" customFormat="1" ht="22.5">
      <c r="A18" s="510" t="s">
        <v>634</v>
      </c>
      <c r="B18" s="511" t="s">
        <v>574</v>
      </c>
      <c r="C18" s="512">
        <v>850726247</v>
      </c>
      <c r="D18" s="512">
        <v>879212826.42999995</v>
      </c>
      <c r="E18" s="512">
        <v>879163501.91999996</v>
      </c>
      <c r="F18" s="513">
        <v>879163501.91999996</v>
      </c>
    </row>
    <row r="19" spans="1:6" s="514" customFormat="1" ht="22.5">
      <c r="A19" s="510" t="s">
        <v>635</v>
      </c>
      <c r="B19" s="511" t="s">
        <v>575</v>
      </c>
      <c r="C19" s="512">
        <v>343181000</v>
      </c>
      <c r="D19" s="512">
        <v>526987813.56</v>
      </c>
      <c r="E19" s="512">
        <v>371537186.72000003</v>
      </c>
      <c r="F19" s="513">
        <v>178004189.88</v>
      </c>
    </row>
    <row r="20" spans="1:6" s="514" customFormat="1" ht="22.5">
      <c r="A20" s="510" t="s">
        <v>636</v>
      </c>
      <c r="B20" s="511" t="s">
        <v>576</v>
      </c>
      <c r="C20" s="512">
        <v>783542000</v>
      </c>
      <c r="D20" s="512">
        <v>1070243652.85</v>
      </c>
      <c r="E20" s="512">
        <v>573331567.16999996</v>
      </c>
      <c r="F20" s="513">
        <v>322983465.05000001</v>
      </c>
    </row>
    <row r="21" spans="1:6" s="514" customFormat="1" ht="22.5">
      <c r="A21" s="510" t="s">
        <v>637</v>
      </c>
      <c r="B21" s="511" t="s">
        <v>638</v>
      </c>
      <c r="C21" s="512">
        <v>184243341</v>
      </c>
      <c r="D21" s="512">
        <v>189801079.06</v>
      </c>
      <c r="E21" s="512">
        <v>189693700.83000001</v>
      </c>
      <c r="F21" s="513">
        <v>189693700.83000001</v>
      </c>
    </row>
    <row r="22" spans="1:6" s="514" customFormat="1" ht="33.75">
      <c r="A22" s="510" t="s">
        <v>639</v>
      </c>
      <c r="B22" s="511" t="s">
        <v>577</v>
      </c>
      <c r="C22" s="512">
        <v>228367897</v>
      </c>
      <c r="D22" s="512">
        <v>279803817.50999999</v>
      </c>
      <c r="E22" s="512">
        <v>278012611.63999999</v>
      </c>
      <c r="F22" s="513">
        <v>210326909.53</v>
      </c>
    </row>
    <row r="23" spans="1:6" s="514" customFormat="1" ht="33.75">
      <c r="A23" s="510" t="s">
        <v>640</v>
      </c>
      <c r="B23" s="511" t="s">
        <v>578</v>
      </c>
      <c r="C23" s="512">
        <v>2816295442</v>
      </c>
      <c r="D23" s="512">
        <v>2808334504.4000001</v>
      </c>
      <c r="E23" s="512">
        <v>2797900868.4200001</v>
      </c>
      <c r="F23" s="513">
        <v>2629752161.73</v>
      </c>
    </row>
    <row r="24" spans="1:6" s="514" customFormat="1">
      <c r="A24" s="510"/>
      <c r="B24" s="511"/>
      <c r="C24" s="511"/>
      <c r="D24" s="511"/>
      <c r="E24" s="511"/>
      <c r="F24" s="515"/>
    </row>
    <row r="25" spans="1:6" s="520" customFormat="1" ht="21.75" customHeight="1">
      <c r="A25" s="516"/>
      <c r="B25" s="517" t="s">
        <v>321</v>
      </c>
      <c r="C25" s="518">
        <v>52646113386</v>
      </c>
      <c r="D25" s="518">
        <v>55662594593.540001</v>
      </c>
      <c r="E25" s="518">
        <v>54975982608.32</v>
      </c>
      <c r="F25" s="519">
        <v>53705354405.300003</v>
      </c>
    </row>
    <row r="26" spans="1:6" s="514" customFormat="1">
      <c r="A26" s="521"/>
      <c r="B26" s="522"/>
      <c r="C26" s="522"/>
      <c r="D26" s="522"/>
      <c r="E26" s="522"/>
      <c r="F26" s="523"/>
    </row>
    <row r="28" spans="1:6">
      <c r="C28" s="524"/>
      <c r="D28" s="524"/>
      <c r="E28" s="524"/>
      <c r="F28" s="524"/>
    </row>
    <row r="30" spans="1:6">
      <c r="C30" s="525"/>
      <c r="D30" s="525"/>
      <c r="E30" s="525"/>
      <c r="F30" s="525"/>
    </row>
  </sheetData>
  <mergeCells count="4">
    <mergeCell ref="A7:F7"/>
    <mergeCell ref="A8:F8"/>
    <mergeCell ref="A9:F9"/>
    <mergeCell ref="A11:B11"/>
  </mergeCells>
  <pageMargins left="0.15761918649057755" right="0.19719757252565651" top="0.39370078740157477" bottom="0.15761918649057755" header="0" footer="0"/>
  <pageSetup orientation="portrait" errors="NA"/>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D11" sqref="D11"/>
    </sheetView>
  </sheetViews>
  <sheetFormatPr baseColWidth="10" defaultColWidth="9.140625" defaultRowHeight="15"/>
  <cols>
    <col min="1" max="1" width="29.5703125" style="526" customWidth="1"/>
    <col min="2" max="2" width="20" style="526" customWidth="1"/>
    <col min="3" max="3" width="19.5703125" style="526" customWidth="1"/>
    <col min="4" max="4" width="18.28515625" style="526" customWidth="1"/>
    <col min="5" max="16384" width="9.140625" style="526"/>
  </cols>
  <sheetData>
    <row r="1" spans="1:7" ht="15.75" thickBot="1"/>
    <row r="2" spans="1:7">
      <c r="A2" s="1599" t="s">
        <v>642</v>
      </c>
      <c r="B2" s="1600"/>
      <c r="C2" s="1600"/>
      <c r="D2" s="1601"/>
      <c r="E2" s="527"/>
      <c r="F2" s="527"/>
      <c r="G2" s="527"/>
    </row>
    <row r="3" spans="1:7">
      <c r="A3" s="1602" t="s">
        <v>643</v>
      </c>
      <c r="B3" s="1603"/>
      <c r="C3" s="1603"/>
      <c r="D3" s="1604"/>
    </row>
    <row r="4" spans="1:7">
      <c r="A4" s="1605" t="s">
        <v>644</v>
      </c>
      <c r="B4" s="1606"/>
      <c r="C4" s="1606"/>
      <c r="D4" s="1607"/>
    </row>
    <row r="5" spans="1:7" ht="16.7" customHeight="1">
      <c r="A5" s="1608" t="s">
        <v>645</v>
      </c>
      <c r="B5" s="528" t="s">
        <v>360</v>
      </c>
      <c r="C5" s="528" t="s">
        <v>360</v>
      </c>
      <c r="D5" s="1609" t="s">
        <v>646</v>
      </c>
    </row>
    <row r="6" spans="1:7" ht="16.899999999999999" customHeight="1">
      <c r="A6" s="1608" t="s">
        <v>645</v>
      </c>
      <c r="B6" s="529">
        <v>2022</v>
      </c>
      <c r="C6" s="529" t="s">
        <v>647</v>
      </c>
      <c r="D6" s="1609" t="s">
        <v>646</v>
      </c>
    </row>
    <row r="7" spans="1:7" ht="135.75" customHeight="1" thickBot="1">
      <c r="A7" s="530" t="s">
        <v>648</v>
      </c>
      <c r="B7" s="531" t="s">
        <v>3233</v>
      </c>
      <c r="C7" s="531" t="s">
        <v>3234</v>
      </c>
      <c r="D7" s="532" t="s">
        <v>3235</v>
      </c>
    </row>
  </sheetData>
  <mergeCells count="5">
    <mergeCell ref="A2:D2"/>
    <mergeCell ref="A3:D3"/>
    <mergeCell ref="A4:D4"/>
    <mergeCell ref="A5:A6"/>
    <mergeCell ref="D5:D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D6" sqref="D6"/>
    </sheetView>
  </sheetViews>
  <sheetFormatPr baseColWidth="10" defaultColWidth="9.140625" defaultRowHeight="15"/>
  <cols>
    <col min="1" max="1" width="37.5703125" style="526" customWidth="1"/>
    <col min="2" max="2" width="17.7109375" style="526" customWidth="1"/>
    <col min="3" max="3" width="16.7109375" style="526" customWidth="1"/>
    <col min="4" max="4" width="11.42578125" style="526" customWidth="1"/>
    <col min="5" max="16384" width="9.140625" style="526"/>
  </cols>
  <sheetData>
    <row r="1" spans="1:4">
      <c r="A1" s="1599" t="s">
        <v>649</v>
      </c>
      <c r="B1" s="1600"/>
      <c r="C1" s="1600"/>
      <c r="D1" s="1601"/>
    </row>
    <row r="2" spans="1:4">
      <c r="A2" s="1602" t="s">
        <v>192</v>
      </c>
      <c r="B2" s="1603"/>
      <c r="C2" s="1603"/>
      <c r="D2" s="1604"/>
    </row>
    <row r="3" spans="1:4">
      <c r="A3" s="1605" t="s">
        <v>641</v>
      </c>
      <c r="B3" s="1606"/>
      <c r="C3" s="1606"/>
      <c r="D3" s="1607"/>
    </row>
    <row r="4" spans="1:4" ht="13.15" customHeight="1">
      <c r="A4" s="1608" t="s">
        <v>645</v>
      </c>
      <c r="B4" s="528" t="s">
        <v>360</v>
      </c>
      <c r="C4" s="528" t="s">
        <v>360</v>
      </c>
      <c r="D4" s="1609" t="s">
        <v>646</v>
      </c>
    </row>
    <row r="5" spans="1:4" ht="13.35" customHeight="1">
      <c r="A5" s="1608" t="s">
        <v>645</v>
      </c>
      <c r="B5" s="529">
        <v>2022</v>
      </c>
      <c r="C5" s="529">
        <v>2023</v>
      </c>
      <c r="D5" s="1609" t="s">
        <v>646</v>
      </c>
    </row>
    <row r="6" spans="1:4" ht="150.4" customHeight="1" thickBot="1">
      <c r="A6" s="530" t="s">
        <v>650</v>
      </c>
      <c r="B6" s="533" t="s">
        <v>651</v>
      </c>
      <c r="C6" s="533" t="s">
        <v>652</v>
      </c>
      <c r="D6" s="532" t="s">
        <v>653</v>
      </c>
    </row>
  </sheetData>
  <mergeCells count="5">
    <mergeCell ref="A1:D1"/>
    <mergeCell ref="A2:D2"/>
    <mergeCell ref="A3:D3"/>
    <mergeCell ref="A4:A5"/>
    <mergeCell ref="D4:D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K17" sqref="K17"/>
    </sheetView>
  </sheetViews>
  <sheetFormatPr baseColWidth="10" defaultColWidth="9.140625" defaultRowHeight="15"/>
  <cols>
    <col min="1" max="1" width="37.5703125" style="526" customWidth="1"/>
    <col min="2" max="2" width="17.7109375" style="526" customWidth="1"/>
    <col min="3" max="3" width="16.7109375" style="526" customWidth="1"/>
    <col min="4" max="4" width="11.42578125" style="526" customWidth="1"/>
    <col min="5" max="16384" width="9.140625" style="526"/>
  </cols>
  <sheetData>
    <row r="1" spans="1:4" ht="15.75" thickBot="1"/>
    <row r="2" spans="1:4">
      <c r="A2" s="1599" t="s">
        <v>654</v>
      </c>
      <c r="B2" s="1600"/>
      <c r="C2" s="1600"/>
      <c r="D2" s="1601"/>
    </row>
    <row r="3" spans="1:4">
      <c r="A3" s="1602" t="s">
        <v>192</v>
      </c>
      <c r="B3" s="1603"/>
      <c r="C3" s="1603"/>
      <c r="D3" s="1604"/>
    </row>
    <row r="4" spans="1:4" ht="15.75" thickBot="1">
      <c r="A4" s="1602" t="s">
        <v>644</v>
      </c>
      <c r="B4" s="1603"/>
      <c r="C4" s="1603"/>
      <c r="D4" s="1604"/>
    </row>
    <row r="5" spans="1:4" ht="13.15" customHeight="1">
      <c r="A5" s="1790" t="s">
        <v>645</v>
      </c>
      <c r="B5" s="1791" t="s">
        <v>360</v>
      </c>
      <c r="C5" s="1791" t="s">
        <v>360</v>
      </c>
      <c r="D5" s="1792" t="s">
        <v>3240</v>
      </c>
    </row>
    <row r="6" spans="1:4" ht="13.35" customHeight="1">
      <c r="A6" s="1793" t="s">
        <v>645</v>
      </c>
      <c r="B6" s="1784">
        <v>2022</v>
      </c>
      <c r="C6" s="1784">
        <v>2023</v>
      </c>
      <c r="D6" s="1794" t="s">
        <v>3240</v>
      </c>
    </row>
    <row r="7" spans="1:4" ht="22.5">
      <c r="A7" s="1795" t="s">
        <v>3236</v>
      </c>
      <c r="B7" s="1789">
        <v>8625876289</v>
      </c>
      <c r="C7" s="1789">
        <v>9457068806</v>
      </c>
      <c r="D7" s="1796">
        <v>831192517</v>
      </c>
    </row>
    <row r="8" spans="1:4">
      <c r="A8" s="1797" t="s">
        <v>3237</v>
      </c>
      <c r="B8" s="1787">
        <v>7440578928</v>
      </c>
      <c r="C8" s="1786">
        <v>8663361395</v>
      </c>
      <c r="D8" s="1798">
        <v>1222782467</v>
      </c>
    </row>
    <row r="9" spans="1:4">
      <c r="A9" s="1797" t="s">
        <v>3238</v>
      </c>
      <c r="B9" s="1787">
        <v>1185297361</v>
      </c>
      <c r="C9" s="1787">
        <v>796707411</v>
      </c>
      <c r="D9" s="1799">
        <v>-391589950</v>
      </c>
    </row>
    <row r="10" spans="1:4">
      <c r="A10" s="1797" t="s">
        <v>3239</v>
      </c>
      <c r="B10" s="1786">
        <v>1185297361</v>
      </c>
      <c r="C10" s="1786">
        <v>793707411</v>
      </c>
      <c r="D10" s="1798">
        <v>-391589950</v>
      </c>
    </row>
    <row r="11" spans="1:4">
      <c r="A11" s="1800"/>
      <c r="B11" s="1785"/>
      <c r="C11" s="1785"/>
      <c r="D11" s="1801"/>
    </row>
    <row r="12" spans="1:4" ht="15.75" thickBot="1">
      <c r="A12" s="1802"/>
      <c r="B12" s="1803"/>
      <c r="C12" s="1803"/>
      <c r="D12" s="1804"/>
    </row>
  </sheetData>
  <mergeCells count="5">
    <mergeCell ref="A2:D2"/>
    <mergeCell ref="A3:D3"/>
    <mergeCell ref="A4:D4"/>
    <mergeCell ref="A5:A6"/>
    <mergeCell ref="D5:D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11"/>
  <sheetViews>
    <sheetView workbookViewId="0">
      <selection activeCell="A16" sqref="A16"/>
    </sheetView>
  </sheetViews>
  <sheetFormatPr baseColWidth="10" defaultColWidth="9.140625" defaultRowHeight="15"/>
  <cols>
    <col min="1" max="1" width="37.5703125" style="526" customWidth="1"/>
    <col min="2" max="2" width="17.7109375" style="526" customWidth="1"/>
    <col min="3" max="3" width="16.7109375" style="526" customWidth="1"/>
    <col min="4" max="4" width="11.42578125" style="526" customWidth="1"/>
    <col min="5" max="16384" width="9.140625" style="526"/>
  </cols>
  <sheetData>
    <row r="4" spans="1:4" ht="15.75" thickBot="1"/>
    <row r="5" spans="1:4" ht="15.75" customHeight="1">
      <c r="A5" s="1599" t="s">
        <v>655</v>
      </c>
      <c r="B5" s="1600"/>
      <c r="C5" s="1600"/>
      <c r="D5" s="1601"/>
    </row>
    <row r="6" spans="1:4">
      <c r="A6" s="1602" t="s">
        <v>656</v>
      </c>
      <c r="B6" s="1603"/>
      <c r="C6" s="1603"/>
      <c r="D6" s="1604"/>
    </row>
    <row r="7" spans="1:4">
      <c r="A7" s="1602" t="s">
        <v>192</v>
      </c>
      <c r="B7" s="1603"/>
      <c r="C7" s="1603"/>
      <c r="D7" s="1604"/>
    </row>
    <row r="8" spans="1:4" ht="15.75" thickBot="1">
      <c r="A8" s="1610" t="s">
        <v>644</v>
      </c>
      <c r="B8" s="1611"/>
      <c r="C8" s="1611"/>
      <c r="D8" s="1612"/>
    </row>
    <row r="9" spans="1:4" ht="13.15" customHeight="1">
      <c r="A9" s="1613" t="s">
        <v>645</v>
      </c>
      <c r="B9" s="534" t="s">
        <v>360</v>
      </c>
      <c r="C9" s="534" t="s">
        <v>360</v>
      </c>
      <c r="D9" s="1614" t="s">
        <v>646</v>
      </c>
    </row>
    <row r="10" spans="1:4" ht="13.15" customHeight="1">
      <c r="A10" s="1608" t="s">
        <v>645</v>
      </c>
      <c r="B10" s="529">
        <v>2022</v>
      </c>
      <c r="C10" s="529">
        <v>2023</v>
      </c>
      <c r="D10" s="1609" t="s">
        <v>646</v>
      </c>
    </row>
    <row r="11" spans="1:4" ht="77.099999999999994" customHeight="1" thickBot="1">
      <c r="A11" s="530" t="s">
        <v>657</v>
      </c>
      <c r="B11" s="1781" t="s">
        <v>658</v>
      </c>
      <c r="C11" s="1781" t="s">
        <v>659</v>
      </c>
      <c r="D11" s="1782" t="s">
        <v>660</v>
      </c>
    </row>
  </sheetData>
  <mergeCells count="6">
    <mergeCell ref="A5:D5"/>
    <mergeCell ref="A6:D6"/>
    <mergeCell ref="A7:D7"/>
    <mergeCell ref="A8:D8"/>
    <mergeCell ref="A9:A10"/>
    <mergeCell ref="D9:D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9" sqref="C9"/>
    </sheetView>
  </sheetViews>
  <sheetFormatPr baseColWidth="10" defaultColWidth="9.140625" defaultRowHeight="15"/>
  <cols>
    <col min="1" max="1" width="37.5703125" style="526" customWidth="1"/>
    <col min="2" max="2" width="17.7109375" style="526" customWidth="1"/>
    <col min="3" max="3" width="16.7109375" style="526" customWidth="1"/>
    <col min="4" max="4" width="11.42578125" style="526" customWidth="1"/>
    <col min="5" max="16384" width="9.140625" style="526"/>
  </cols>
  <sheetData>
    <row r="1" spans="1:4" ht="15.75" thickBot="1"/>
    <row r="2" spans="1:4">
      <c r="A2" s="1599" t="s">
        <v>661</v>
      </c>
      <c r="B2" s="1600"/>
      <c r="C2" s="1600"/>
      <c r="D2" s="1601"/>
    </row>
    <row r="3" spans="1:4">
      <c r="A3" s="1602" t="s">
        <v>662</v>
      </c>
      <c r="B3" s="1603"/>
      <c r="C3" s="1603"/>
      <c r="D3" s="1604"/>
    </row>
    <row r="4" spans="1:4" ht="15.75" thickBot="1">
      <c r="A4" s="1610" t="s">
        <v>644</v>
      </c>
      <c r="B4" s="1611"/>
      <c r="C4" s="1611"/>
      <c r="D4" s="1612"/>
    </row>
    <row r="5" spans="1:4" ht="13.15" customHeight="1">
      <c r="A5" s="1613" t="s">
        <v>645</v>
      </c>
      <c r="B5" s="534" t="s">
        <v>360</v>
      </c>
      <c r="C5" s="534" t="s">
        <v>360</v>
      </c>
      <c r="D5" s="1614" t="s">
        <v>646</v>
      </c>
    </row>
    <row r="6" spans="1:4" ht="13.15" customHeight="1">
      <c r="A6" s="1608" t="s">
        <v>645</v>
      </c>
      <c r="B6" s="529">
        <v>2022</v>
      </c>
      <c r="C6" s="529">
        <v>2023</v>
      </c>
      <c r="D6" s="1609" t="s">
        <v>646</v>
      </c>
    </row>
    <row r="7" spans="1:4" ht="108.75" customHeight="1" thickBot="1">
      <c r="A7" s="530" t="s">
        <v>663</v>
      </c>
      <c r="B7" s="533" t="s">
        <v>664</v>
      </c>
      <c r="C7" s="533" t="s">
        <v>665</v>
      </c>
      <c r="D7" s="532" t="s">
        <v>666</v>
      </c>
    </row>
  </sheetData>
  <mergeCells count="5">
    <mergeCell ref="A2:D2"/>
    <mergeCell ref="A3:D3"/>
    <mergeCell ref="A4:D4"/>
    <mergeCell ref="A5:A6"/>
    <mergeCell ref="D5:D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
  <sheetViews>
    <sheetView workbookViewId="0">
      <selection activeCell="D7" sqref="D7"/>
    </sheetView>
  </sheetViews>
  <sheetFormatPr baseColWidth="10" defaultColWidth="9.140625" defaultRowHeight="15"/>
  <cols>
    <col min="1" max="1" width="29" style="526" customWidth="1"/>
    <col min="2" max="2" width="17.7109375" style="526" customWidth="1"/>
    <col min="3" max="3" width="16.7109375" style="526" customWidth="1"/>
    <col min="4" max="4" width="14.140625" style="526" customWidth="1"/>
    <col min="5" max="16384" width="9.140625" style="526"/>
  </cols>
  <sheetData>
    <row r="2" spans="1:4">
      <c r="A2" s="1615" t="s">
        <v>667</v>
      </c>
      <c r="B2" s="1615"/>
      <c r="C2" s="1615"/>
      <c r="D2" s="1615"/>
    </row>
    <row r="3" spans="1:4">
      <c r="A3" s="1615" t="s">
        <v>668</v>
      </c>
      <c r="B3" s="1615"/>
      <c r="C3" s="1615"/>
      <c r="D3" s="1615"/>
    </row>
    <row r="4" spans="1:4">
      <c r="A4" s="1615" t="s">
        <v>644</v>
      </c>
      <c r="B4" s="1615"/>
      <c r="C4" s="1615"/>
      <c r="D4" s="1615"/>
    </row>
    <row r="5" spans="1:4" ht="13.15" customHeight="1">
      <c r="A5" s="1616" t="s">
        <v>645</v>
      </c>
      <c r="B5" s="534" t="s">
        <v>360</v>
      </c>
      <c r="C5" s="534" t="s">
        <v>360</v>
      </c>
      <c r="D5" s="1616" t="s">
        <v>646</v>
      </c>
    </row>
    <row r="6" spans="1:4" ht="13.35" customHeight="1">
      <c r="A6" s="1617" t="s">
        <v>645</v>
      </c>
      <c r="B6" s="529">
        <v>2022</v>
      </c>
      <c r="C6" s="529">
        <v>2023</v>
      </c>
      <c r="D6" s="1617" t="s">
        <v>646</v>
      </c>
    </row>
    <row r="7" spans="1:4" ht="141.6" customHeight="1">
      <c r="A7" s="535" t="s">
        <v>669</v>
      </c>
      <c r="B7" s="535" t="s">
        <v>670</v>
      </c>
      <c r="C7" s="535" t="s">
        <v>671</v>
      </c>
      <c r="D7" s="535" t="s">
        <v>672</v>
      </c>
    </row>
  </sheetData>
  <mergeCells count="5">
    <mergeCell ref="A2:D2"/>
    <mergeCell ref="A3:D3"/>
    <mergeCell ref="A4:D4"/>
    <mergeCell ref="A5:A6"/>
    <mergeCell ref="D5:D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F107"/>
  <sheetViews>
    <sheetView showGridLines="0" topLeftCell="A28" zoomScaleNormal="100" zoomScaleSheetLayoutView="90" workbookViewId="0">
      <selection activeCell="F85" sqref="F85"/>
    </sheetView>
  </sheetViews>
  <sheetFormatPr baseColWidth="10" defaultColWidth="11.42578125" defaultRowHeight="12.75"/>
  <cols>
    <col min="1" max="1" width="2.7109375" style="159" customWidth="1"/>
    <col min="2" max="2" width="66.7109375" style="159" customWidth="1"/>
    <col min="3" max="3" width="3.140625" style="159" customWidth="1"/>
    <col min="4" max="4" width="17.85546875" style="159" customWidth="1"/>
    <col min="5" max="5" width="2.7109375" style="159" customWidth="1"/>
    <col min="6" max="6" width="18.85546875" style="159" customWidth="1"/>
    <col min="7" max="16384" width="11.42578125" style="159"/>
  </cols>
  <sheetData>
    <row r="4" spans="1:5" ht="13.5" thickBot="1"/>
    <row r="5" spans="1:5" ht="9" customHeight="1">
      <c r="A5" s="1517"/>
      <c r="B5" s="1518"/>
      <c r="C5" s="1518"/>
      <c r="D5" s="1518"/>
      <c r="E5" s="1519"/>
    </row>
    <row r="6" spans="1:5" ht="15.75" customHeight="1">
      <c r="A6" s="1510" t="s">
        <v>79</v>
      </c>
      <c r="B6" s="1511"/>
      <c r="C6" s="1511"/>
      <c r="D6" s="1511"/>
      <c r="E6" s="1512"/>
    </row>
    <row r="7" spans="1:5" ht="17.25" customHeight="1">
      <c r="A7" s="1510" t="s">
        <v>83</v>
      </c>
      <c r="B7" s="1511"/>
      <c r="C7" s="1511"/>
      <c r="D7" s="1511"/>
      <c r="E7" s="1512"/>
    </row>
    <row r="8" spans="1:5" ht="15" customHeight="1">
      <c r="A8" s="1520" t="s">
        <v>2</v>
      </c>
      <c r="B8" s="1521"/>
      <c r="C8" s="1521"/>
      <c r="D8" s="1521"/>
      <c r="E8" s="1522"/>
    </row>
    <row r="9" spans="1:5" ht="13.5" thickBot="1">
      <c r="A9" s="1523"/>
      <c r="B9" s="1524"/>
      <c r="C9" s="1524"/>
      <c r="D9" s="1524"/>
      <c r="E9" s="1525"/>
    </row>
    <row r="10" spans="1:5" ht="12" customHeight="1">
      <c r="A10" s="1526"/>
      <c r="B10" s="1527"/>
      <c r="C10" s="1527"/>
      <c r="D10" s="1527"/>
      <c r="E10" s="160"/>
    </row>
    <row r="11" spans="1:5" ht="18" customHeight="1">
      <c r="A11" s="1510" t="s">
        <v>84</v>
      </c>
      <c r="B11" s="1511"/>
      <c r="C11" s="1511"/>
      <c r="D11" s="1511"/>
      <c r="E11" s="1512"/>
    </row>
    <row r="12" spans="1:5">
      <c r="A12" s="161"/>
      <c r="B12" s="162"/>
      <c r="C12" s="163"/>
      <c r="D12" s="164" t="s">
        <v>12</v>
      </c>
      <c r="E12" s="165"/>
    </row>
    <row r="13" spans="1:5" ht="30.75" customHeight="1">
      <c r="A13" s="1513" t="s">
        <v>85</v>
      </c>
      <c r="B13" s="1514"/>
      <c r="C13" s="163"/>
      <c r="D13" s="164"/>
      <c r="E13" s="165"/>
    </row>
    <row r="14" spans="1:5">
      <c r="A14" s="161"/>
      <c r="C14" s="163"/>
      <c r="D14" s="164"/>
      <c r="E14" s="165"/>
    </row>
    <row r="15" spans="1:5">
      <c r="A15" s="161"/>
      <c r="B15" s="159" t="s">
        <v>86</v>
      </c>
      <c r="D15" s="166">
        <v>3006717</v>
      </c>
      <c r="E15" s="165"/>
    </row>
    <row r="16" spans="1:5">
      <c r="A16" s="161"/>
      <c r="B16" s="159" t="s">
        <v>87</v>
      </c>
      <c r="C16" s="163"/>
      <c r="D16" s="167">
        <v>14150629</v>
      </c>
      <c r="E16" s="165"/>
    </row>
    <row r="17" spans="1:5">
      <c r="A17" s="161"/>
      <c r="B17" s="159" t="s">
        <v>88</v>
      </c>
      <c r="C17" s="163"/>
      <c r="D17" s="167">
        <v>15061251.25</v>
      </c>
      <c r="E17" s="165"/>
    </row>
    <row r="18" spans="1:5" ht="15.75" customHeight="1">
      <c r="A18" s="168" t="s">
        <v>89</v>
      </c>
      <c r="C18" s="163"/>
      <c r="D18" s="166"/>
      <c r="E18" s="165"/>
    </row>
    <row r="19" spans="1:5" ht="4.5" customHeight="1">
      <c r="A19" s="168"/>
      <c r="C19" s="163"/>
      <c r="D19" s="166"/>
      <c r="E19" s="165"/>
    </row>
    <row r="20" spans="1:5" ht="15.75" customHeight="1">
      <c r="A20" s="168" t="s">
        <v>90</v>
      </c>
      <c r="C20" s="163"/>
      <c r="D20" s="166"/>
      <c r="E20" s="165"/>
    </row>
    <row r="21" spans="1:5" ht="15.75" customHeight="1">
      <c r="A21" s="161"/>
      <c r="B21" s="159" t="s">
        <v>91</v>
      </c>
      <c r="C21" s="163"/>
      <c r="D21" s="166">
        <v>23021680</v>
      </c>
      <c r="E21" s="165"/>
    </row>
    <row r="22" spans="1:5" ht="15.75" customHeight="1">
      <c r="A22" s="168" t="s">
        <v>92</v>
      </c>
      <c r="C22" s="163"/>
      <c r="D22" s="166"/>
      <c r="E22" s="165"/>
    </row>
    <row r="23" spans="1:5" ht="15.75" customHeight="1">
      <c r="A23" s="161"/>
      <c r="B23" s="159" t="s">
        <v>93</v>
      </c>
      <c r="C23" s="163"/>
      <c r="D23" s="167">
        <v>68073597</v>
      </c>
      <c r="E23" s="165"/>
    </row>
    <row r="24" spans="1:5" ht="15.75" customHeight="1">
      <c r="A24" s="161"/>
      <c r="B24" s="159" t="s">
        <v>94</v>
      </c>
      <c r="C24" s="163"/>
      <c r="D24" s="167">
        <v>12668</v>
      </c>
      <c r="E24" s="165"/>
    </row>
    <row r="25" spans="1:5" ht="15.75" customHeight="1">
      <c r="A25" s="168" t="s">
        <v>95</v>
      </c>
      <c r="C25" s="163"/>
      <c r="D25" s="166"/>
      <c r="E25" s="165"/>
    </row>
    <row r="26" spans="1:5" ht="15.75" customHeight="1">
      <c r="A26" s="168"/>
      <c r="B26" s="159" t="s">
        <v>96</v>
      </c>
      <c r="C26" s="163"/>
      <c r="D26" s="166">
        <v>472912966</v>
      </c>
      <c r="E26" s="165"/>
    </row>
    <row r="27" spans="1:5" ht="15.75" customHeight="1">
      <c r="A27" s="168" t="s">
        <v>97</v>
      </c>
      <c r="C27" s="163"/>
      <c r="D27" s="166"/>
      <c r="E27" s="165"/>
    </row>
    <row r="28" spans="1:5" ht="15.75" customHeight="1">
      <c r="A28" s="168"/>
      <c r="B28" s="159" t="s">
        <v>98</v>
      </c>
      <c r="C28" s="163"/>
      <c r="D28" s="166">
        <v>1225809</v>
      </c>
      <c r="E28" s="165"/>
    </row>
    <row r="29" spans="1:5" ht="15.75" customHeight="1">
      <c r="A29" s="168"/>
      <c r="B29" s="159" t="s">
        <v>99</v>
      </c>
      <c r="C29" s="163"/>
      <c r="D29" s="169">
        <v>0</v>
      </c>
      <c r="E29" s="165"/>
    </row>
    <row r="30" spans="1:5" ht="17.25" customHeight="1">
      <c r="A30" s="168" t="s">
        <v>100</v>
      </c>
      <c r="C30" s="163"/>
      <c r="D30" s="166"/>
      <c r="E30" s="165"/>
    </row>
    <row r="31" spans="1:5" ht="25.5" customHeight="1">
      <c r="A31" s="168"/>
      <c r="B31" s="170" t="s">
        <v>101</v>
      </c>
      <c r="C31" s="163"/>
      <c r="D31" s="167">
        <v>99470952.849999994</v>
      </c>
      <c r="E31" s="165"/>
    </row>
    <row r="32" spans="1:5" ht="15.75" customHeight="1">
      <c r="A32" s="168" t="s">
        <v>102</v>
      </c>
      <c r="C32" s="163"/>
      <c r="D32" s="166"/>
      <c r="E32" s="165"/>
    </row>
    <row r="33" spans="1:5" ht="15.75" customHeight="1">
      <c r="A33" s="168"/>
      <c r="B33" s="159" t="s">
        <v>103</v>
      </c>
      <c r="C33" s="163"/>
      <c r="D33" s="166">
        <v>17117531</v>
      </c>
      <c r="E33" s="165"/>
    </row>
    <row r="34" spans="1:5" ht="17.25" customHeight="1">
      <c r="A34" s="161"/>
      <c r="B34" s="159" t="s">
        <v>104</v>
      </c>
      <c r="C34" s="163"/>
      <c r="D34" s="166">
        <v>842628708</v>
      </c>
      <c r="E34" s="165"/>
    </row>
    <row r="35" spans="1:5" ht="19.5" customHeight="1">
      <c r="A35" s="168" t="s">
        <v>105</v>
      </c>
      <c r="C35" s="163"/>
      <c r="D35" s="166"/>
      <c r="E35" s="165"/>
    </row>
    <row r="36" spans="1:5">
      <c r="A36" s="168"/>
      <c r="B36" s="170" t="s">
        <v>106</v>
      </c>
      <c r="C36" s="163"/>
      <c r="D36" s="167">
        <v>5693352</v>
      </c>
      <c r="E36" s="165"/>
    </row>
    <row r="37" spans="1:5">
      <c r="A37" s="168" t="s">
        <v>107</v>
      </c>
      <c r="C37" s="163"/>
      <c r="D37" s="166"/>
      <c r="E37" s="165"/>
    </row>
    <row r="38" spans="1:5">
      <c r="A38" s="168"/>
      <c r="B38" s="159" t="s">
        <v>108</v>
      </c>
      <c r="C38" s="163"/>
      <c r="D38" s="166">
        <v>473609</v>
      </c>
      <c r="E38" s="165"/>
    </row>
    <row r="39" spans="1:5" ht="15.75" customHeight="1">
      <c r="A39" s="168" t="s">
        <v>109</v>
      </c>
      <c r="C39" s="163"/>
      <c r="D39" s="167"/>
      <c r="E39" s="165"/>
    </row>
    <row r="40" spans="1:5" ht="15.75" customHeight="1">
      <c r="A40" s="168"/>
      <c r="B40" s="159" t="s">
        <v>110</v>
      </c>
      <c r="C40" s="163"/>
      <c r="D40" s="167">
        <v>447497</v>
      </c>
      <c r="E40" s="165"/>
    </row>
    <row r="41" spans="1:5" ht="15.75" customHeight="1">
      <c r="A41" s="168" t="s">
        <v>111</v>
      </c>
      <c r="C41" s="163"/>
      <c r="D41" s="166"/>
      <c r="E41" s="165"/>
    </row>
    <row r="42" spans="1:5" ht="15.75" customHeight="1">
      <c r="A42" s="168"/>
      <c r="B42" s="159" t="s">
        <v>112</v>
      </c>
      <c r="C42" s="163"/>
      <c r="D42" s="166">
        <v>2411343</v>
      </c>
      <c r="E42" s="165"/>
    </row>
    <row r="43" spans="1:5" ht="15.75" customHeight="1" thickBot="1">
      <c r="A43" s="171"/>
      <c r="B43" s="172" t="s">
        <v>113</v>
      </c>
      <c r="C43" s="173"/>
      <c r="D43" s="174">
        <v>89921013</v>
      </c>
      <c r="E43" s="175"/>
    </row>
    <row r="44" spans="1:5" ht="15.75" customHeight="1">
      <c r="A44" s="168" t="s">
        <v>87</v>
      </c>
      <c r="C44" s="163"/>
      <c r="D44" s="166"/>
      <c r="E44" s="165"/>
    </row>
    <row r="45" spans="1:5" ht="15.75" customHeight="1">
      <c r="A45" s="168"/>
      <c r="B45" s="159" t="s">
        <v>114</v>
      </c>
      <c r="C45" s="163"/>
      <c r="D45" s="166">
        <v>102943</v>
      </c>
      <c r="E45" s="165"/>
    </row>
    <row r="46" spans="1:5" ht="15.75" customHeight="1">
      <c r="A46" s="168"/>
      <c r="B46" s="159" t="s">
        <v>115</v>
      </c>
      <c r="C46" s="163"/>
      <c r="D46" s="169">
        <v>0</v>
      </c>
      <c r="E46" s="165"/>
    </row>
    <row r="47" spans="1:5" ht="15.75" customHeight="1">
      <c r="A47" s="168"/>
      <c r="B47" s="159" t="s">
        <v>116</v>
      </c>
      <c r="C47" s="163"/>
      <c r="D47" s="166">
        <v>33519</v>
      </c>
      <c r="E47" s="165"/>
    </row>
    <row r="48" spans="1:5" ht="15.75" customHeight="1">
      <c r="A48" s="168" t="s">
        <v>117</v>
      </c>
      <c r="C48" s="163"/>
      <c r="D48" s="166"/>
      <c r="E48" s="165"/>
    </row>
    <row r="49" spans="1:5" ht="15.75" customHeight="1">
      <c r="A49" s="168"/>
      <c r="B49" s="159" t="s">
        <v>118</v>
      </c>
      <c r="C49" s="163"/>
      <c r="D49" s="166">
        <v>9502841.0099999998</v>
      </c>
      <c r="E49" s="165"/>
    </row>
    <row r="50" spans="1:5" ht="15.75" customHeight="1">
      <c r="A50" s="168"/>
      <c r="B50" s="159" t="s">
        <v>119</v>
      </c>
      <c r="C50" s="163"/>
      <c r="D50" s="166">
        <v>5493888</v>
      </c>
      <c r="E50" s="165"/>
    </row>
    <row r="51" spans="1:5" ht="15.75" customHeight="1">
      <c r="A51" s="168" t="s">
        <v>120</v>
      </c>
      <c r="C51" s="163"/>
      <c r="D51" s="166"/>
      <c r="E51" s="165"/>
    </row>
    <row r="52" spans="1:5" ht="15.75" customHeight="1">
      <c r="A52" s="168"/>
      <c r="B52" s="159" t="s">
        <v>121</v>
      </c>
      <c r="C52" s="163"/>
      <c r="D52" s="166">
        <v>3354262</v>
      </c>
      <c r="E52" s="165"/>
    </row>
    <row r="53" spans="1:5" ht="15.75" customHeight="1">
      <c r="A53" s="168"/>
      <c r="B53" s="159" t="s">
        <v>122</v>
      </c>
      <c r="C53" s="163"/>
      <c r="D53" s="166">
        <v>7018097</v>
      </c>
      <c r="E53" s="165"/>
    </row>
    <row r="54" spans="1:5" ht="15.75" customHeight="1">
      <c r="A54" s="168" t="s">
        <v>123</v>
      </c>
      <c r="C54" s="163"/>
      <c r="D54" s="166"/>
      <c r="E54" s="165"/>
    </row>
    <row r="55" spans="1:5" ht="14.25" customHeight="1">
      <c r="A55" s="168"/>
      <c r="B55" s="159" t="s">
        <v>124</v>
      </c>
      <c r="C55" s="163"/>
      <c r="D55" s="167">
        <v>21001761</v>
      </c>
      <c r="E55" s="165"/>
    </row>
    <row r="56" spans="1:5" ht="15.75" customHeight="1">
      <c r="A56" s="168" t="s">
        <v>125</v>
      </c>
      <c r="C56" s="163"/>
      <c r="D56" s="166"/>
      <c r="E56" s="165"/>
    </row>
    <row r="57" spans="1:5" ht="18" customHeight="1">
      <c r="A57" s="168"/>
      <c r="B57" s="159" t="s">
        <v>126</v>
      </c>
      <c r="C57" s="163"/>
      <c r="D57" s="167">
        <v>119727815</v>
      </c>
      <c r="E57" s="165"/>
    </row>
    <row r="58" spans="1:5">
      <c r="A58" s="168" t="s">
        <v>127</v>
      </c>
      <c r="C58" s="163"/>
      <c r="D58" s="166"/>
      <c r="E58" s="165"/>
    </row>
    <row r="59" spans="1:5">
      <c r="A59" s="168"/>
      <c r="B59" s="159" t="s">
        <v>128</v>
      </c>
      <c r="C59" s="163"/>
      <c r="D59" s="166">
        <v>108629804</v>
      </c>
      <c r="E59" s="165"/>
    </row>
    <row r="60" spans="1:5" ht="15.75" customHeight="1">
      <c r="A60" s="168"/>
      <c r="B60" s="159" t="s">
        <v>129</v>
      </c>
      <c r="C60" s="163"/>
      <c r="D60" s="166">
        <v>99349874</v>
      </c>
      <c r="E60" s="165"/>
    </row>
    <row r="61" spans="1:5">
      <c r="A61" s="161"/>
      <c r="B61" s="159" t="s">
        <v>130</v>
      </c>
      <c r="D61" s="166">
        <v>6069849</v>
      </c>
      <c r="E61" s="165"/>
    </row>
    <row r="62" spans="1:5">
      <c r="A62" s="161"/>
      <c r="B62" s="159" t="s">
        <v>131</v>
      </c>
      <c r="D62" s="166">
        <v>10355239</v>
      </c>
      <c r="E62" s="165"/>
    </row>
    <row r="63" spans="1:5">
      <c r="A63" s="161"/>
      <c r="B63" s="159" t="s">
        <v>132</v>
      </c>
      <c r="D63" s="166">
        <v>4369870</v>
      </c>
      <c r="E63" s="165"/>
    </row>
    <row r="64" spans="1:5">
      <c r="A64" s="168" t="s">
        <v>133</v>
      </c>
      <c r="C64" s="163"/>
      <c r="D64" s="167"/>
      <c r="E64" s="165"/>
    </row>
    <row r="65" spans="1:6">
      <c r="A65" s="168"/>
      <c r="B65" s="159" t="s">
        <v>134</v>
      </c>
      <c r="C65" s="163"/>
      <c r="D65" s="167">
        <v>4374976</v>
      </c>
      <c r="E65" s="165"/>
    </row>
    <row r="66" spans="1:6">
      <c r="A66" s="168"/>
      <c r="B66" s="159" t="s">
        <v>135</v>
      </c>
      <c r="C66" s="163"/>
      <c r="D66" s="167">
        <v>130088995</v>
      </c>
      <c r="E66" s="165"/>
    </row>
    <row r="67" spans="1:6">
      <c r="A67" s="168"/>
      <c r="B67" s="159" t="s">
        <v>136</v>
      </c>
      <c r="C67" s="163"/>
      <c r="D67" s="167">
        <v>8814420</v>
      </c>
      <c r="E67" s="165"/>
    </row>
    <row r="68" spans="1:6">
      <c r="A68" s="168"/>
      <c r="B68" s="159" t="s">
        <v>137</v>
      </c>
      <c r="C68" s="163"/>
      <c r="D68" s="167">
        <v>14448096</v>
      </c>
      <c r="E68" s="165"/>
    </row>
    <row r="69" spans="1:6" ht="15.75" customHeight="1">
      <c r="A69" s="168"/>
      <c r="C69" s="163"/>
      <c r="D69" s="167"/>
      <c r="E69" s="165"/>
    </row>
    <row r="70" spans="1:6" ht="9" customHeight="1">
      <c r="A70" s="168"/>
      <c r="C70" s="163"/>
      <c r="D70" s="166"/>
      <c r="E70" s="165"/>
    </row>
    <row r="71" spans="1:6" ht="15.75" customHeight="1">
      <c r="A71" s="168" t="s">
        <v>138</v>
      </c>
      <c r="C71" s="163"/>
      <c r="D71" s="176">
        <v>5607300</v>
      </c>
      <c r="E71" s="165"/>
    </row>
    <row r="72" spans="1:6" ht="8.25" customHeight="1">
      <c r="A72" s="161"/>
      <c r="D72" s="176"/>
      <c r="E72" s="165"/>
    </row>
    <row r="73" spans="1:6" ht="15.75" customHeight="1">
      <c r="A73" s="168" t="s">
        <v>139</v>
      </c>
      <c r="C73" s="163"/>
      <c r="D73" s="176">
        <v>35899139</v>
      </c>
      <c r="E73" s="165"/>
    </row>
    <row r="74" spans="1:6" ht="32.25" customHeight="1">
      <c r="A74" s="1515" t="s">
        <v>140</v>
      </c>
      <c r="B74" s="1516"/>
      <c r="C74" s="163"/>
      <c r="D74" s="176">
        <v>319598.09999999998</v>
      </c>
      <c r="E74" s="165"/>
    </row>
    <row r="75" spans="1:6" ht="15.75" customHeight="1">
      <c r="A75" s="161"/>
      <c r="B75" s="177"/>
      <c r="D75" s="176"/>
      <c r="E75" s="165"/>
    </row>
    <row r="76" spans="1:6" s="184" customFormat="1">
      <c r="A76" s="178"/>
      <c r="B76" s="179" t="s">
        <v>15</v>
      </c>
      <c r="C76" s="180"/>
      <c r="D76" s="181">
        <f>D74+D73+D71+D68+D67+D66+D65+D63+D62+D61+D60+D59+D57+D55+D53+D52+D50+D49+D47+D46+D45+D43+D42+D40+D38+D36+D34+D33+D31+D29+D28+D26+D24+D23+D21+D17+D16+D15</f>
        <v>2250191609.21</v>
      </c>
      <c r="E76" s="182"/>
      <c r="F76" s="183"/>
    </row>
    <row r="77" spans="1:6" ht="6" customHeight="1" thickBot="1">
      <c r="A77" s="161"/>
      <c r="B77" s="185"/>
      <c r="C77" s="185"/>
      <c r="D77" s="186"/>
      <c r="E77" s="165"/>
    </row>
    <row r="78" spans="1:6" ht="6" customHeight="1" thickTop="1">
      <c r="A78" s="161"/>
      <c r="B78" s="180"/>
      <c r="D78" s="187"/>
      <c r="E78" s="165"/>
    </row>
    <row r="79" spans="1:6" ht="12.75" customHeight="1" thickBot="1">
      <c r="A79" s="188"/>
      <c r="B79" s="189"/>
      <c r="C79" s="172"/>
      <c r="D79" s="172"/>
      <c r="E79" s="175"/>
    </row>
    <row r="80" spans="1:6">
      <c r="B80" s="177"/>
    </row>
    <row r="81" spans="2:4">
      <c r="B81" s="177"/>
      <c r="D81" s="190"/>
    </row>
    <row r="82" spans="2:4" ht="15">
      <c r="B82" s="177"/>
      <c r="D82" s="191"/>
    </row>
    <row r="83" spans="2:4">
      <c r="B83" s="177"/>
      <c r="D83" s="190"/>
    </row>
    <row r="84" spans="2:4">
      <c r="B84" s="177"/>
      <c r="D84" s="192"/>
    </row>
    <row r="85" spans="2:4">
      <c r="B85" s="177"/>
    </row>
    <row r="86" spans="2:4">
      <c r="B86" s="177"/>
    </row>
    <row r="87" spans="2:4">
      <c r="B87" s="177"/>
    </row>
    <row r="88" spans="2:4">
      <c r="B88" s="177"/>
    </row>
    <row r="89" spans="2:4">
      <c r="B89" s="177"/>
    </row>
    <row r="90" spans="2:4">
      <c r="B90" s="177"/>
    </row>
    <row r="91" spans="2:4">
      <c r="B91" s="177"/>
    </row>
    <row r="92" spans="2:4">
      <c r="B92" s="177"/>
    </row>
    <row r="93" spans="2:4">
      <c r="B93" s="177"/>
    </row>
    <row r="94" spans="2:4">
      <c r="B94" s="177"/>
    </row>
    <row r="95" spans="2:4">
      <c r="B95" s="177"/>
    </row>
    <row r="96" spans="2:4">
      <c r="B96" s="177"/>
    </row>
    <row r="97" spans="2:2">
      <c r="B97" s="177"/>
    </row>
    <row r="98" spans="2:2">
      <c r="B98" s="177"/>
    </row>
    <row r="99" spans="2:2">
      <c r="B99" s="177"/>
    </row>
    <row r="100" spans="2:2">
      <c r="B100" s="177"/>
    </row>
    <row r="101" spans="2:2">
      <c r="B101" s="177"/>
    </row>
    <row r="102" spans="2:2">
      <c r="B102" s="177"/>
    </row>
    <row r="103" spans="2:2">
      <c r="B103" s="177"/>
    </row>
    <row r="104" spans="2:2">
      <c r="B104" s="177"/>
    </row>
    <row r="105" spans="2:2">
      <c r="B105" s="177"/>
    </row>
    <row r="106" spans="2:2">
      <c r="B106" s="177"/>
    </row>
    <row r="107" spans="2:2">
      <c r="B107" s="177"/>
    </row>
  </sheetData>
  <mergeCells count="9">
    <mergeCell ref="A11:E11"/>
    <mergeCell ref="A13:B13"/>
    <mergeCell ref="A74:B74"/>
    <mergeCell ref="A5:E5"/>
    <mergeCell ref="A6:E6"/>
    <mergeCell ref="A7:E7"/>
    <mergeCell ref="A8:E8"/>
    <mergeCell ref="A9:E9"/>
    <mergeCell ref="A10:D10"/>
  </mergeCells>
  <printOptions horizontalCentered="1"/>
  <pageMargins left="0.39370078740157483" right="0.39370078740157483" top="1.5748031496062993" bottom="0.59055118110236227" header="1.1811023622047245" footer="0"/>
  <pageSetup scale="94" orientation="portrait" r:id="rId1"/>
  <headerFooter alignWithMargins="0"/>
  <rowBreaks count="1" manualBreakCount="1">
    <brk id="49" max="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8"/>
  <sheetViews>
    <sheetView workbookViewId="0">
      <selection activeCell="D8" sqref="D8"/>
    </sheetView>
  </sheetViews>
  <sheetFormatPr baseColWidth="10" defaultColWidth="9.140625" defaultRowHeight="15"/>
  <cols>
    <col min="1" max="1" width="32.7109375" style="526" customWidth="1"/>
    <col min="2" max="2" width="19.5703125" style="526" customWidth="1"/>
    <col min="3" max="3" width="14.140625" style="526" customWidth="1"/>
    <col min="4" max="4" width="13.85546875" style="526" customWidth="1"/>
    <col min="5" max="16384" width="9.140625" style="526"/>
  </cols>
  <sheetData>
    <row r="2" spans="1:4">
      <c r="A2" s="1615" t="s">
        <v>673</v>
      </c>
      <c r="B2" s="1615"/>
      <c r="C2" s="1615"/>
      <c r="D2" s="1615"/>
    </row>
    <row r="3" spans="1:4">
      <c r="A3" s="1615" t="s">
        <v>674</v>
      </c>
      <c r="B3" s="1615"/>
      <c r="C3" s="1615"/>
      <c r="D3" s="1615"/>
    </row>
    <row r="4" spans="1:4">
      <c r="A4" s="1615" t="s">
        <v>192</v>
      </c>
      <c r="B4" s="1615"/>
      <c r="C4" s="1615"/>
      <c r="D4" s="1615"/>
    </row>
    <row r="5" spans="1:4">
      <c r="A5" s="1615" t="s">
        <v>644</v>
      </c>
      <c r="B5" s="1615"/>
      <c r="C5" s="1615"/>
      <c r="D5" s="1615"/>
    </row>
    <row r="6" spans="1:4" ht="13.35" customHeight="1">
      <c r="A6" s="1616" t="s">
        <v>645</v>
      </c>
      <c r="B6" s="534" t="s">
        <v>360</v>
      </c>
      <c r="C6" s="534" t="s">
        <v>360</v>
      </c>
      <c r="D6" s="1616" t="s">
        <v>646</v>
      </c>
    </row>
    <row r="7" spans="1:4" ht="13.15" customHeight="1">
      <c r="A7" s="1617" t="s">
        <v>645</v>
      </c>
      <c r="B7" s="529">
        <v>2022</v>
      </c>
      <c r="C7" s="529">
        <v>2023</v>
      </c>
      <c r="D7" s="1617" t="s">
        <v>646</v>
      </c>
    </row>
    <row r="8" spans="1:4" ht="64.349999999999994" customHeight="1">
      <c r="A8" s="535" t="s">
        <v>675</v>
      </c>
      <c r="B8" s="535" t="s">
        <v>676</v>
      </c>
      <c r="C8" s="535" t="s">
        <v>677</v>
      </c>
      <c r="D8" s="535" t="s">
        <v>678</v>
      </c>
    </row>
  </sheetData>
  <mergeCells count="6">
    <mergeCell ref="A2:D2"/>
    <mergeCell ref="A3:D3"/>
    <mergeCell ref="A4:D4"/>
    <mergeCell ref="A5:D5"/>
    <mergeCell ref="A6:A7"/>
    <mergeCell ref="D6:D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showGridLines="0" workbookViewId="0">
      <selection activeCell="A5" sqref="A5:A6"/>
    </sheetView>
  </sheetViews>
  <sheetFormatPr baseColWidth="10" defaultColWidth="9.140625" defaultRowHeight="15"/>
  <cols>
    <col min="1" max="1" width="42.85546875" style="526" customWidth="1"/>
    <col min="2" max="2" width="19.5703125" style="526" customWidth="1"/>
    <col min="3" max="3" width="14.140625" style="526" customWidth="1"/>
    <col min="4" max="4" width="13.85546875" style="526" customWidth="1"/>
    <col min="5" max="16384" width="9.140625" style="526"/>
  </cols>
  <sheetData>
    <row r="2" spans="1:4">
      <c r="A2" s="1615" t="s">
        <v>679</v>
      </c>
      <c r="B2" s="1615"/>
      <c r="C2" s="1615"/>
      <c r="D2" s="1615"/>
    </row>
    <row r="3" spans="1:4">
      <c r="A3" s="1615" t="s">
        <v>192</v>
      </c>
      <c r="B3" s="1615"/>
      <c r="C3" s="1615"/>
      <c r="D3" s="1615"/>
    </row>
    <row r="4" spans="1:4">
      <c r="A4" s="1615" t="s">
        <v>644</v>
      </c>
      <c r="B4" s="1615"/>
      <c r="C4" s="1615"/>
      <c r="D4" s="1615"/>
    </row>
    <row r="5" spans="1:4" ht="13.35" customHeight="1">
      <c r="A5" s="1806" t="s">
        <v>645</v>
      </c>
      <c r="B5" s="1805" t="s">
        <v>360</v>
      </c>
      <c r="C5" s="1805" t="s">
        <v>360</v>
      </c>
      <c r="D5" s="1806" t="s">
        <v>646</v>
      </c>
    </row>
    <row r="6" spans="1:4" ht="13.15" customHeight="1">
      <c r="A6" s="1807" t="s">
        <v>645</v>
      </c>
      <c r="B6" s="1783">
        <v>2022</v>
      </c>
      <c r="C6" s="1783">
        <v>2023</v>
      </c>
      <c r="D6" s="1807" t="s">
        <v>646</v>
      </c>
    </row>
    <row r="7" spans="1:4" ht="18" customHeight="1">
      <c r="A7" s="1808" t="s">
        <v>15</v>
      </c>
      <c r="B7" s="1788">
        <v>2235631729</v>
      </c>
      <c r="C7" s="1788">
        <v>2629752161</v>
      </c>
      <c r="D7" s="1788">
        <v>394120432</v>
      </c>
    </row>
    <row r="8" spans="1:4">
      <c r="A8" s="1809" t="s">
        <v>3239</v>
      </c>
      <c r="B8" s="1811">
        <v>152479061</v>
      </c>
      <c r="C8" s="1811">
        <v>89223656</v>
      </c>
      <c r="D8" s="1811">
        <v>-63255105</v>
      </c>
    </row>
    <row r="9" spans="1:4">
      <c r="A9" s="1809" t="s">
        <v>3241</v>
      </c>
      <c r="B9" s="1811">
        <v>418997013</v>
      </c>
      <c r="C9" s="1811">
        <v>782609542</v>
      </c>
      <c r="D9" s="1811">
        <v>363612632</v>
      </c>
    </row>
    <row r="10" spans="1:4">
      <c r="A10" s="1809" t="s">
        <v>3242</v>
      </c>
      <c r="B10" s="1811">
        <v>1664155655</v>
      </c>
      <c r="C10" s="1811">
        <v>1757918560</v>
      </c>
      <c r="D10" s="1811">
        <v>93762905</v>
      </c>
    </row>
    <row r="11" spans="1:4">
      <c r="A11" s="1810"/>
      <c r="B11" s="1810"/>
      <c r="C11" s="1810"/>
      <c r="D11" s="1810"/>
    </row>
  </sheetData>
  <mergeCells count="5">
    <mergeCell ref="A2:D2"/>
    <mergeCell ref="A3:D3"/>
    <mergeCell ref="A4:D4"/>
    <mergeCell ref="A5:A6"/>
    <mergeCell ref="D5:D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1"/>
  <sheetViews>
    <sheetView zoomScale="80" zoomScaleNormal="80" workbookViewId="0">
      <pane ySplit="3" topLeftCell="A569" activePane="bottomLeft" state="frozen"/>
      <selection pane="bottomLeft" activeCell="D574" sqref="D574"/>
    </sheetView>
  </sheetViews>
  <sheetFormatPr baseColWidth="10" defaultRowHeight="15"/>
  <cols>
    <col min="2" max="2" width="23.42578125" customWidth="1"/>
    <col min="3" max="3" width="18.5703125" customWidth="1"/>
    <col min="4" max="4" width="17.140625" customWidth="1"/>
    <col min="5" max="5" width="13.42578125" bestFit="1" customWidth="1"/>
    <col min="6" max="6" width="14.5703125" bestFit="1" customWidth="1"/>
    <col min="7" max="7" width="15.42578125" customWidth="1"/>
    <col min="8" max="8" width="13.42578125" bestFit="1" customWidth="1"/>
    <col min="9" max="9" width="14.5703125" bestFit="1" customWidth="1"/>
    <col min="10" max="10" width="12.42578125" bestFit="1" customWidth="1"/>
    <col min="11" max="11" width="14.140625" customWidth="1"/>
    <col min="12" max="12" width="14.42578125" bestFit="1" customWidth="1"/>
    <col min="13" max="13" width="15.85546875" bestFit="1" customWidth="1"/>
  </cols>
  <sheetData>
    <row r="1" spans="1:13" ht="21.75" customHeight="1">
      <c r="A1" s="1618" t="s">
        <v>680</v>
      </c>
      <c r="B1" s="1618"/>
      <c r="C1" s="1618"/>
      <c r="D1" s="1618"/>
      <c r="E1" s="1618"/>
      <c r="F1" s="1618"/>
      <c r="G1" s="1618"/>
      <c r="H1" s="1618"/>
      <c r="I1" s="1618"/>
      <c r="J1" s="1618"/>
      <c r="K1" s="1618"/>
      <c r="L1" s="1618"/>
      <c r="M1" s="1618"/>
    </row>
    <row r="2" spans="1:13" ht="21.75" customHeight="1">
      <c r="A2" s="1618"/>
      <c r="B2" s="1618"/>
      <c r="C2" s="1618"/>
      <c r="D2" s="1618"/>
      <c r="E2" s="1618"/>
      <c r="F2" s="1618"/>
      <c r="G2" s="1618"/>
      <c r="H2" s="1618"/>
      <c r="I2" s="1618"/>
      <c r="J2" s="1618"/>
      <c r="K2" s="1618"/>
      <c r="L2" s="1618"/>
      <c r="M2" s="1618"/>
    </row>
    <row r="3" spans="1:13" s="539" customFormat="1" ht="89.25">
      <c r="A3" s="536" t="s">
        <v>681</v>
      </c>
      <c r="B3" s="537" t="s">
        <v>682</v>
      </c>
      <c r="C3" s="536" t="s">
        <v>683</v>
      </c>
      <c r="D3" s="536" t="s">
        <v>684</v>
      </c>
      <c r="E3" s="536" t="s">
        <v>685</v>
      </c>
      <c r="F3" s="536" t="s">
        <v>686</v>
      </c>
      <c r="G3" s="536" t="s">
        <v>687</v>
      </c>
      <c r="H3" s="536" t="s">
        <v>688</v>
      </c>
      <c r="I3" s="536" t="s">
        <v>689</v>
      </c>
      <c r="J3" s="536" t="s">
        <v>690</v>
      </c>
      <c r="K3" s="536" t="s">
        <v>691</v>
      </c>
      <c r="L3" s="536" t="s">
        <v>692</v>
      </c>
      <c r="M3" s="538" t="s">
        <v>15</v>
      </c>
    </row>
    <row r="4" spans="1:13">
      <c r="A4" s="540" t="s">
        <v>693</v>
      </c>
      <c r="B4" s="541" t="s">
        <v>694</v>
      </c>
      <c r="C4" s="542">
        <v>1558756.9672142102</v>
      </c>
      <c r="D4" s="542">
        <v>637704</v>
      </c>
      <c r="E4" s="542">
        <v>25437</v>
      </c>
      <c r="F4" s="542">
        <v>84953</v>
      </c>
      <c r="G4" s="542">
        <v>22762.979907483532</v>
      </c>
      <c r="H4" s="542">
        <v>9490.0420478305205</v>
      </c>
      <c r="I4" s="542">
        <v>15411.036487280948</v>
      </c>
      <c r="J4" s="542">
        <v>4788</v>
      </c>
      <c r="K4" s="542">
        <v>1378</v>
      </c>
      <c r="L4" s="542">
        <v>61362</v>
      </c>
      <c r="M4" s="542">
        <f>SUM(C4:L4)</f>
        <v>2422043.0256568044</v>
      </c>
    </row>
    <row r="5" spans="1:13" ht="25.5">
      <c r="A5" s="543" t="s">
        <v>695</v>
      </c>
      <c r="B5" s="544" t="s">
        <v>696</v>
      </c>
      <c r="C5" s="545">
        <v>34351340.990299903</v>
      </c>
      <c r="D5" s="545">
        <v>18755925</v>
      </c>
      <c r="E5" s="545">
        <v>451178</v>
      </c>
      <c r="F5" s="545">
        <v>1721878</v>
      </c>
      <c r="G5" s="545">
        <v>1226118.0016195015</v>
      </c>
      <c r="H5" s="545">
        <v>307120.00329459738</v>
      </c>
      <c r="I5" s="545">
        <v>879178.99674411351</v>
      </c>
      <c r="J5" s="545">
        <v>62748</v>
      </c>
      <c r="K5" s="545">
        <v>84635</v>
      </c>
      <c r="L5" s="545">
        <v>223267</v>
      </c>
      <c r="M5" s="542">
        <f t="shared" ref="M5:M68" si="0">SUM(C5:L5)</f>
        <v>58063388.991958112</v>
      </c>
    </row>
    <row r="6" spans="1:13">
      <c r="A6" s="543" t="s">
        <v>697</v>
      </c>
      <c r="B6" s="544" t="s">
        <v>698</v>
      </c>
      <c r="C6" s="545">
        <v>2383778.0032594278</v>
      </c>
      <c r="D6" s="545">
        <v>594792</v>
      </c>
      <c r="E6" s="545">
        <v>34984</v>
      </c>
      <c r="F6" s="545">
        <v>124821</v>
      </c>
      <c r="G6" s="545">
        <v>68463.001352799911</v>
      </c>
      <c r="H6" s="545">
        <v>18422.998985811817</v>
      </c>
      <c r="I6" s="545">
        <v>47079.004326197246</v>
      </c>
      <c r="J6" s="545">
        <v>5664</v>
      </c>
      <c r="K6" s="545">
        <v>4257</v>
      </c>
      <c r="L6" s="545">
        <v>0</v>
      </c>
      <c r="M6" s="542">
        <f t="shared" si="0"/>
        <v>3282261.0079242368</v>
      </c>
    </row>
    <row r="7" spans="1:13">
      <c r="A7" s="543" t="s">
        <v>699</v>
      </c>
      <c r="B7" s="544" t="s">
        <v>700</v>
      </c>
      <c r="C7" s="545">
        <v>1249776.9986635367</v>
      </c>
      <c r="D7" s="545">
        <v>449580</v>
      </c>
      <c r="E7" s="545">
        <v>18546</v>
      </c>
      <c r="F7" s="545">
        <v>65095</v>
      </c>
      <c r="G7" s="545">
        <v>30210.004182676108</v>
      </c>
      <c r="H7" s="545">
        <v>8998.0035468833485</v>
      </c>
      <c r="I7" s="545">
        <v>20579.001073668402</v>
      </c>
      <c r="J7" s="545">
        <v>3480</v>
      </c>
      <c r="K7" s="545">
        <v>1876</v>
      </c>
      <c r="L7" s="545">
        <v>81905</v>
      </c>
      <c r="M7" s="542">
        <f t="shared" si="0"/>
        <v>1930046.0074667647</v>
      </c>
    </row>
    <row r="8" spans="1:13">
      <c r="A8" s="543" t="s">
        <v>701</v>
      </c>
      <c r="B8" s="544" t="s">
        <v>702</v>
      </c>
      <c r="C8" s="545">
        <v>23928451.005795922</v>
      </c>
      <c r="D8" s="545">
        <v>5943381</v>
      </c>
      <c r="E8" s="545">
        <v>297629</v>
      </c>
      <c r="F8" s="545">
        <v>1184516</v>
      </c>
      <c r="G8" s="545">
        <v>418407.0000367458</v>
      </c>
      <c r="H8" s="545">
        <v>237967.99640877551</v>
      </c>
      <c r="I8" s="545">
        <v>507890.99565991748</v>
      </c>
      <c r="J8" s="545">
        <v>31980</v>
      </c>
      <c r="K8" s="545">
        <v>72134</v>
      </c>
      <c r="L8" s="545">
        <v>0</v>
      </c>
      <c r="M8" s="542">
        <f t="shared" si="0"/>
        <v>32622356.997901361</v>
      </c>
    </row>
    <row r="9" spans="1:13">
      <c r="A9" s="543" t="s">
        <v>703</v>
      </c>
      <c r="B9" s="544" t="s">
        <v>704</v>
      </c>
      <c r="C9" s="545">
        <v>23082654.007021107</v>
      </c>
      <c r="D9" s="545">
        <v>10398371</v>
      </c>
      <c r="E9" s="545">
        <v>269658</v>
      </c>
      <c r="F9" s="545">
        <v>1102664</v>
      </c>
      <c r="G9" s="545">
        <v>558188.99699120689</v>
      </c>
      <c r="H9" s="545">
        <v>222948.99621534796</v>
      </c>
      <c r="I9" s="545">
        <v>534831.99568449962</v>
      </c>
      <c r="J9" s="545">
        <v>31860</v>
      </c>
      <c r="K9" s="545">
        <v>66534</v>
      </c>
      <c r="L9" s="545">
        <v>808556</v>
      </c>
      <c r="M9" s="542">
        <f t="shared" si="0"/>
        <v>37076266.995912164</v>
      </c>
    </row>
    <row r="10" spans="1:13">
      <c r="A10" s="543" t="s">
        <v>705</v>
      </c>
      <c r="B10" s="544" t="s">
        <v>706</v>
      </c>
      <c r="C10" s="545">
        <v>3098840.003728101</v>
      </c>
      <c r="D10" s="545">
        <v>1316657</v>
      </c>
      <c r="E10" s="545">
        <v>46312</v>
      </c>
      <c r="F10" s="545">
        <v>162411</v>
      </c>
      <c r="G10" s="545">
        <v>63599.998935645395</v>
      </c>
      <c r="H10" s="545">
        <v>21817.002630449719</v>
      </c>
      <c r="I10" s="545">
        <v>46192.003802121573</v>
      </c>
      <c r="J10" s="545">
        <v>8124</v>
      </c>
      <c r="K10" s="545">
        <v>4398</v>
      </c>
      <c r="L10" s="545">
        <v>0</v>
      </c>
      <c r="M10" s="542">
        <f t="shared" si="0"/>
        <v>4768351.0090963179</v>
      </c>
    </row>
    <row r="11" spans="1:13">
      <c r="A11" s="543" t="s">
        <v>707</v>
      </c>
      <c r="B11" s="544" t="s">
        <v>708</v>
      </c>
      <c r="C11" s="545">
        <v>1473744.0079491383</v>
      </c>
      <c r="D11" s="545">
        <v>747167</v>
      </c>
      <c r="E11" s="545">
        <v>21367</v>
      </c>
      <c r="F11" s="545">
        <v>76388</v>
      </c>
      <c r="G11" s="545">
        <v>19926.998862644141</v>
      </c>
      <c r="H11" s="545">
        <v>10673.99750003221</v>
      </c>
      <c r="I11" s="545">
        <v>18646.001228574874</v>
      </c>
      <c r="J11" s="545">
        <v>3444</v>
      </c>
      <c r="K11" s="545">
        <v>2274</v>
      </c>
      <c r="L11" s="545">
        <v>16846</v>
      </c>
      <c r="M11" s="542">
        <f t="shared" si="0"/>
        <v>2390477.0055403891</v>
      </c>
    </row>
    <row r="12" spans="1:13">
      <c r="A12" s="543" t="s">
        <v>709</v>
      </c>
      <c r="B12" s="544" t="s">
        <v>710</v>
      </c>
      <c r="C12" s="545">
        <v>5206227.9956644401</v>
      </c>
      <c r="D12" s="545">
        <v>2004276</v>
      </c>
      <c r="E12" s="545">
        <v>67390</v>
      </c>
      <c r="F12" s="545">
        <v>256023</v>
      </c>
      <c r="G12" s="545">
        <v>185785.0033616795</v>
      </c>
      <c r="H12" s="545">
        <v>43080.995747046087</v>
      </c>
      <c r="I12" s="545">
        <v>124687.0028098461</v>
      </c>
      <c r="J12" s="545">
        <v>10884</v>
      </c>
      <c r="K12" s="545">
        <v>11034</v>
      </c>
      <c r="L12" s="545">
        <v>0</v>
      </c>
      <c r="M12" s="542">
        <f t="shared" si="0"/>
        <v>7909387.9975830121</v>
      </c>
    </row>
    <row r="13" spans="1:13">
      <c r="A13" s="543" t="s">
        <v>711</v>
      </c>
      <c r="B13" s="544" t="s">
        <v>712</v>
      </c>
      <c r="C13" s="545">
        <v>12765211.001536105</v>
      </c>
      <c r="D13" s="545">
        <v>4724683</v>
      </c>
      <c r="E13" s="545">
        <v>163126</v>
      </c>
      <c r="F13" s="545">
        <v>638037</v>
      </c>
      <c r="G13" s="545">
        <v>369863.00154817884</v>
      </c>
      <c r="H13" s="545">
        <v>124536.99816285945</v>
      </c>
      <c r="I13" s="545">
        <v>319220.99678099609</v>
      </c>
      <c r="J13" s="545">
        <v>19740</v>
      </c>
      <c r="K13" s="545">
        <v>37007</v>
      </c>
      <c r="L13" s="545">
        <v>393790</v>
      </c>
      <c r="M13" s="542">
        <f t="shared" si="0"/>
        <v>19555214.998028137</v>
      </c>
    </row>
    <row r="14" spans="1:13">
      <c r="A14" s="543" t="s">
        <v>713</v>
      </c>
      <c r="B14" s="544" t="s">
        <v>714</v>
      </c>
      <c r="C14" s="545">
        <v>1543044.0044405146</v>
      </c>
      <c r="D14" s="545">
        <v>524100</v>
      </c>
      <c r="E14" s="545">
        <v>23636</v>
      </c>
      <c r="F14" s="545">
        <v>82370</v>
      </c>
      <c r="G14" s="545">
        <v>37623.000516911445</v>
      </c>
      <c r="H14" s="545">
        <v>11290.998483720301</v>
      </c>
      <c r="I14" s="545">
        <v>26178.004048100403</v>
      </c>
      <c r="J14" s="545">
        <v>3972</v>
      </c>
      <c r="K14" s="545">
        <v>2397</v>
      </c>
      <c r="L14" s="545">
        <v>0</v>
      </c>
      <c r="M14" s="542">
        <f t="shared" si="0"/>
        <v>2254611.0074892463</v>
      </c>
    </row>
    <row r="15" spans="1:13">
      <c r="A15" s="543" t="s">
        <v>715</v>
      </c>
      <c r="B15" s="544" t="s">
        <v>716</v>
      </c>
      <c r="C15" s="545">
        <v>7740715.0095874313</v>
      </c>
      <c r="D15" s="545">
        <v>2524613</v>
      </c>
      <c r="E15" s="545">
        <v>103784</v>
      </c>
      <c r="F15" s="545">
        <v>392874</v>
      </c>
      <c r="G15" s="545">
        <v>296675.99623683828</v>
      </c>
      <c r="H15" s="545">
        <v>70026.004564667295</v>
      </c>
      <c r="I15" s="545">
        <v>210152.00465748878</v>
      </c>
      <c r="J15" s="545">
        <v>14124</v>
      </c>
      <c r="K15" s="545">
        <v>19437</v>
      </c>
      <c r="L15" s="545">
        <v>34502</v>
      </c>
      <c r="M15" s="542">
        <f t="shared" si="0"/>
        <v>11406903.015046425</v>
      </c>
    </row>
    <row r="16" spans="1:13">
      <c r="A16" s="543" t="s">
        <v>717</v>
      </c>
      <c r="B16" s="544" t="s">
        <v>718</v>
      </c>
      <c r="C16" s="545">
        <v>4945795.9989621043</v>
      </c>
      <c r="D16" s="545">
        <v>2410644</v>
      </c>
      <c r="E16" s="545">
        <v>66581</v>
      </c>
      <c r="F16" s="545">
        <v>247125</v>
      </c>
      <c r="G16" s="545">
        <v>83210.995453195923</v>
      </c>
      <c r="H16" s="545">
        <v>39093.00157656899</v>
      </c>
      <c r="I16" s="545">
        <v>77404.997863810655</v>
      </c>
      <c r="J16" s="545">
        <v>11160</v>
      </c>
      <c r="K16" s="545">
        <v>9454</v>
      </c>
      <c r="L16" s="545">
        <v>104055</v>
      </c>
      <c r="M16" s="542">
        <f t="shared" si="0"/>
        <v>7994523.9938556794</v>
      </c>
    </row>
    <row r="17" spans="1:13">
      <c r="A17" s="543" t="s">
        <v>719</v>
      </c>
      <c r="B17" s="544" t="s">
        <v>720</v>
      </c>
      <c r="C17" s="545">
        <v>42582574.005529135</v>
      </c>
      <c r="D17" s="545">
        <v>11481246</v>
      </c>
      <c r="E17" s="545">
        <v>527398</v>
      </c>
      <c r="F17" s="545">
        <v>2071267</v>
      </c>
      <c r="G17" s="545">
        <v>773725.99863951141</v>
      </c>
      <c r="H17" s="545">
        <v>424316.00026720506</v>
      </c>
      <c r="I17" s="545">
        <v>907505.99648568255</v>
      </c>
      <c r="J17" s="545">
        <v>76500</v>
      </c>
      <c r="K17" s="545">
        <v>127144</v>
      </c>
      <c r="L17" s="545">
        <v>2126018</v>
      </c>
      <c r="M17" s="542">
        <f t="shared" si="0"/>
        <v>61097695.000921533</v>
      </c>
    </row>
    <row r="18" spans="1:13">
      <c r="A18" s="543" t="s">
        <v>721</v>
      </c>
      <c r="B18" s="544" t="s">
        <v>722</v>
      </c>
      <c r="C18" s="545">
        <v>4285718.9930419624</v>
      </c>
      <c r="D18" s="545">
        <v>974160</v>
      </c>
      <c r="E18" s="545">
        <v>61214</v>
      </c>
      <c r="F18" s="545">
        <v>222281</v>
      </c>
      <c r="G18" s="545">
        <v>142486.00042357206</v>
      </c>
      <c r="H18" s="545">
        <v>34873.998762871837</v>
      </c>
      <c r="I18" s="545">
        <v>97394.998261562752</v>
      </c>
      <c r="J18" s="545">
        <v>9444</v>
      </c>
      <c r="K18" s="545">
        <v>8619</v>
      </c>
      <c r="L18" s="545">
        <v>0</v>
      </c>
      <c r="M18" s="542">
        <f t="shared" si="0"/>
        <v>5836191.990489969</v>
      </c>
    </row>
    <row r="19" spans="1:13">
      <c r="A19" s="543" t="s">
        <v>723</v>
      </c>
      <c r="B19" s="544" t="s">
        <v>724</v>
      </c>
      <c r="C19" s="545">
        <v>6640296.0016116863</v>
      </c>
      <c r="D19" s="545">
        <v>892284</v>
      </c>
      <c r="E19" s="545">
        <v>90659</v>
      </c>
      <c r="F19" s="545">
        <v>338666</v>
      </c>
      <c r="G19" s="545">
        <v>250922.00168985373</v>
      </c>
      <c r="H19" s="545">
        <v>57810.999823285601</v>
      </c>
      <c r="I19" s="545">
        <v>174184.99960560017</v>
      </c>
      <c r="J19" s="545">
        <v>13008</v>
      </c>
      <c r="K19" s="545">
        <v>15448</v>
      </c>
      <c r="L19" s="545">
        <v>33630</v>
      </c>
      <c r="M19" s="542">
        <f t="shared" si="0"/>
        <v>8506909.0027304254</v>
      </c>
    </row>
    <row r="20" spans="1:13">
      <c r="A20" s="543" t="s">
        <v>725</v>
      </c>
      <c r="B20" s="544" t="s">
        <v>726</v>
      </c>
      <c r="C20" s="545">
        <v>3227407.0057437103</v>
      </c>
      <c r="D20" s="545">
        <v>870165</v>
      </c>
      <c r="E20" s="545">
        <v>46124</v>
      </c>
      <c r="F20" s="545">
        <v>167266</v>
      </c>
      <c r="G20" s="545">
        <v>96839.000556497544</v>
      </c>
      <c r="H20" s="545">
        <v>25959.999641994331</v>
      </c>
      <c r="I20" s="545">
        <v>68148.997622877301</v>
      </c>
      <c r="J20" s="545">
        <v>7176</v>
      </c>
      <c r="K20" s="545">
        <v>6332</v>
      </c>
      <c r="L20" s="545">
        <v>83365</v>
      </c>
      <c r="M20" s="542">
        <f t="shared" si="0"/>
        <v>4598783.0035650795</v>
      </c>
    </row>
    <row r="21" spans="1:13">
      <c r="A21" s="543" t="s">
        <v>727</v>
      </c>
      <c r="B21" s="544" t="s">
        <v>728</v>
      </c>
      <c r="C21" s="545">
        <v>1422671.0028728389</v>
      </c>
      <c r="D21" s="545">
        <v>731979</v>
      </c>
      <c r="E21" s="545">
        <v>22442</v>
      </c>
      <c r="F21" s="545">
        <v>76995</v>
      </c>
      <c r="G21" s="545">
        <v>20369.003883845031</v>
      </c>
      <c r="H21" s="545">
        <v>10454.002533870143</v>
      </c>
      <c r="I21" s="545">
        <v>18480.002872402933</v>
      </c>
      <c r="J21" s="545">
        <v>3996</v>
      </c>
      <c r="K21" s="545">
        <v>2201</v>
      </c>
      <c r="L21" s="545">
        <v>30606</v>
      </c>
      <c r="M21" s="542">
        <f t="shared" si="0"/>
        <v>2340193.0121629569</v>
      </c>
    </row>
    <row r="22" spans="1:13">
      <c r="A22" s="543" t="s">
        <v>729</v>
      </c>
      <c r="B22" s="544" t="s">
        <v>730</v>
      </c>
      <c r="C22" s="545">
        <v>2626577.0010135798</v>
      </c>
      <c r="D22" s="545">
        <v>571548</v>
      </c>
      <c r="E22" s="545">
        <v>38386</v>
      </c>
      <c r="F22" s="545">
        <v>136859</v>
      </c>
      <c r="G22" s="545">
        <v>74370.003728807133</v>
      </c>
      <c r="H22" s="545">
        <v>19801.997239868382</v>
      </c>
      <c r="I22" s="545">
        <v>50093.998202827141</v>
      </c>
      <c r="J22" s="545">
        <v>6372</v>
      </c>
      <c r="K22" s="545">
        <v>4434</v>
      </c>
      <c r="L22" s="545">
        <v>0</v>
      </c>
      <c r="M22" s="542">
        <f t="shared" si="0"/>
        <v>3528442.0001850822</v>
      </c>
    </row>
    <row r="23" spans="1:13">
      <c r="A23" s="543" t="s">
        <v>731</v>
      </c>
      <c r="B23" s="544" t="s">
        <v>732</v>
      </c>
      <c r="C23" s="545">
        <v>4315816.993311883</v>
      </c>
      <c r="D23" s="545">
        <v>2944369</v>
      </c>
      <c r="E23" s="545">
        <v>58170</v>
      </c>
      <c r="F23" s="545">
        <v>220485</v>
      </c>
      <c r="G23" s="545">
        <v>130089.99575893856</v>
      </c>
      <c r="H23" s="545">
        <v>40046.001386799224</v>
      </c>
      <c r="I23" s="545">
        <v>105340.00246397001</v>
      </c>
      <c r="J23" s="545">
        <v>7488</v>
      </c>
      <c r="K23" s="545">
        <v>11353</v>
      </c>
      <c r="L23" s="545">
        <v>409967</v>
      </c>
      <c r="M23" s="542">
        <f t="shared" si="0"/>
        <v>8243124.9929215908</v>
      </c>
    </row>
    <row r="24" spans="1:13">
      <c r="A24" s="543" t="s">
        <v>733</v>
      </c>
      <c r="B24" s="544" t="s">
        <v>734</v>
      </c>
      <c r="C24" s="545">
        <v>11135868.00770181</v>
      </c>
      <c r="D24" s="545">
        <v>3542276</v>
      </c>
      <c r="E24" s="545">
        <v>151271</v>
      </c>
      <c r="F24" s="545">
        <v>566120</v>
      </c>
      <c r="G24" s="545">
        <v>395362.00315206207</v>
      </c>
      <c r="H24" s="545">
        <v>99058.996279744693</v>
      </c>
      <c r="I24" s="545">
        <v>281211.00059038168</v>
      </c>
      <c r="J24" s="545">
        <v>22836</v>
      </c>
      <c r="K24" s="545">
        <v>26984</v>
      </c>
      <c r="L24" s="545">
        <v>0</v>
      </c>
      <c r="M24" s="542">
        <f t="shared" si="0"/>
        <v>16220987.007723998</v>
      </c>
    </row>
    <row r="25" spans="1:13">
      <c r="A25" s="543" t="s">
        <v>735</v>
      </c>
      <c r="B25" s="544" t="s">
        <v>736</v>
      </c>
      <c r="C25" s="545">
        <v>1650769.0063477773</v>
      </c>
      <c r="D25" s="545">
        <v>636743</v>
      </c>
      <c r="E25" s="545">
        <v>22786</v>
      </c>
      <c r="F25" s="545">
        <v>84016</v>
      </c>
      <c r="G25" s="545">
        <v>21841.00168643954</v>
      </c>
      <c r="H25" s="545">
        <v>13698.996570337202</v>
      </c>
      <c r="I25" s="545">
        <v>25174.002962193372</v>
      </c>
      <c r="J25" s="545">
        <v>3672</v>
      </c>
      <c r="K25" s="545">
        <v>3475</v>
      </c>
      <c r="L25" s="545">
        <v>48423</v>
      </c>
      <c r="M25" s="542">
        <f t="shared" si="0"/>
        <v>2510598.0075667473</v>
      </c>
    </row>
    <row r="26" spans="1:13">
      <c r="A26" s="543" t="s">
        <v>737</v>
      </c>
      <c r="B26" s="544" t="s">
        <v>738</v>
      </c>
      <c r="C26" s="545">
        <v>16697513.996871052</v>
      </c>
      <c r="D26" s="545">
        <v>7206753</v>
      </c>
      <c r="E26" s="545">
        <v>201837</v>
      </c>
      <c r="F26" s="545">
        <v>822637</v>
      </c>
      <c r="G26" s="545">
        <v>728060.99625265738</v>
      </c>
      <c r="H26" s="545">
        <v>176886.99797989149</v>
      </c>
      <c r="I26" s="545">
        <v>550887.9956409575</v>
      </c>
      <c r="J26" s="545">
        <v>18924</v>
      </c>
      <c r="K26" s="545">
        <v>56078</v>
      </c>
      <c r="L26" s="545">
        <v>953731</v>
      </c>
      <c r="M26" s="542">
        <f t="shared" si="0"/>
        <v>27413309.986744557</v>
      </c>
    </row>
    <row r="27" spans="1:13" ht="25.5">
      <c r="A27" s="543" t="s">
        <v>739</v>
      </c>
      <c r="B27" s="544" t="s">
        <v>740</v>
      </c>
      <c r="C27" s="545">
        <v>4986204.9962724727</v>
      </c>
      <c r="D27" s="545">
        <v>2337996</v>
      </c>
      <c r="E27" s="545">
        <v>61748</v>
      </c>
      <c r="F27" s="545">
        <v>235760</v>
      </c>
      <c r="G27" s="545">
        <v>97689.002977703305</v>
      </c>
      <c r="H27" s="545">
        <v>31949.996939547</v>
      </c>
      <c r="I27" s="545">
        <v>66262.997530438501</v>
      </c>
      <c r="J27" s="545">
        <v>10164</v>
      </c>
      <c r="K27" s="545">
        <v>5864</v>
      </c>
      <c r="L27" s="545">
        <v>0</v>
      </c>
      <c r="M27" s="542">
        <f t="shared" si="0"/>
        <v>7833638.9937201627</v>
      </c>
    </row>
    <row r="28" spans="1:13">
      <c r="A28" s="543" t="s">
        <v>741</v>
      </c>
      <c r="B28" s="544" t="s">
        <v>742</v>
      </c>
      <c r="C28" s="545">
        <v>9789790.9974663034</v>
      </c>
      <c r="D28" s="545">
        <v>3938487</v>
      </c>
      <c r="E28" s="545">
        <v>103942</v>
      </c>
      <c r="F28" s="545">
        <v>437921</v>
      </c>
      <c r="G28" s="545">
        <v>309016.00445176719</v>
      </c>
      <c r="H28" s="545">
        <v>87520.99960666633</v>
      </c>
      <c r="I28" s="545">
        <v>236930.00000161782</v>
      </c>
      <c r="J28" s="545">
        <v>14232</v>
      </c>
      <c r="K28" s="545">
        <v>24560</v>
      </c>
      <c r="L28" s="545">
        <v>168613</v>
      </c>
      <c r="M28" s="542">
        <f t="shared" si="0"/>
        <v>15111013.001526356</v>
      </c>
    </row>
    <row r="29" spans="1:13">
      <c r="A29" s="543" t="s">
        <v>743</v>
      </c>
      <c r="B29" s="544" t="s">
        <v>744</v>
      </c>
      <c r="C29" s="545">
        <v>8265361.0097488705</v>
      </c>
      <c r="D29" s="545">
        <v>3131045</v>
      </c>
      <c r="E29" s="545">
        <v>113324</v>
      </c>
      <c r="F29" s="545">
        <v>425544</v>
      </c>
      <c r="G29" s="545">
        <v>244682.00206789031</v>
      </c>
      <c r="H29" s="545">
        <v>76242.000158266572</v>
      </c>
      <c r="I29" s="545">
        <v>197761.99673116772</v>
      </c>
      <c r="J29" s="545">
        <v>14976</v>
      </c>
      <c r="K29" s="545">
        <v>21450</v>
      </c>
      <c r="L29" s="545">
        <v>587988</v>
      </c>
      <c r="M29" s="542">
        <f t="shared" si="0"/>
        <v>13078374.008706195</v>
      </c>
    </row>
    <row r="30" spans="1:13" ht="25.5">
      <c r="A30" s="543" t="s">
        <v>745</v>
      </c>
      <c r="B30" s="544" t="s">
        <v>746</v>
      </c>
      <c r="C30" s="545">
        <v>2644847.9976476817</v>
      </c>
      <c r="D30" s="545">
        <v>1634297</v>
      </c>
      <c r="E30" s="545">
        <v>39030</v>
      </c>
      <c r="F30" s="545">
        <v>139216</v>
      </c>
      <c r="G30" s="545">
        <v>58404.004014882375</v>
      </c>
      <c r="H30" s="545">
        <v>20853.999968344855</v>
      </c>
      <c r="I30" s="545">
        <v>46516.998487986413</v>
      </c>
      <c r="J30" s="545">
        <v>6192</v>
      </c>
      <c r="K30" s="545">
        <v>4931</v>
      </c>
      <c r="L30" s="545">
        <v>0</v>
      </c>
      <c r="M30" s="542">
        <f t="shared" si="0"/>
        <v>4594289.0001188964</v>
      </c>
    </row>
    <row r="31" spans="1:13" ht="25.5">
      <c r="A31" s="543" t="s">
        <v>747</v>
      </c>
      <c r="B31" s="544" t="s">
        <v>748</v>
      </c>
      <c r="C31" s="545">
        <v>17906174.008107107</v>
      </c>
      <c r="D31" s="545">
        <v>6060396</v>
      </c>
      <c r="E31" s="545">
        <v>239245</v>
      </c>
      <c r="F31" s="545">
        <v>911880</v>
      </c>
      <c r="G31" s="545">
        <v>625858.00052561099</v>
      </c>
      <c r="H31" s="545">
        <v>168429.99795222897</v>
      </c>
      <c r="I31" s="545">
        <v>474689.999482335</v>
      </c>
      <c r="J31" s="545">
        <v>30468</v>
      </c>
      <c r="K31" s="545">
        <v>48354</v>
      </c>
      <c r="L31" s="545">
        <v>669887</v>
      </c>
      <c r="M31" s="542">
        <f t="shared" si="0"/>
        <v>27135382.006067283</v>
      </c>
    </row>
    <row r="32" spans="1:13" ht="25.5">
      <c r="A32" s="543" t="s">
        <v>749</v>
      </c>
      <c r="B32" s="544" t="s">
        <v>750</v>
      </c>
      <c r="C32" s="545">
        <v>4088621.0019147643</v>
      </c>
      <c r="D32" s="545">
        <v>2042664</v>
      </c>
      <c r="E32" s="545">
        <v>56332</v>
      </c>
      <c r="F32" s="545">
        <v>206967</v>
      </c>
      <c r="G32" s="545">
        <v>112544.99552899352</v>
      </c>
      <c r="H32" s="545">
        <v>31216.003039944655</v>
      </c>
      <c r="I32" s="545">
        <v>78756.995341601854</v>
      </c>
      <c r="J32" s="545">
        <v>8880</v>
      </c>
      <c r="K32" s="545">
        <v>7220</v>
      </c>
      <c r="L32" s="545">
        <v>45719</v>
      </c>
      <c r="M32" s="542">
        <f t="shared" si="0"/>
        <v>6678920.9958253037</v>
      </c>
    </row>
    <row r="33" spans="1:13">
      <c r="A33" s="543" t="s">
        <v>751</v>
      </c>
      <c r="B33" s="544" t="s">
        <v>752</v>
      </c>
      <c r="C33" s="545">
        <v>18687796.991795637</v>
      </c>
      <c r="D33" s="545">
        <v>2548274</v>
      </c>
      <c r="E33" s="545">
        <v>182676</v>
      </c>
      <c r="F33" s="545">
        <v>793483</v>
      </c>
      <c r="G33" s="545">
        <v>241638.99877985887</v>
      </c>
      <c r="H33" s="545">
        <v>122733.00102885146</v>
      </c>
      <c r="I33" s="545">
        <v>212293.99626735604</v>
      </c>
      <c r="J33" s="545">
        <v>25536</v>
      </c>
      <c r="K33" s="545">
        <v>25107</v>
      </c>
      <c r="L33" s="545">
        <v>730277</v>
      </c>
      <c r="M33" s="542">
        <f t="shared" si="0"/>
        <v>23569815.987871703</v>
      </c>
    </row>
    <row r="34" spans="1:13" ht="25.5">
      <c r="A34" s="543" t="s">
        <v>753</v>
      </c>
      <c r="B34" s="544" t="s">
        <v>754</v>
      </c>
      <c r="C34" s="545">
        <v>8484690.0032692701</v>
      </c>
      <c r="D34" s="545">
        <v>1135908</v>
      </c>
      <c r="E34" s="545">
        <v>96679</v>
      </c>
      <c r="F34" s="545">
        <v>389637</v>
      </c>
      <c r="G34" s="545">
        <v>193685.00394563217</v>
      </c>
      <c r="H34" s="545">
        <v>62382.997302980912</v>
      </c>
      <c r="I34" s="545">
        <v>144361.99850152968</v>
      </c>
      <c r="J34" s="545">
        <v>14196</v>
      </c>
      <c r="K34" s="545">
        <v>14392</v>
      </c>
      <c r="L34" s="545">
        <v>49318</v>
      </c>
      <c r="M34" s="542">
        <f t="shared" si="0"/>
        <v>10585250.003019413</v>
      </c>
    </row>
    <row r="35" spans="1:13">
      <c r="A35" s="543" t="s">
        <v>755</v>
      </c>
      <c r="B35" s="544" t="s">
        <v>756</v>
      </c>
      <c r="C35" s="545">
        <v>1478156.0099413809</v>
      </c>
      <c r="D35" s="545">
        <v>668580</v>
      </c>
      <c r="E35" s="545">
        <v>23168</v>
      </c>
      <c r="F35" s="545">
        <v>79219</v>
      </c>
      <c r="G35" s="545">
        <v>28927.99802085706</v>
      </c>
      <c r="H35" s="545">
        <v>9843.999653539704</v>
      </c>
      <c r="I35" s="545">
        <v>19760.996252945759</v>
      </c>
      <c r="J35" s="545">
        <v>4176</v>
      </c>
      <c r="K35" s="545">
        <v>1770</v>
      </c>
      <c r="L35" s="545">
        <v>56624</v>
      </c>
      <c r="M35" s="542">
        <f t="shared" si="0"/>
        <v>2370226.0038687233</v>
      </c>
    </row>
    <row r="36" spans="1:13">
      <c r="A36" s="543" t="s">
        <v>757</v>
      </c>
      <c r="B36" s="544" t="s">
        <v>758</v>
      </c>
      <c r="C36" s="545">
        <v>2723441.0072631217</v>
      </c>
      <c r="D36" s="545">
        <v>1051726</v>
      </c>
      <c r="E36" s="545">
        <v>36834</v>
      </c>
      <c r="F36" s="545">
        <v>140056</v>
      </c>
      <c r="G36" s="545">
        <v>80573.004512809013</v>
      </c>
      <c r="H36" s="545">
        <v>27783.001486646044</v>
      </c>
      <c r="I36" s="545">
        <v>71332.999414100879</v>
      </c>
      <c r="J36" s="545">
        <v>5100</v>
      </c>
      <c r="K36" s="545">
        <v>8445</v>
      </c>
      <c r="L36" s="545">
        <v>87419</v>
      </c>
      <c r="M36" s="542">
        <f t="shared" si="0"/>
        <v>4232710.0126766777</v>
      </c>
    </row>
    <row r="37" spans="1:13">
      <c r="A37" s="543" t="s">
        <v>759</v>
      </c>
      <c r="B37" s="544" t="s">
        <v>760</v>
      </c>
      <c r="C37" s="545">
        <v>1756928.0008678092</v>
      </c>
      <c r="D37" s="545">
        <v>882046</v>
      </c>
      <c r="E37" s="545">
        <v>25235</v>
      </c>
      <c r="F37" s="545">
        <v>90776</v>
      </c>
      <c r="G37" s="545">
        <v>35037.004616945698</v>
      </c>
      <c r="H37" s="545">
        <v>13217.000646815708</v>
      </c>
      <c r="I37" s="545">
        <v>27758.00025878755</v>
      </c>
      <c r="J37" s="545">
        <v>4092</v>
      </c>
      <c r="K37" s="545">
        <v>2967</v>
      </c>
      <c r="L37" s="545">
        <v>85014</v>
      </c>
      <c r="M37" s="542">
        <f t="shared" si="0"/>
        <v>2923070.0063903579</v>
      </c>
    </row>
    <row r="38" spans="1:13">
      <c r="A38" s="543" t="s">
        <v>761</v>
      </c>
      <c r="B38" s="544" t="s">
        <v>762</v>
      </c>
      <c r="C38" s="545">
        <v>1003021.9997183303</v>
      </c>
      <c r="D38" s="545">
        <v>712603</v>
      </c>
      <c r="E38" s="545">
        <v>14380</v>
      </c>
      <c r="F38" s="545">
        <v>52327</v>
      </c>
      <c r="G38" s="545">
        <v>18147.001394575731</v>
      </c>
      <c r="H38" s="545">
        <v>8753.0042784139951</v>
      </c>
      <c r="I38" s="545">
        <v>18057.997175825669</v>
      </c>
      <c r="J38" s="545">
        <v>2256</v>
      </c>
      <c r="K38" s="545">
        <v>2320</v>
      </c>
      <c r="L38" s="545">
        <v>25785</v>
      </c>
      <c r="M38" s="542">
        <f t="shared" si="0"/>
        <v>1857651.0025671457</v>
      </c>
    </row>
    <row r="39" spans="1:13">
      <c r="A39" s="543" t="s">
        <v>763</v>
      </c>
      <c r="B39" s="544" t="s">
        <v>764</v>
      </c>
      <c r="C39" s="545">
        <v>4295959.0040992964</v>
      </c>
      <c r="D39" s="545">
        <v>751524</v>
      </c>
      <c r="E39" s="545">
        <v>57205</v>
      </c>
      <c r="F39" s="545">
        <v>214534</v>
      </c>
      <c r="G39" s="545">
        <v>141986.99663949816</v>
      </c>
      <c r="H39" s="545">
        <v>34359.000676423209</v>
      </c>
      <c r="I39" s="545">
        <v>95577.997698380379</v>
      </c>
      <c r="J39" s="545">
        <v>8664</v>
      </c>
      <c r="K39" s="545">
        <v>8459</v>
      </c>
      <c r="L39" s="545">
        <v>0</v>
      </c>
      <c r="M39" s="542">
        <f t="shared" si="0"/>
        <v>5608268.9991135988</v>
      </c>
    </row>
    <row r="40" spans="1:13">
      <c r="A40" s="543" t="s">
        <v>765</v>
      </c>
      <c r="B40" s="544" t="s">
        <v>766</v>
      </c>
      <c r="C40" s="545">
        <v>3727462.9913982768</v>
      </c>
      <c r="D40" s="545">
        <v>1771584</v>
      </c>
      <c r="E40" s="545">
        <v>52653</v>
      </c>
      <c r="F40" s="545">
        <v>192219</v>
      </c>
      <c r="G40" s="545">
        <v>118702.00012823597</v>
      </c>
      <c r="H40" s="545">
        <v>30518.002792565014</v>
      </c>
      <c r="I40" s="545">
        <v>82811.002644591994</v>
      </c>
      <c r="J40" s="545">
        <v>8148</v>
      </c>
      <c r="K40" s="545">
        <v>7608</v>
      </c>
      <c r="L40" s="545">
        <v>0</v>
      </c>
      <c r="M40" s="542">
        <f t="shared" si="0"/>
        <v>5991705.9969636695</v>
      </c>
    </row>
    <row r="41" spans="1:13">
      <c r="A41" s="543" t="s">
        <v>767</v>
      </c>
      <c r="B41" s="544" t="s">
        <v>768</v>
      </c>
      <c r="C41" s="545">
        <v>1975480.0092609753</v>
      </c>
      <c r="D41" s="545">
        <v>811788</v>
      </c>
      <c r="E41" s="545">
        <v>28518</v>
      </c>
      <c r="F41" s="545">
        <v>102000</v>
      </c>
      <c r="G41" s="545">
        <v>50915.002100465732</v>
      </c>
      <c r="H41" s="545">
        <v>14537.003353224931</v>
      </c>
      <c r="I41" s="545">
        <v>34892.002113016846</v>
      </c>
      <c r="J41" s="545">
        <v>4824</v>
      </c>
      <c r="K41" s="545">
        <v>3160</v>
      </c>
      <c r="L41" s="545">
        <v>183699</v>
      </c>
      <c r="M41" s="542">
        <f t="shared" si="0"/>
        <v>3209813.016827683</v>
      </c>
    </row>
    <row r="42" spans="1:13" ht="25.5">
      <c r="A42" s="543" t="s">
        <v>769</v>
      </c>
      <c r="B42" s="544" t="s">
        <v>770</v>
      </c>
      <c r="C42" s="545">
        <v>118439011.00744137</v>
      </c>
      <c r="D42" s="545">
        <v>37799575</v>
      </c>
      <c r="E42" s="545">
        <v>1380799</v>
      </c>
      <c r="F42" s="545">
        <v>5661298</v>
      </c>
      <c r="G42" s="545">
        <v>2152949.0026235091</v>
      </c>
      <c r="H42" s="545">
        <v>1178008.0038022383</v>
      </c>
      <c r="I42" s="545">
        <v>2551522.9994327645</v>
      </c>
      <c r="J42" s="545">
        <v>167604</v>
      </c>
      <c r="K42" s="545">
        <v>358848</v>
      </c>
      <c r="L42" s="545">
        <v>9161450</v>
      </c>
      <c r="M42" s="542">
        <f t="shared" si="0"/>
        <v>178851065.01329988</v>
      </c>
    </row>
    <row r="43" spans="1:13">
      <c r="A43" s="543" t="s">
        <v>771</v>
      </c>
      <c r="B43" s="544" t="s">
        <v>772</v>
      </c>
      <c r="C43" s="545">
        <v>4745048.0005079461</v>
      </c>
      <c r="D43" s="545">
        <v>780084</v>
      </c>
      <c r="E43" s="545">
        <v>65843</v>
      </c>
      <c r="F43" s="545">
        <v>243181</v>
      </c>
      <c r="G43" s="545">
        <v>168001.99738128431</v>
      </c>
      <c r="H43" s="545">
        <v>39961.003338154471</v>
      </c>
      <c r="I43" s="545">
        <v>116232.99756128967</v>
      </c>
      <c r="J43" s="545">
        <v>9828</v>
      </c>
      <c r="K43" s="545">
        <v>10302</v>
      </c>
      <c r="L43" s="545">
        <v>419379</v>
      </c>
      <c r="M43" s="542">
        <f t="shared" si="0"/>
        <v>6597860.9987886744</v>
      </c>
    </row>
    <row r="44" spans="1:13">
      <c r="A44" s="543" t="s">
        <v>773</v>
      </c>
      <c r="B44" s="544" t="s">
        <v>774</v>
      </c>
      <c r="C44" s="545">
        <v>24472154.004744332</v>
      </c>
      <c r="D44" s="545">
        <v>8039232</v>
      </c>
      <c r="E44" s="545">
        <v>339049</v>
      </c>
      <c r="F44" s="545">
        <v>1250812</v>
      </c>
      <c r="G44" s="545">
        <v>846152.00385335332</v>
      </c>
      <c r="H44" s="545">
        <v>201991.99854474718</v>
      </c>
      <c r="I44" s="545">
        <v>576612.00007732539</v>
      </c>
      <c r="J44" s="545">
        <v>51264</v>
      </c>
      <c r="K44" s="545">
        <v>51029</v>
      </c>
      <c r="L44" s="545">
        <v>921949</v>
      </c>
      <c r="M44" s="542">
        <f t="shared" si="0"/>
        <v>36750245.007219754</v>
      </c>
    </row>
    <row r="45" spans="1:13">
      <c r="A45" s="543" t="s">
        <v>775</v>
      </c>
      <c r="B45" s="544" t="s">
        <v>776</v>
      </c>
      <c r="C45" s="545">
        <v>9831092.0025268402</v>
      </c>
      <c r="D45" s="545">
        <v>2314373</v>
      </c>
      <c r="E45" s="545">
        <v>123878</v>
      </c>
      <c r="F45" s="545">
        <v>486646</v>
      </c>
      <c r="G45" s="545">
        <v>228698.99505702843</v>
      </c>
      <c r="H45" s="545">
        <v>94854.999036036956</v>
      </c>
      <c r="I45" s="545">
        <v>222687.00146111846</v>
      </c>
      <c r="J45" s="545">
        <v>15744</v>
      </c>
      <c r="K45" s="545">
        <v>27993</v>
      </c>
      <c r="L45" s="545">
        <v>351056</v>
      </c>
      <c r="M45" s="542">
        <f t="shared" si="0"/>
        <v>13697022.998081023</v>
      </c>
    </row>
    <row r="46" spans="1:13" ht="25.5">
      <c r="A46" s="543" t="s">
        <v>777</v>
      </c>
      <c r="B46" s="544" t="s">
        <v>778</v>
      </c>
      <c r="C46" s="545">
        <v>123465981.00017871</v>
      </c>
      <c r="D46" s="545">
        <v>36891184</v>
      </c>
      <c r="E46" s="545">
        <v>1538370</v>
      </c>
      <c r="F46" s="545">
        <v>6110227</v>
      </c>
      <c r="G46" s="545">
        <v>3116675.0011958112</v>
      </c>
      <c r="H46" s="545">
        <v>1204967.9996311474</v>
      </c>
      <c r="I46" s="545">
        <v>2922412.9978920342</v>
      </c>
      <c r="J46" s="545">
        <v>168384</v>
      </c>
      <c r="K46" s="545">
        <v>359787</v>
      </c>
      <c r="L46" s="545">
        <v>1153592</v>
      </c>
      <c r="M46" s="542">
        <f t="shared" si="0"/>
        <v>176931580.99889767</v>
      </c>
    </row>
    <row r="47" spans="1:13">
      <c r="A47" s="543" t="s">
        <v>779</v>
      </c>
      <c r="B47" s="544" t="s">
        <v>780</v>
      </c>
      <c r="C47" s="545">
        <v>47676830.005659714</v>
      </c>
      <c r="D47" s="545">
        <v>21490727</v>
      </c>
      <c r="E47" s="545">
        <v>603409</v>
      </c>
      <c r="F47" s="545">
        <v>2336336</v>
      </c>
      <c r="G47" s="545">
        <v>1119426.9979869805</v>
      </c>
      <c r="H47" s="545">
        <v>407638.00151928107</v>
      </c>
      <c r="I47" s="545">
        <v>951031.0034279949</v>
      </c>
      <c r="J47" s="545">
        <v>84396</v>
      </c>
      <c r="K47" s="545">
        <v>108556</v>
      </c>
      <c r="L47" s="545">
        <v>71889</v>
      </c>
      <c r="M47" s="542">
        <f t="shared" si="0"/>
        <v>74850239.008593976</v>
      </c>
    </row>
    <row r="48" spans="1:13">
      <c r="A48" s="543" t="s">
        <v>781</v>
      </c>
      <c r="B48" s="544" t="s">
        <v>782</v>
      </c>
      <c r="C48" s="545">
        <v>7955964.9985716501</v>
      </c>
      <c r="D48" s="545">
        <v>3320682</v>
      </c>
      <c r="E48" s="545">
        <v>95618</v>
      </c>
      <c r="F48" s="545">
        <v>391707</v>
      </c>
      <c r="G48" s="545">
        <v>217271.00456142775</v>
      </c>
      <c r="H48" s="545">
        <v>85602.002479295043</v>
      </c>
      <c r="I48" s="545">
        <v>214748.99551704063</v>
      </c>
      <c r="J48" s="545">
        <v>8640</v>
      </c>
      <c r="K48" s="545">
        <v>27419</v>
      </c>
      <c r="L48" s="545">
        <v>291475</v>
      </c>
      <c r="M48" s="542">
        <f t="shared" si="0"/>
        <v>12609128.001129413</v>
      </c>
    </row>
    <row r="49" spans="1:13">
      <c r="A49" s="543" t="s">
        <v>783</v>
      </c>
      <c r="B49" s="544" t="s">
        <v>784</v>
      </c>
      <c r="C49" s="545">
        <v>5052966.9916848987</v>
      </c>
      <c r="D49" s="545">
        <v>1708741</v>
      </c>
      <c r="E49" s="545">
        <v>64441</v>
      </c>
      <c r="F49" s="545">
        <v>248743</v>
      </c>
      <c r="G49" s="545">
        <v>79708.003770525276</v>
      </c>
      <c r="H49" s="545">
        <v>45352.996906785469</v>
      </c>
      <c r="I49" s="545">
        <v>91506.999383217029</v>
      </c>
      <c r="J49" s="545">
        <v>9708</v>
      </c>
      <c r="K49" s="545">
        <v>12582</v>
      </c>
      <c r="L49" s="545">
        <v>65984</v>
      </c>
      <c r="M49" s="542">
        <f t="shared" si="0"/>
        <v>7379733.9917454263</v>
      </c>
    </row>
    <row r="50" spans="1:13" ht="25.5">
      <c r="A50" s="543" t="s">
        <v>785</v>
      </c>
      <c r="B50" s="544" t="s">
        <v>786</v>
      </c>
      <c r="C50" s="545">
        <v>666520.99267691129</v>
      </c>
      <c r="D50" s="545">
        <v>371046</v>
      </c>
      <c r="E50" s="545">
        <v>11422</v>
      </c>
      <c r="F50" s="545">
        <v>37423</v>
      </c>
      <c r="G50" s="545">
        <v>2215.9954270895532</v>
      </c>
      <c r="H50" s="545">
        <v>4265.000636696429</v>
      </c>
      <c r="I50" s="545">
        <v>4123.0017441904674</v>
      </c>
      <c r="J50" s="545">
        <v>2208</v>
      </c>
      <c r="K50" s="545">
        <v>678</v>
      </c>
      <c r="L50" s="545">
        <v>4647</v>
      </c>
      <c r="M50" s="542">
        <f t="shared" si="0"/>
        <v>1104548.9904848877</v>
      </c>
    </row>
    <row r="51" spans="1:13">
      <c r="A51" s="543" t="s">
        <v>787</v>
      </c>
      <c r="B51" s="544" t="s">
        <v>788</v>
      </c>
      <c r="C51" s="545">
        <v>1829559.0090780295</v>
      </c>
      <c r="D51" s="545">
        <v>679332</v>
      </c>
      <c r="E51" s="545">
        <v>27955</v>
      </c>
      <c r="F51" s="545">
        <v>97500</v>
      </c>
      <c r="G51" s="545">
        <v>38419.00149449629</v>
      </c>
      <c r="H51" s="545">
        <v>13372.998287496855</v>
      </c>
      <c r="I51" s="545">
        <v>28640.001645231147</v>
      </c>
      <c r="J51" s="545">
        <v>4692</v>
      </c>
      <c r="K51" s="545">
        <v>2840</v>
      </c>
      <c r="L51" s="545">
        <v>0</v>
      </c>
      <c r="M51" s="542">
        <f t="shared" si="0"/>
        <v>2722310.0105052539</v>
      </c>
    </row>
    <row r="52" spans="1:13">
      <c r="A52" s="543" t="s">
        <v>789</v>
      </c>
      <c r="B52" s="544" t="s">
        <v>790</v>
      </c>
      <c r="C52" s="545">
        <v>1420964.0025132024</v>
      </c>
      <c r="D52" s="545">
        <v>534492</v>
      </c>
      <c r="E52" s="545">
        <v>22059</v>
      </c>
      <c r="F52" s="545">
        <v>76018</v>
      </c>
      <c r="G52" s="545">
        <v>32003.004647695256</v>
      </c>
      <c r="H52" s="545">
        <v>9837.9979506438322</v>
      </c>
      <c r="I52" s="545">
        <v>21528.99894530273</v>
      </c>
      <c r="J52" s="545">
        <v>3864</v>
      </c>
      <c r="K52" s="545">
        <v>1906</v>
      </c>
      <c r="L52" s="545">
        <v>2724</v>
      </c>
      <c r="M52" s="542">
        <f t="shared" si="0"/>
        <v>2125397.0040568439</v>
      </c>
    </row>
    <row r="53" spans="1:13">
      <c r="A53" s="543" t="s">
        <v>791</v>
      </c>
      <c r="B53" s="544" t="s">
        <v>792</v>
      </c>
      <c r="C53" s="545">
        <v>3663854.0063946112</v>
      </c>
      <c r="D53" s="545">
        <v>930804</v>
      </c>
      <c r="E53" s="545">
        <v>50089</v>
      </c>
      <c r="F53" s="545">
        <v>185449</v>
      </c>
      <c r="G53" s="545">
        <v>100675.00022045145</v>
      </c>
      <c r="H53" s="545">
        <v>29807.998701854664</v>
      </c>
      <c r="I53" s="545">
        <v>74961.004241544681</v>
      </c>
      <c r="J53" s="545">
        <v>7872</v>
      </c>
      <c r="K53" s="545">
        <v>7433</v>
      </c>
      <c r="L53" s="545">
        <v>0</v>
      </c>
      <c r="M53" s="542">
        <f t="shared" si="0"/>
        <v>5050945.0095584625</v>
      </c>
    </row>
    <row r="54" spans="1:13">
      <c r="A54" s="543" t="s">
        <v>793</v>
      </c>
      <c r="B54" s="544" t="s">
        <v>794</v>
      </c>
      <c r="C54" s="545">
        <v>4732684.0070397938</v>
      </c>
      <c r="D54" s="545">
        <v>2275098</v>
      </c>
      <c r="E54" s="545">
        <v>64754</v>
      </c>
      <c r="F54" s="545">
        <v>243071</v>
      </c>
      <c r="G54" s="545">
        <v>125858.00281032726</v>
      </c>
      <c r="H54" s="545">
        <v>43087.998208898593</v>
      </c>
      <c r="I54" s="545">
        <v>107572.00329508333</v>
      </c>
      <c r="J54" s="545">
        <v>8664</v>
      </c>
      <c r="K54" s="545">
        <v>11990</v>
      </c>
      <c r="L54" s="545">
        <v>232960</v>
      </c>
      <c r="M54" s="542">
        <f t="shared" si="0"/>
        <v>7845739.0113541037</v>
      </c>
    </row>
    <row r="55" spans="1:13">
      <c r="A55" s="543" t="s">
        <v>795</v>
      </c>
      <c r="B55" s="544" t="s">
        <v>796</v>
      </c>
      <c r="C55" s="545">
        <v>6064964.0064169765</v>
      </c>
      <c r="D55" s="545">
        <v>2355756</v>
      </c>
      <c r="E55" s="545">
        <v>65378</v>
      </c>
      <c r="F55" s="545">
        <v>269192</v>
      </c>
      <c r="G55" s="545">
        <v>162912.00242068974</v>
      </c>
      <c r="H55" s="545">
        <v>51437.001396979525</v>
      </c>
      <c r="I55" s="545">
        <v>128364.00026958041</v>
      </c>
      <c r="J55" s="545">
        <v>11028</v>
      </c>
      <c r="K55" s="545">
        <v>13640</v>
      </c>
      <c r="L55" s="545">
        <v>123325</v>
      </c>
      <c r="M55" s="542">
        <f t="shared" si="0"/>
        <v>9245996.0105042271</v>
      </c>
    </row>
    <row r="56" spans="1:13">
      <c r="A56" s="543" t="s">
        <v>797</v>
      </c>
      <c r="B56" s="544" t="s">
        <v>798</v>
      </c>
      <c r="C56" s="545">
        <v>4239911.0093647661</v>
      </c>
      <c r="D56" s="545">
        <v>2257342</v>
      </c>
      <c r="E56" s="545">
        <v>72380</v>
      </c>
      <c r="F56" s="545">
        <v>236999</v>
      </c>
      <c r="G56" s="545">
        <v>35474.999606875572</v>
      </c>
      <c r="H56" s="545">
        <v>25085.000002926336</v>
      </c>
      <c r="I56" s="545">
        <v>29305.997622431114</v>
      </c>
      <c r="J56" s="545">
        <v>13596</v>
      </c>
      <c r="K56" s="545">
        <v>3268</v>
      </c>
      <c r="L56" s="545">
        <v>314950</v>
      </c>
      <c r="M56" s="542">
        <f t="shared" si="0"/>
        <v>7228312.0065969992</v>
      </c>
    </row>
    <row r="57" spans="1:13">
      <c r="A57" s="543" t="s">
        <v>799</v>
      </c>
      <c r="B57" s="544" t="s">
        <v>800</v>
      </c>
      <c r="C57" s="545">
        <v>1112783.9955102536</v>
      </c>
      <c r="D57" s="545">
        <v>548772</v>
      </c>
      <c r="E57" s="545">
        <v>16626</v>
      </c>
      <c r="F57" s="545">
        <v>58276</v>
      </c>
      <c r="G57" s="545">
        <v>11000.995640548166</v>
      </c>
      <c r="H57" s="545">
        <v>7870.9985252525148</v>
      </c>
      <c r="I57" s="545">
        <v>11930.00048123013</v>
      </c>
      <c r="J57" s="545">
        <v>2964</v>
      </c>
      <c r="K57" s="545">
        <v>1597</v>
      </c>
      <c r="L57" s="545">
        <v>45966</v>
      </c>
      <c r="M57" s="542">
        <f t="shared" si="0"/>
        <v>1817786.9901572845</v>
      </c>
    </row>
    <row r="58" spans="1:13">
      <c r="A58" s="543" t="s">
        <v>801</v>
      </c>
      <c r="B58" s="544" t="s">
        <v>802</v>
      </c>
      <c r="C58" s="545">
        <v>3435704.0009337873</v>
      </c>
      <c r="D58" s="545">
        <v>1552955</v>
      </c>
      <c r="E58" s="545">
        <v>46282</v>
      </c>
      <c r="F58" s="545">
        <v>172761</v>
      </c>
      <c r="G58" s="545">
        <v>101725.99658140539</v>
      </c>
      <c r="H58" s="545">
        <v>27839.000670907113</v>
      </c>
      <c r="I58" s="545">
        <v>72434.997843403311</v>
      </c>
      <c r="J58" s="545">
        <v>7020</v>
      </c>
      <c r="K58" s="545">
        <v>6935</v>
      </c>
      <c r="L58" s="545">
        <v>0</v>
      </c>
      <c r="M58" s="542">
        <f t="shared" si="0"/>
        <v>5423656.9960295027</v>
      </c>
    </row>
    <row r="59" spans="1:13">
      <c r="A59" s="543" t="s">
        <v>803</v>
      </c>
      <c r="B59" s="544" t="s">
        <v>804</v>
      </c>
      <c r="C59" s="545">
        <v>1555909.9946900192</v>
      </c>
      <c r="D59" s="545">
        <v>471864</v>
      </c>
      <c r="E59" s="545">
        <v>23588</v>
      </c>
      <c r="F59" s="545">
        <v>82482</v>
      </c>
      <c r="G59" s="545">
        <v>39026.997135384234</v>
      </c>
      <c r="H59" s="545">
        <v>11325.00318526915</v>
      </c>
      <c r="I59" s="545">
        <v>26616.995103858484</v>
      </c>
      <c r="J59" s="545">
        <v>4020</v>
      </c>
      <c r="K59" s="545">
        <v>2394</v>
      </c>
      <c r="L59" s="545">
        <v>0</v>
      </c>
      <c r="M59" s="542">
        <f t="shared" si="0"/>
        <v>2217226.9901145305</v>
      </c>
    </row>
    <row r="60" spans="1:13" ht="25.5">
      <c r="A60" s="543" t="s">
        <v>805</v>
      </c>
      <c r="B60" s="544" t="s">
        <v>806</v>
      </c>
      <c r="C60" s="545">
        <v>44285632.996618792</v>
      </c>
      <c r="D60" s="545">
        <v>17330494</v>
      </c>
      <c r="E60" s="545">
        <v>523091</v>
      </c>
      <c r="F60" s="545">
        <v>2108043</v>
      </c>
      <c r="G60" s="545">
        <v>1041984.0041674823</v>
      </c>
      <c r="H60" s="545">
        <v>393333.00370194588</v>
      </c>
      <c r="I60" s="545">
        <v>927252.99647788156</v>
      </c>
      <c r="J60" s="545">
        <v>67788</v>
      </c>
      <c r="K60" s="545">
        <v>109548</v>
      </c>
      <c r="L60" s="545">
        <v>655249</v>
      </c>
      <c r="M60" s="542">
        <f t="shared" si="0"/>
        <v>67442416.000966102</v>
      </c>
    </row>
    <row r="61" spans="1:13">
      <c r="A61" s="543" t="s">
        <v>807</v>
      </c>
      <c r="B61" s="544" t="s">
        <v>808</v>
      </c>
      <c r="C61" s="545">
        <v>14296839.992313694</v>
      </c>
      <c r="D61" s="545">
        <v>1181196</v>
      </c>
      <c r="E61" s="545">
        <v>187187</v>
      </c>
      <c r="F61" s="545">
        <v>729768</v>
      </c>
      <c r="G61" s="545">
        <v>337461.998579951</v>
      </c>
      <c r="H61" s="545">
        <v>148026.9957020006</v>
      </c>
      <c r="I61" s="545">
        <v>353865.00398102688</v>
      </c>
      <c r="J61" s="545">
        <v>20040</v>
      </c>
      <c r="K61" s="545">
        <v>45776</v>
      </c>
      <c r="L61" s="545">
        <v>0</v>
      </c>
      <c r="M61" s="542">
        <f t="shared" si="0"/>
        <v>17300160.990576673</v>
      </c>
    </row>
    <row r="62" spans="1:13" ht="25.5">
      <c r="A62" s="543" t="s">
        <v>809</v>
      </c>
      <c r="B62" s="544" t="s">
        <v>810</v>
      </c>
      <c r="C62" s="545">
        <v>43962996.996295385</v>
      </c>
      <c r="D62" s="545">
        <v>16739245</v>
      </c>
      <c r="E62" s="545">
        <v>553978</v>
      </c>
      <c r="F62" s="545">
        <v>2156701</v>
      </c>
      <c r="G62" s="545">
        <v>1371494.0038845534</v>
      </c>
      <c r="H62" s="545">
        <v>401042.99706859019</v>
      </c>
      <c r="I62" s="545">
        <v>1077767.0020371855</v>
      </c>
      <c r="J62" s="545">
        <v>67680</v>
      </c>
      <c r="K62" s="545">
        <v>114469</v>
      </c>
      <c r="L62" s="545">
        <v>200582</v>
      </c>
      <c r="M62" s="542">
        <f t="shared" si="0"/>
        <v>66645955.999285713</v>
      </c>
    </row>
    <row r="63" spans="1:13">
      <c r="A63" s="543" t="s">
        <v>811</v>
      </c>
      <c r="B63" s="544" t="s">
        <v>812</v>
      </c>
      <c r="C63" s="545">
        <v>2628779.0021904591</v>
      </c>
      <c r="D63" s="545">
        <v>810204</v>
      </c>
      <c r="E63" s="545">
        <v>36272</v>
      </c>
      <c r="F63" s="545">
        <v>132585</v>
      </c>
      <c r="G63" s="545">
        <v>67017.997108768206</v>
      </c>
      <c r="H63" s="545">
        <v>19307.998021224354</v>
      </c>
      <c r="I63" s="545">
        <v>46410.99786551384</v>
      </c>
      <c r="J63" s="545">
        <v>5988</v>
      </c>
      <c r="K63" s="545">
        <v>4247</v>
      </c>
      <c r="L63" s="545">
        <v>0</v>
      </c>
      <c r="M63" s="542">
        <f t="shared" si="0"/>
        <v>3750811.9951859657</v>
      </c>
    </row>
    <row r="64" spans="1:13">
      <c r="A64" s="543" t="s">
        <v>813</v>
      </c>
      <c r="B64" s="544" t="s">
        <v>814</v>
      </c>
      <c r="C64" s="545">
        <v>3651046.0064418465</v>
      </c>
      <c r="D64" s="545">
        <v>1336326</v>
      </c>
      <c r="E64" s="545">
        <v>50003</v>
      </c>
      <c r="F64" s="545">
        <v>184502</v>
      </c>
      <c r="G64" s="545">
        <v>77309.996843202433</v>
      </c>
      <c r="H64" s="545">
        <v>27972.9986392301</v>
      </c>
      <c r="I64" s="545">
        <v>61616.001522393024</v>
      </c>
      <c r="J64" s="545">
        <v>7644</v>
      </c>
      <c r="K64" s="545">
        <v>6516</v>
      </c>
      <c r="L64" s="545">
        <v>38438</v>
      </c>
      <c r="M64" s="542">
        <f t="shared" si="0"/>
        <v>5441374.0034466712</v>
      </c>
    </row>
    <row r="65" spans="1:13">
      <c r="A65" s="543" t="s">
        <v>815</v>
      </c>
      <c r="B65" s="544" t="s">
        <v>816</v>
      </c>
      <c r="C65" s="545">
        <v>1180578.0092330652</v>
      </c>
      <c r="D65" s="545">
        <v>532981</v>
      </c>
      <c r="E65" s="545">
        <v>18078</v>
      </c>
      <c r="F65" s="545">
        <v>62853</v>
      </c>
      <c r="G65" s="545">
        <v>13635.997715684221</v>
      </c>
      <c r="H65" s="545">
        <v>8496.9969536733988</v>
      </c>
      <c r="I65" s="545">
        <v>13693.995253150348</v>
      </c>
      <c r="J65" s="545">
        <v>3132</v>
      </c>
      <c r="K65" s="545">
        <v>1759</v>
      </c>
      <c r="L65" s="545">
        <v>10355</v>
      </c>
      <c r="M65" s="542">
        <f t="shared" si="0"/>
        <v>1845562.9991555731</v>
      </c>
    </row>
    <row r="66" spans="1:13">
      <c r="A66" s="543" t="s">
        <v>817</v>
      </c>
      <c r="B66" s="544" t="s">
        <v>818</v>
      </c>
      <c r="C66" s="545">
        <v>3180034.0039312406</v>
      </c>
      <c r="D66" s="545">
        <v>1442375</v>
      </c>
      <c r="E66" s="545">
        <v>41723</v>
      </c>
      <c r="F66" s="545">
        <v>160778</v>
      </c>
      <c r="G66" s="545">
        <v>118029.00032221971</v>
      </c>
      <c r="H66" s="545">
        <v>31223.004055317972</v>
      </c>
      <c r="I66" s="545">
        <v>89548.996042478073</v>
      </c>
      <c r="J66" s="545">
        <v>5472</v>
      </c>
      <c r="K66" s="545">
        <v>9281</v>
      </c>
      <c r="L66" s="545">
        <v>293439</v>
      </c>
      <c r="M66" s="542">
        <f t="shared" si="0"/>
        <v>5371903.0043512573</v>
      </c>
    </row>
    <row r="67" spans="1:13">
      <c r="A67" s="543" t="s">
        <v>819</v>
      </c>
      <c r="B67" s="544" t="s">
        <v>820</v>
      </c>
      <c r="C67" s="545">
        <v>6120672.0021648807</v>
      </c>
      <c r="D67" s="545">
        <v>1243488</v>
      </c>
      <c r="E67" s="545">
        <v>81411</v>
      </c>
      <c r="F67" s="545">
        <v>306671</v>
      </c>
      <c r="G67" s="545">
        <v>230568.00233331855</v>
      </c>
      <c r="H67" s="545">
        <v>52085.995603093113</v>
      </c>
      <c r="I67" s="545">
        <v>154454.00339315049</v>
      </c>
      <c r="J67" s="545">
        <v>12384</v>
      </c>
      <c r="K67" s="545">
        <v>13669</v>
      </c>
      <c r="L67" s="545">
        <v>111206</v>
      </c>
      <c r="M67" s="542">
        <f t="shared" si="0"/>
        <v>8326609.0034944434</v>
      </c>
    </row>
    <row r="68" spans="1:13">
      <c r="A68" s="543" t="s">
        <v>821</v>
      </c>
      <c r="B68" s="544" t="s">
        <v>822</v>
      </c>
      <c r="C68" s="545">
        <v>1798370.9946820256</v>
      </c>
      <c r="D68" s="545">
        <v>995194</v>
      </c>
      <c r="E68" s="545">
        <v>27191</v>
      </c>
      <c r="F68" s="545">
        <v>94888</v>
      </c>
      <c r="G68" s="545">
        <v>29000.000255876344</v>
      </c>
      <c r="H68" s="545">
        <v>12574.003004046586</v>
      </c>
      <c r="I68" s="545">
        <v>23323.004160143781</v>
      </c>
      <c r="J68" s="545">
        <v>4728</v>
      </c>
      <c r="K68" s="545">
        <v>2501</v>
      </c>
      <c r="L68" s="545">
        <v>74059</v>
      </c>
      <c r="M68" s="542">
        <f t="shared" si="0"/>
        <v>3061829.0021020924</v>
      </c>
    </row>
    <row r="69" spans="1:13">
      <c r="A69" s="543" t="s">
        <v>823</v>
      </c>
      <c r="B69" s="544" t="s">
        <v>824</v>
      </c>
      <c r="C69" s="545">
        <v>6297304.9943053797</v>
      </c>
      <c r="D69" s="545">
        <v>3306589</v>
      </c>
      <c r="E69" s="545">
        <v>77527</v>
      </c>
      <c r="F69" s="545">
        <v>296774</v>
      </c>
      <c r="G69" s="545">
        <v>145371.00194965024</v>
      </c>
      <c r="H69" s="545">
        <v>48746.004287943229</v>
      </c>
      <c r="I69" s="545">
        <v>111290.99645607721</v>
      </c>
      <c r="J69" s="545">
        <v>13608</v>
      </c>
      <c r="K69" s="545">
        <v>11519</v>
      </c>
      <c r="L69" s="545">
        <v>0</v>
      </c>
      <c r="M69" s="542">
        <f t="shared" ref="M69:M132" si="1">SUM(C69:L69)</f>
        <v>10308729.99699905</v>
      </c>
    </row>
    <row r="70" spans="1:13">
      <c r="A70" s="543" t="s">
        <v>825</v>
      </c>
      <c r="B70" s="544" t="s">
        <v>826</v>
      </c>
      <c r="C70" s="545">
        <v>704115917.4870131</v>
      </c>
      <c r="D70" s="545">
        <v>227320546</v>
      </c>
      <c r="E70" s="545">
        <v>8950884.0000000019</v>
      </c>
      <c r="F70" s="545">
        <v>34511410</v>
      </c>
      <c r="G70" s="545">
        <v>7492846.5960051659</v>
      </c>
      <c r="H70" s="545">
        <v>6645135.1974871289</v>
      </c>
      <c r="I70" s="545">
        <v>12632951.803540744</v>
      </c>
      <c r="J70" s="545">
        <v>980085.60000000056</v>
      </c>
      <c r="K70" s="545">
        <v>2027300.2000000011</v>
      </c>
      <c r="L70" s="545">
        <v>77163087.999646604</v>
      </c>
      <c r="M70" s="542">
        <f t="shared" si="1"/>
        <v>1081840164.8836927</v>
      </c>
    </row>
    <row r="71" spans="1:13">
      <c r="A71" s="543" t="s">
        <v>827</v>
      </c>
      <c r="B71" s="544" t="s">
        <v>828</v>
      </c>
      <c r="C71" s="545">
        <v>25361224.992955767</v>
      </c>
      <c r="D71" s="545">
        <v>9436049</v>
      </c>
      <c r="E71" s="545">
        <v>322671</v>
      </c>
      <c r="F71" s="545">
        <v>1271082</v>
      </c>
      <c r="G71" s="545">
        <v>646360.99631683622</v>
      </c>
      <c r="H71" s="545">
        <v>257936.99723271269</v>
      </c>
      <c r="I71" s="545">
        <v>629505.00135681231</v>
      </c>
      <c r="J71" s="545">
        <v>37032</v>
      </c>
      <c r="K71" s="545">
        <v>79028</v>
      </c>
      <c r="L71" s="545">
        <v>1022790</v>
      </c>
      <c r="M71" s="542">
        <f t="shared" si="1"/>
        <v>39063679.987862125</v>
      </c>
    </row>
    <row r="72" spans="1:13">
      <c r="A72" s="543" t="s">
        <v>829</v>
      </c>
      <c r="B72" s="544" t="s">
        <v>830</v>
      </c>
      <c r="C72" s="545">
        <v>2592439.9972523926</v>
      </c>
      <c r="D72" s="545">
        <v>891649</v>
      </c>
      <c r="E72" s="545">
        <v>37608</v>
      </c>
      <c r="F72" s="545">
        <v>135667</v>
      </c>
      <c r="G72" s="545">
        <v>82334.997496736323</v>
      </c>
      <c r="H72" s="545">
        <v>21136.997064625946</v>
      </c>
      <c r="I72" s="545">
        <v>56988.998280016647</v>
      </c>
      <c r="J72" s="545">
        <v>5760</v>
      </c>
      <c r="K72" s="545">
        <v>5218</v>
      </c>
      <c r="L72" s="545">
        <v>106846</v>
      </c>
      <c r="M72" s="542">
        <f t="shared" si="1"/>
        <v>3935648.9900937714</v>
      </c>
    </row>
    <row r="73" spans="1:13">
      <c r="A73" s="543" t="s">
        <v>831</v>
      </c>
      <c r="B73" s="544" t="s">
        <v>832</v>
      </c>
      <c r="C73" s="545">
        <v>5269755.9941737009</v>
      </c>
      <c r="D73" s="545">
        <v>1973040</v>
      </c>
      <c r="E73" s="545">
        <v>70182</v>
      </c>
      <c r="F73" s="545">
        <v>266386</v>
      </c>
      <c r="G73" s="545">
        <v>173199.00180206628</v>
      </c>
      <c r="H73" s="545">
        <v>47335.0044218845</v>
      </c>
      <c r="I73" s="545">
        <v>129957.00085250093</v>
      </c>
      <c r="J73" s="545">
        <v>9552</v>
      </c>
      <c r="K73" s="545">
        <v>13071</v>
      </c>
      <c r="L73" s="545">
        <v>112159</v>
      </c>
      <c r="M73" s="542">
        <f t="shared" si="1"/>
        <v>8064637.0012501525</v>
      </c>
    </row>
    <row r="74" spans="1:13">
      <c r="A74" s="543" t="s">
        <v>833</v>
      </c>
      <c r="B74" s="544" t="s">
        <v>834</v>
      </c>
      <c r="C74" s="545">
        <v>4385510.992987914</v>
      </c>
      <c r="D74" s="545">
        <v>2569233</v>
      </c>
      <c r="E74" s="545">
        <v>67495</v>
      </c>
      <c r="F74" s="545">
        <v>233795</v>
      </c>
      <c r="G74" s="545">
        <v>87211.999283689918</v>
      </c>
      <c r="H74" s="545">
        <v>30557.00238236396</v>
      </c>
      <c r="I74" s="545">
        <v>62887.003733130965</v>
      </c>
      <c r="J74" s="545">
        <v>11604</v>
      </c>
      <c r="K74" s="545">
        <v>5999</v>
      </c>
      <c r="L74" s="545">
        <v>319902</v>
      </c>
      <c r="M74" s="542">
        <f t="shared" si="1"/>
        <v>7774194.9983870992</v>
      </c>
    </row>
    <row r="75" spans="1:13">
      <c r="A75" s="543" t="s">
        <v>835</v>
      </c>
      <c r="B75" s="544" t="s">
        <v>836</v>
      </c>
      <c r="C75" s="545">
        <v>25344180.99242935</v>
      </c>
      <c r="D75" s="545">
        <v>2094469</v>
      </c>
      <c r="E75" s="545">
        <v>307078</v>
      </c>
      <c r="F75" s="545">
        <v>1298403</v>
      </c>
      <c r="G75" s="545">
        <v>217197.99540149147</v>
      </c>
      <c r="H75" s="545">
        <v>339248.00188401435</v>
      </c>
      <c r="I75" s="545">
        <v>674332.00103072636</v>
      </c>
      <c r="J75" s="545">
        <v>9588</v>
      </c>
      <c r="K75" s="545">
        <v>121956</v>
      </c>
      <c r="L75" s="545">
        <v>0</v>
      </c>
      <c r="M75" s="542">
        <f t="shared" si="1"/>
        <v>30406452.990745582</v>
      </c>
    </row>
    <row r="76" spans="1:13">
      <c r="A76" s="543" t="s">
        <v>837</v>
      </c>
      <c r="B76" s="544" t="s">
        <v>838</v>
      </c>
      <c r="C76" s="545">
        <v>27918563.002264321</v>
      </c>
      <c r="D76" s="545">
        <v>11267893</v>
      </c>
      <c r="E76" s="545">
        <v>356859</v>
      </c>
      <c r="F76" s="545">
        <v>1386305</v>
      </c>
      <c r="G76" s="545">
        <v>943007.00134581933</v>
      </c>
      <c r="H76" s="545">
        <v>260459.00302908488</v>
      </c>
      <c r="I76" s="545">
        <v>721847.00324768946</v>
      </c>
      <c r="J76" s="545">
        <v>47580</v>
      </c>
      <c r="K76" s="545">
        <v>74707</v>
      </c>
      <c r="L76" s="545">
        <v>1197986</v>
      </c>
      <c r="M76" s="542">
        <f t="shared" si="1"/>
        <v>44175206.00988692</v>
      </c>
    </row>
    <row r="77" spans="1:13" ht="25.5">
      <c r="A77" s="543" t="s">
        <v>839</v>
      </c>
      <c r="B77" s="544" t="s">
        <v>840</v>
      </c>
      <c r="C77" s="545">
        <v>1390723.999124273</v>
      </c>
      <c r="D77" s="545">
        <v>735054</v>
      </c>
      <c r="E77" s="545">
        <v>22947</v>
      </c>
      <c r="F77" s="545">
        <v>76706</v>
      </c>
      <c r="G77" s="545">
        <v>12419.00441098748</v>
      </c>
      <c r="H77" s="545">
        <v>9027.0001176750702</v>
      </c>
      <c r="I77" s="545">
        <v>12066.003970361942</v>
      </c>
      <c r="J77" s="545">
        <v>4116</v>
      </c>
      <c r="K77" s="545">
        <v>1512</v>
      </c>
      <c r="L77" s="545">
        <v>10109</v>
      </c>
      <c r="M77" s="542">
        <f t="shared" si="1"/>
        <v>2274680.0076232967</v>
      </c>
    </row>
    <row r="78" spans="1:13">
      <c r="A78" s="543" t="s">
        <v>841</v>
      </c>
      <c r="B78" s="544" t="s">
        <v>842</v>
      </c>
      <c r="C78" s="545">
        <v>4658865.9957948932</v>
      </c>
      <c r="D78" s="545">
        <v>1912973</v>
      </c>
      <c r="E78" s="545">
        <v>53731</v>
      </c>
      <c r="F78" s="545">
        <v>209925</v>
      </c>
      <c r="G78" s="545">
        <v>72625.999590410764</v>
      </c>
      <c r="H78" s="545">
        <v>29973.002004437552</v>
      </c>
      <c r="I78" s="545">
        <v>54354.999309692153</v>
      </c>
      <c r="J78" s="545">
        <v>9804</v>
      </c>
      <c r="K78" s="545">
        <v>5516</v>
      </c>
      <c r="L78" s="545">
        <v>19432</v>
      </c>
      <c r="M78" s="542">
        <f t="shared" si="1"/>
        <v>7027200.9966994338</v>
      </c>
    </row>
    <row r="79" spans="1:13">
      <c r="A79" s="543" t="s">
        <v>843</v>
      </c>
      <c r="B79" s="544" t="s">
        <v>844</v>
      </c>
      <c r="C79" s="545">
        <v>3229020.9989650683</v>
      </c>
      <c r="D79" s="545">
        <v>1557741</v>
      </c>
      <c r="E79" s="545">
        <v>43529</v>
      </c>
      <c r="F79" s="545">
        <v>162792</v>
      </c>
      <c r="G79" s="545">
        <v>92615.999336776425</v>
      </c>
      <c r="H79" s="545">
        <v>26982.004263673749</v>
      </c>
      <c r="I79" s="545">
        <v>69041.003193730692</v>
      </c>
      <c r="J79" s="545">
        <v>6576</v>
      </c>
      <c r="K79" s="545">
        <v>6939</v>
      </c>
      <c r="L79" s="545">
        <v>0</v>
      </c>
      <c r="M79" s="542">
        <f t="shared" si="1"/>
        <v>5195237.0057592485</v>
      </c>
    </row>
    <row r="80" spans="1:13">
      <c r="A80" s="543" t="s">
        <v>845</v>
      </c>
      <c r="B80" s="544" t="s">
        <v>846</v>
      </c>
      <c r="C80" s="545">
        <v>3946055.9924439155</v>
      </c>
      <c r="D80" s="545">
        <v>1520885</v>
      </c>
      <c r="E80" s="545">
        <v>50620</v>
      </c>
      <c r="F80" s="545">
        <v>196759</v>
      </c>
      <c r="G80" s="545">
        <v>119325.9968319113</v>
      </c>
      <c r="H80" s="545">
        <v>37176.003693147737</v>
      </c>
      <c r="I80" s="545">
        <v>97443.995514530558</v>
      </c>
      <c r="J80" s="545">
        <v>6456</v>
      </c>
      <c r="K80" s="545">
        <v>10746</v>
      </c>
      <c r="L80" s="545">
        <v>152435</v>
      </c>
      <c r="M80" s="542">
        <f t="shared" si="1"/>
        <v>6137902.9884835053</v>
      </c>
    </row>
    <row r="81" spans="1:13">
      <c r="A81" s="543" t="s">
        <v>847</v>
      </c>
      <c r="B81" s="544" t="s">
        <v>848</v>
      </c>
      <c r="C81" s="545">
        <v>2099827.9930024999</v>
      </c>
      <c r="D81" s="545">
        <v>727890</v>
      </c>
      <c r="E81" s="545">
        <v>27309</v>
      </c>
      <c r="F81" s="545">
        <v>104538</v>
      </c>
      <c r="G81" s="545">
        <v>35708.000575477658</v>
      </c>
      <c r="H81" s="545">
        <v>17821.995911919952</v>
      </c>
      <c r="I81" s="545">
        <v>36274.00409657546</v>
      </c>
      <c r="J81" s="545">
        <v>3588</v>
      </c>
      <c r="K81" s="545">
        <v>4700</v>
      </c>
      <c r="L81" s="545">
        <v>7063</v>
      </c>
      <c r="M81" s="542">
        <f t="shared" si="1"/>
        <v>3064719.9935864732</v>
      </c>
    </row>
    <row r="82" spans="1:13">
      <c r="A82" s="543" t="s">
        <v>849</v>
      </c>
      <c r="B82" s="544" t="s">
        <v>850</v>
      </c>
      <c r="C82" s="545">
        <v>128178214.00132439</v>
      </c>
      <c r="D82" s="545">
        <v>33707118</v>
      </c>
      <c r="E82" s="545">
        <v>1492308</v>
      </c>
      <c r="F82" s="545">
        <v>6106254</v>
      </c>
      <c r="G82" s="545">
        <v>2325607.0038853791</v>
      </c>
      <c r="H82" s="545">
        <v>1301801.999703744</v>
      </c>
      <c r="I82" s="545">
        <v>2817566.0034354022</v>
      </c>
      <c r="J82" s="545">
        <v>189732</v>
      </c>
      <c r="K82" s="545">
        <v>400645</v>
      </c>
      <c r="L82" s="545">
        <v>19262897</v>
      </c>
      <c r="M82" s="542">
        <f t="shared" si="1"/>
        <v>195782143.00834891</v>
      </c>
    </row>
    <row r="83" spans="1:13">
      <c r="A83" s="543" t="s">
        <v>851</v>
      </c>
      <c r="B83" s="544" t="s">
        <v>852</v>
      </c>
      <c r="C83" s="545">
        <v>1713528.0072142312</v>
      </c>
      <c r="D83" s="545">
        <v>989212</v>
      </c>
      <c r="E83" s="545">
        <v>26109</v>
      </c>
      <c r="F83" s="545">
        <v>91199</v>
      </c>
      <c r="G83" s="545">
        <v>42933.997968632051</v>
      </c>
      <c r="H83" s="545">
        <v>12628.995633184859</v>
      </c>
      <c r="I83" s="545">
        <v>29692.999259776327</v>
      </c>
      <c r="J83" s="545">
        <v>4392</v>
      </c>
      <c r="K83" s="545">
        <v>2713</v>
      </c>
      <c r="L83" s="545">
        <v>87211</v>
      </c>
      <c r="M83" s="542">
        <f t="shared" si="1"/>
        <v>2999620.000075825</v>
      </c>
    </row>
    <row r="84" spans="1:13">
      <c r="A84" s="543" t="s">
        <v>853</v>
      </c>
      <c r="B84" s="544" t="s">
        <v>854</v>
      </c>
      <c r="C84" s="545">
        <v>1885830.0028928174</v>
      </c>
      <c r="D84" s="545">
        <v>647011</v>
      </c>
      <c r="E84" s="545">
        <v>27369</v>
      </c>
      <c r="F84" s="545">
        <v>97868</v>
      </c>
      <c r="G84" s="545">
        <v>50496.00409980752</v>
      </c>
      <c r="H84" s="545">
        <v>14132.995359918423</v>
      </c>
      <c r="I84" s="545">
        <v>34693.003349395629</v>
      </c>
      <c r="J84" s="545">
        <v>4548</v>
      </c>
      <c r="K84" s="545">
        <v>3149</v>
      </c>
      <c r="L84" s="545">
        <v>36638</v>
      </c>
      <c r="M84" s="542">
        <f t="shared" si="1"/>
        <v>2801735.0057019391</v>
      </c>
    </row>
    <row r="85" spans="1:13">
      <c r="A85" s="543" t="s">
        <v>855</v>
      </c>
      <c r="B85" s="544" t="s">
        <v>856</v>
      </c>
      <c r="C85" s="545">
        <v>3553101.0035807863</v>
      </c>
      <c r="D85" s="545">
        <v>1143538</v>
      </c>
      <c r="E85" s="545">
        <v>50225</v>
      </c>
      <c r="F85" s="545">
        <v>183460</v>
      </c>
      <c r="G85" s="545">
        <v>112648.99517432947</v>
      </c>
      <c r="H85" s="545">
        <v>29166.997502564009</v>
      </c>
      <c r="I85" s="545">
        <v>78594.004056171412</v>
      </c>
      <c r="J85" s="545">
        <v>7644</v>
      </c>
      <c r="K85" s="545">
        <v>7298</v>
      </c>
      <c r="L85" s="545">
        <v>11629</v>
      </c>
      <c r="M85" s="542">
        <f t="shared" si="1"/>
        <v>5177305.000313852</v>
      </c>
    </row>
    <row r="86" spans="1:13">
      <c r="A86" s="543" t="s">
        <v>857</v>
      </c>
      <c r="B86" s="544" t="s">
        <v>858</v>
      </c>
      <c r="C86" s="545">
        <v>7598836.992750572</v>
      </c>
      <c r="D86" s="545">
        <v>1976546</v>
      </c>
      <c r="E86" s="545">
        <v>93766</v>
      </c>
      <c r="F86" s="545">
        <v>378322</v>
      </c>
      <c r="G86" s="545">
        <v>313729.00120944902</v>
      </c>
      <c r="H86" s="545">
        <v>80958.000059781625</v>
      </c>
      <c r="I86" s="545">
        <v>242824.00146211166</v>
      </c>
      <c r="J86" s="545">
        <v>8928</v>
      </c>
      <c r="K86" s="545">
        <v>25700</v>
      </c>
      <c r="L86" s="545">
        <v>580033</v>
      </c>
      <c r="M86" s="542">
        <f t="shared" si="1"/>
        <v>11299642.995481914</v>
      </c>
    </row>
    <row r="87" spans="1:13">
      <c r="A87" s="543" t="s">
        <v>859</v>
      </c>
      <c r="B87" s="544" t="s">
        <v>860</v>
      </c>
      <c r="C87" s="545">
        <v>4808397.9971388597</v>
      </c>
      <c r="D87" s="545">
        <v>1728724</v>
      </c>
      <c r="E87" s="545">
        <v>58306</v>
      </c>
      <c r="F87" s="545">
        <v>235179</v>
      </c>
      <c r="G87" s="545">
        <v>114919.99696496374</v>
      </c>
      <c r="H87" s="545">
        <v>48067.998068619578</v>
      </c>
      <c r="I87" s="545">
        <v>114225.99588673575</v>
      </c>
      <c r="J87" s="545">
        <v>6372</v>
      </c>
      <c r="K87" s="545">
        <v>14643</v>
      </c>
      <c r="L87" s="545">
        <v>370041</v>
      </c>
      <c r="M87" s="542">
        <f t="shared" si="1"/>
        <v>7498876.9880591789</v>
      </c>
    </row>
    <row r="88" spans="1:13">
      <c r="A88" s="543" t="s">
        <v>861</v>
      </c>
      <c r="B88" s="544" t="s">
        <v>862</v>
      </c>
      <c r="C88" s="545">
        <v>16416140.006305864</v>
      </c>
      <c r="D88" s="545">
        <v>7978507</v>
      </c>
      <c r="E88" s="545">
        <v>213032</v>
      </c>
      <c r="F88" s="545">
        <v>824188</v>
      </c>
      <c r="G88" s="545">
        <v>694108.00037845992</v>
      </c>
      <c r="H88" s="545">
        <v>155975.9996231937</v>
      </c>
      <c r="I88" s="545">
        <v>491654.0023819278</v>
      </c>
      <c r="J88" s="545">
        <v>26940</v>
      </c>
      <c r="K88" s="545">
        <v>45322</v>
      </c>
      <c r="L88" s="545">
        <v>418288</v>
      </c>
      <c r="M88" s="542">
        <f t="shared" si="1"/>
        <v>27264155.008689448</v>
      </c>
    </row>
    <row r="89" spans="1:13">
      <c r="A89" s="543" t="s">
        <v>863</v>
      </c>
      <c r="B89" s="544" t="s">
        <v>864</v>
      </c>
      <c r="C89" s="545">
        <v>1925907.0032407099</v>
      </c>
      <c r="D89" s="545">
        <v>713676</v>
      </c>
      <c r="E89" s="545">
        <v>27103</v>
      </c>
      <c r="F89" s="545">
        <v>100310</v>
      </c>
      <c r="G89" s="545">
        <v>27942.998885344736</v>
      </c>
      <c r="H89" s="545">
        <v>17616.996361170422</v>
      </c>
      <c r="I89" s="545">
        <v>34409.995564891258</v>
      </c>
      <c r="J89" s="545">
        <v>3768</v>
      </c>
      <c r="K89" s="545">
        <v>4892</v>
      </c>
      <c r="L89" s="545">
        <v>37939</v>
      </c>
      <c r="M89" s="542">
        <f t="shared" si="1"/>
        <v>2893564.9940521168</v>
      </c>
    </row>
    <row r="90" spans="1:13">
      <c r="A90" s="543" t="s">
        <v>865</v>
      </c>
      <c r="B90" s="544" t="s">
        <v>866</v>
      </c>
      <c r="C90" s="545">
        <v>3707640.0006073457</v>
      </c>
      <c r="D90" s="545">
        <v>2106614</v>
      </c>
      <c r="E90" s="545">
        <v>48562</v>
      </c>
      <c r="F90" s="545">
        <v>187056</v>
      </c>
      <c r="G90" s="545">
        <v>149257.00199861493</v>
      </c>
      <c r="H90" s="545">
        <v>35146.995246715102</v>
      </c>
      <c r="I90" s="545">
        <v>106667.00036006057</v>
      </c>
      <c r="J90" s="545">
        <v>6096</v>
      </c>
      <c r="K90" s="545">
        <v>10181</v>
      </c>
      <c r="L90" s="545">
        <v>0</v>
      </c>
      <c r="M90" s="542">
        <f t="shared" si="1"/>
        <v>6357219.9982127352</v>
      </c>
    </row>
    <row r="91" spans="1:13" ht="25.5">
      <c r="A91" s="543" t="s">
        <v>867</v>
      </c>
      <c r="B91" s="544" t="s">
        <v>868</v>
      </c>
      <c r="C91" s="545">
        <v>2894999.9959934647</v>
      </c>
      <c r="D91" s="545">
        <v>1237683</v>
      </c>
      <c r="E91" s="545">
        <v>42816</v>
      </c>
      <c r="F91" s="545">
        <v>152105</v>
      </c>
      <c r="G91" s="545">
        <v>77566.999020326955</v>
      </c>
      <c r="H91" s="545">
        <v>22201.000029140494</v>
      </c>
      <c r="I91" s="545">
        <v>54491.00455205793</v>
      </c>
      <c r="J91" s="545">
        <v>6996</v>
      </c>
      <c r="K91" s="545">
        <v>5071</v>
      </c>
      <c r="L91" s="545">
        <v>46161</v>
      </c>
      <c r="M91" s="542">
        <f t="shared" si="1"/>
        <v>4540090.9995949902</v>
      </c>
    </row>
    <row r="92" spans="1:13">
      <c r="A92" s="543" t="s">
        <v>869</v>
      </c>
      <c r="B92" s="544" t="s">
        <v>870</v>
      </c>
      <c r="C92" s="545">
        <v>2037907.9914224688</v>
      </c>
      <c r="D92" s="545">
        <v>460968</v>
      </c>
      <c r="E92" s="545">
        <v>29357</v>
      </c>
      <c r="F92" s="545">
        <v>105798</v>
      </c>
      <c r="G92" s="545">
        <v>62824.99556012723</v>
      </c>
      <c r="H92" s="545">
        <v>15940.001424398641</v>
      </c>
      <c r="I92" s="545">
        <v>42191.99733693304</v>
      </c>
      <c r="J92" s="545">
        <v>4668</v>
      </c>
      <c r="K92" s="545">
        <v>3760</v>
      </c>
      <c r="L92" s="545">
        <v>0</v>
      </c>
      <c r="M92" s="542">
        <f t="shared" si="1"/>
        <v>2763415.9857439278</v>
      </c>
    </row>
    <row r="93" spans="1:13">
      <c r="A93" s="543" t="s">
        <v>871</v>
      </c>
      <c r="B93" s="544" t="s">
        <v>872</v>
      </c>
      <c r="C93" s="545">
        <v>5091602.9978894852</v>
      </c>
      <c r="D93" s="545">
        <v>1609510</v>
      </c>
      <c r="E93" s="545">
        <v>65723</v>
      </c>
      <c r="F93" s="545">
        <v>251398</v>
      </c>
      <c r="G93" s="545">
        <v>167719.99814107022</v>
      </c>
      <c r="H93" s="545">
        <v>42820.002262430215</v>
      </c>
      <c r="I93" s="545">
        <v>118913.99737876278</v>
      </c>
      <c r="J93" s="545">
        <v>9564</v>
      </c>
      <c r="K93" s="545">
        <v>11179</v>
      </c>
      <c r="L93" s="545">
        <v>0</v>
      </c>
      <c r="M93" s="542">
        <f t="shared" si="1"/>
        <v>7368430.9956717482</v>
      </c>
    </row>
    <row r="94" spans="1:13">
      <c r="A94" s="543" t="s">
        <v>873</v>
      </c>
      <c r="B94" s="544" t="s">
        <v>874</v>
      </c>
      <c r="C94" s="545">
        <v>6175779.0098810866</v>
      </c>
      <c r="D94" s="545">
        <v>3179873</v>
      </c>
      <c r="E94" s="545">
        <v>82281</v>
      </c>
      <c r="F94" s="545">
        <v>317612</v>
      </c>
      <c r="G94" s="545">
        <v>174151.00327056414</v>
      </c>
      <c r="H94" s="545">
        <v>65839.998603100874</v>
      </c>
      <c r="I94" s="545">
        <v>165393.9975865648</v>
      </c>
      <c r="J94" s="545">
        <v>10068</v>
      </c>
      <c r="K94" s="545">
        <v>20681</v>
      </c>
      <c r="L94" s="545">
        <v>510541</v>
      </c>
      <c r="M94" s="542">
        <f t="shared" si="1"/>
        <v>10702220.009341316</v>
      </c>
    </row>
    <row r="95" spans="1:13">
      <c r="A95" s="543" t="s">
        <v>875</v>
      </c>
      <c r="B95" s="544" t="s">
        <v>876</v>
      </c>
      <c r="C95" s="545">
        <v>2039845.003790136</v>
      </c>
      <c r="D95" s="545">
        <v>848043</v>
      </c>
      <c r="E95" s="545">
        <v>29504</v>
      </c>
      <c r="F95" s="545">
        <v>106141</v>
      </c>
      <c r="G95" s="545">
        <v>48361.000786223653</v>
      </c>
      <c r="H95" s="545">
        <v>16308.004374146509</v>
      </c>
      <c r="I95" s="545">
        <v>37500.995959795953</v>
      </c>
      <c r="J95" s="545">
        <v>4824</v>
      </c>
      <c r="K95" s="545">
        <v>3934</v>
      </c>
      <c r="L95" s="545">
        <v>0</v>
      </c>
      <c r="M95" s="542">
        <f t="shared" si="1"/>
        <v>3134461.0049103019</v>
      </c>
    </row>
    <row r="96" spans="1:13">
      <c r="A96" s="543" t="s">
        <v>877</v>
      </c>
      <c r="B96" s="544" t="s">
        <v>878</v>
      </c>
      <c r="C96" s="545">
        <v>942144.00484069926</v>
      </c>
      <c r="D96" s="545">
        <v>392098</v>
      </c>
      <c r="E96" s="545">
        <v>14388</v>
      </c>
      <c r="F96" s="545">
        <v>49574</v>
      </c>
      <c r="G96" s="545">
        <v>14124.999765016344</v>
      </c>
      <c r="H96" s="545">
        <v>6051.003095751812</v>
      </c>
      <c r="I96" s="545">
        <v>10349.997340133234</v>
      </c>
      <c r="J96" s="545">
        <v>2688</v>
      </c>
      <c r="K96" s="545">
        <v>1028</v>
      </c>
      <c r="L96" s="545">
        <v>4455</v>
      </c>
      <c r="M96" s="542">
        <f t="shared" si="1"/>
        <v>1436901.0050416007</v>
      </c>
    </row>
    <row r="97" spans="1:13">
      <c r="A97" s="543" t="s">
        <v>879</v>
      </c>
      <c r="B97" s="544" t="s">
        <v>880</v>
      </c>
      <c r="C97" s="545">
        <v>1958832.9966361984</v>
      </c>
      <c r="D97" s="545">
        <v>564300</v>
      </c>
      <c r="E97" s="545">
        <v>28589</v>
      </c>
      <c r="F97" s="545">
        <v>101617</v>
      </c>
      <c r="G97" s="545">
        <v>50218.000823425187</v>
      </c>
      <c r="H97" s="545">
        <v>14205.001534212211</v>
      </c>
      <c r="I97" s="545">
        <v>33825.002324382527</v>
      </c>
      <c r="J97" s="545">
        <v>4896</v>
      </c>
      <c r="K97" s="545">
        <v>3016</v>
      </c>
      <c r="L97" s="545">
        <v>4436</v>
      </c>
      <c r="M97" s="542">
        <f t="shared" si="1"/>
        <v>2763935.0013182182</v>
      </c>
    </row>
    <row r="98" spans="1:13">
      <c r="A98" s="543" t="s">
        <v>881</v>
      </c>
      <c r="B98" s="544" t="s">
        <v>882</v>
      </c>
      <c r="C98" s="545">
        <v>3855202.0095439642</v>
      </c>
      <c r="D98" s="545">
        <v>1597694</v>
      </c>
      <c r="E98" s="545">
        <v>54380</v>
      </c>
      <c r="F98" s="545">
        <v>198971</v>
      </c>
      <c r="G98" s="545">
        <v>122161.00199989363</v>
      </c>
      <c r="H98" s="545">
        <v>31797.003663502288</v>
      </c>
      <c r="I98" s="545">
        <v>86117.003493676719</v>
      </c>
      <c r="J98" s="545">
        <v>8220</v>
      </c>
      <c r="K98" s="545">
        <v>7996</v>
      </c>
      <c r="L98" s="545">
        <v>100693</v>
      </c>
      <c r="M98" s="542">
        <f t="shared" si="1"/>
        <v>6063231.0187010374</v>
      </c>
    </row>
    <row r="99" spans="1:13">
      <c r="A99" s="543" t="s">
        <v>883</v>
      </c>
      <c r="B99" s="544" t="s">
        <v>884</v>
      </c>
      <c r="C99" s="545">
        <v>1433955.0068125571</v>
      </c>
      <c r="D99" s="545">
        <v>480761</v>
      </c>
      <c r="E99" s="545">
        <v>18259</v>
      </c>
      <c r="F99" s="545">
        <v>70090</v>
      </c>
      <c r="G99" s="545">
        <v>20709.999904138116</v>
      </c>
      <c r="H99" s="545">
        <v>11345.999790491856</v>
      </c>
      <c r="I99" s="545">
        <v>21366.999360595262</v>
      </c>
      <c r="J99" s="545">
        <v>2556</v>
      </c>
      <c r="K99" s="545">
        <v>2792</v>
      </c>
      <c r="L99" s="545">
        <v>33392</v>
      </c>
      <c r="M99" s="542">
        <f t="shared" si="1"/>
        <v>2095228.0058677823</v>
      </c>
    </row>
    <row r="100" spans="1:13">
      <c r="A100" s="543" t="s">
        <v>885</v>
      </c>
      <c r="B100" s="544" t="s">
        <v>886</v>
      </c>
      <c r="C100" s="545">
        <v>1862432.992279903</v>
      </c>
      <c r="D100" s="545">
        <v>782656</v>
      </c>
      <c r="E100" s="545">
        <v>27055</v>
      </c>
      <c r="F100" s="545">
        <v>97093</v>
      </c>
      <c r="G100" s="545">
        <v>48031.999481320818</v>
      </c>
      <c r="H100" s="545">
        <v>14573.999264458198</v>
      </c>
      <c r="I100" s="545">
        <v>35012.000748538034</v>
      </c>
      <c r="J100" s="545">
        <v>4356</v>
      </c>
      <c r="K100" s="545">
        <v>3429</v>
      </c>
      <c r="L100" s="545">
        <v>62786</v>
      </c>
      <c r="M100" s="542">
        <f t="shared" si="1"/>
        <v>2937425.99177422</v>
      </c>
    </row>
    <row r="101" spans="1:13">
      <c r="A101" s="543" t="s">
        <v>887</v>
      </c>
      <c r="B101" s="544" t="s">
        <v>888</v>
      </c>
      <c r="C101" s="545">
        <v>3636277.0038435929</v>
      </c>
      <c r="D101" s="545">
        <v>630948</v>
      </c>
      <c r="E101" s="545">
        <v>52052</v>
      </c>
      <c r="F101" s="545">
        <v>188079</v>
      </c>
      <c r="G101" s="545">
        <v>113922.99916437294</v>
      </c>
      <c r="H101" s="545">
        <v>28813.998084284525</v>
      </c>
      <c r="I101" s="545">
        <v>77403.002242904186</v>
      </c>
      <c r="J101" s="545">
        <v>8448</v>
      </c>
      <c r="K101" s="545">
        <v>6901</v>
      </c>
      <c r="L101" s="545">
        <v>44602</v>
      </c>
      <c r="M101" s="542">
        <f t="shared" si="1"/>
        <v>4787447.0033351537</v>
      </c>
    </row>
    <row r="102" spans="1:13">
      <c r="A102" s="543" t="s">
        <v>889</v>
      </c>
      <c r="B102" s="544" t="s">
        <v>890</v>
      </c>
      <c r="C102" s="545">
        <v>1375938.9977480988</v>
      </c>
      <c r="D102" s="545">
        <v>715512</v>
      </c>
      <c r="E102" s="545">
        <v>23849</v>
      </c>
      <c r="F102" s="545">
        <v>77118</v>
      </c>
      <c r="G102" s="545">
        <v>10189.001355000701</v>
      </c>
      <c r="H102" s="545">
        <v>7426.0024157450107</v>
      </c>
      <c r="I102" s="545">
        <v>7229.0040699381461</v>
      </c>
      <c r="J102" s="545">
        <v>4692</v>
      </c>
      <c r="K102" s="545">
        <v>674</v>
      </c>
      <c r="L102" s="545">
        <v>0</v>
      </c>
      <c r="M102" s="542">
        <f t="shared" si="1"/>
        <v>2222628.005588783</v>
      </c>
    </row>
    <row r="103" spans="1:13">
      <c r="A103" s="543" t="s">
        <v>891</v>
      </c>
      <c r="B103" s="544" t="s">
        <v>892</v>
      </c>
      <c r="C103" s="545">
        <v>1204025.9979609323</v>
      </c>
      <c r="D103" s="545">
        <v>597960</v>
      </c>
      <c r="E103" s="545">
        <v>20614</v>
      </c>
      <c r="F103" s="545">
        <v>67111</v>
      </c>
      <c r="G103" s="545">
        <v>10569.000609239698</v>
      </c>
      <c r="H103" s="545">
        <v>6668.001944059466</v>
      </c>
      <c r="I103" s="545">
        <v>7417.0031313368963</v>
      </c>
      <c r="J103" s="545">
        <v>3996</v>
      </c>
      <c r="K103" s="545">
        <v>687</v>
      </c>
      <c r="L103" s="545">
        <v>46361</v>
      </c>
      <c r="M103" s="542">
        <f t="shared" si="1"/>
        <v>1965409.0036455686</v>
      </c>
    </row>
    <row r="104" spans="1:13">
      <c r="A104" s="543" t="s">
        <v>893</v>
      </c>
      <c r="B104" s="544" t="s">
        <v>894</v>
      </c>
      <c r="C104" s="545">
        <v>1430852.0071025717</v>
      </c>
      <c r="D104" s="545">
        <v>726549</v>
      </c>
      <c r="E104" s="545">
        <v>23491</v>
      </c>
      <c r="F104" s="545">
        <v>78384</v>
      </c>
      <c r="G104" s="545">
        <v>20077.999880507596</v>
      </c>
      <c r="H104" s="545">
        <v>8825.9973781102944</v>
      </c>
      <c r="I104" s="545">
        <v>14173.000359411455</v>
      </c>
      <c r="J104" s="545">
        <v>4332</v>
      </c>
      <c r="K104" s="545">
        <v>1321</v>
      </c>
      <c r="L104" s="545">
        <v>5011</v>
      </c>
      <c r="M104" s="542">
        <f t="shared" si="1"/>
        <v>2313017.0047206008</v>
      </c>
    </row>
    <row r="105" spans="1:13">
      <c r="A105" s="543" t="s">
        <v>895</v>
      </c>
      <c r="B105" s="544" t="s">
        <v>896</v>
      </c>
      <c r="C105" s="545">
        <v>3971080.0044284319</v>
      </c>
      <c r="D105" s="545">
        <v>2082534</v>
      </c>
      <c r="E105" s="545">
        <v>51548</v>
      </c>
      <c r="F105" s="545">
        <v>199857</v>
      </c>
      <c r="G105" s="545">
        <v>144912.99665228705</v>
      </c>
      <c r="H105" s="545">
        <v>38489.998676621864</v>
      </c>
      <c r="I105" s="545">
        <v>110348.00301572864</v>
      </c>
      <c r="J105" s="545">
        <v>6360</v>
      </c>
      <c r="K105" s="545">
        <v>11358</v>
      </c>
      <c r="L105" s="545">
        <v>0</v>
      </c>
      <c r="M105" s="542">
        <f t="shared" si="1"/>
        <v>6616488.0027730698</v>
      </c>
    </row>
    <row r="106" spans="1:13" ht="25.5">
      <c r="A106" s="543" t="s">
        <v>897</v>
      </c>
      <c r="B106" s="544" t="s">
        <v>898</v>
      </c>
      <c r="C106" s="545">
        <v>8330555.9959877394</v>
      </c>
      <c r="D106" s="545">
        <v>2943253</v>
      </c>
      <c r="E106" s="545">
        <v>114441</v>
      </c>
      <c r="F106" s="545">
        <v>432837</v>
      </c>
      <c r="G106" s="545">
        <v>162961.00112802815</v>
      </c>
      <c r="H106" s="545">
        <v>87299.003331818138</v>
      </c>
      <c r="I106" s="545">
        <v>193590.99569245396</v>
      </c>
      <c r="J106" s="545">
        <v>15864</v>
      </c>
      <c r="K106" s="545">
        <v>26965</v>
      </c>
      <c r="L106" s="545">
        <v>0</v>
      </c>
      <c r="M106" s="542">
        <f t="shared" si="1"/>
        <v>12307766.99614004</v>
      </c>
    </row>
    <row r="107" spans="1:13">
      <c r="A107" s="543" t="s">
        <v>899</v>
      </c>
      <c r="B107" s="544" t="s">
        <v>900</v>
      </c>
      <c r="C107" s="545">
        <v>3926619.9991953163</v>
      </c>
      <c r="D107" s="545">
        <v>1533792</v>
      </c>
      <c r="E107" s="545">
        <v>50146</v>
      </c>
      <c r="F107" s="545">
        <v>192131</v>
      </c>
      <c r="G107" s="545">
        <v>73185.996378049807</v>
      </c>
      <c r="H107" s="545">
        <v>33216.996970701948</v>
      </c>
      <c r="I107" s="545">
        <v>70319.99714935958</v>
      </c>
      <c r="J107" s="545">
        <v>8052</v>
      </c>
      <c r="K107" s="545">
        <v>8717</v>
      </c>
      <c r="L107" s="545">
        <v>75377</v>
      </c>
      <c r="M107" s="542">
        <f t="shared" si="1"/>
        <v>5971557.9896934284</v>
      </c>
    </row>
    <row r="108" spans="1:13" ht="25.5">
      <c r="A108" s="543" t="s">
        <v>901</v>
      </c>
      <c r="B108" s="544" t="s">
        <v>902</v>
      </c>
      <c r="C108" s="545">
        <v>5273988.0000409195</v>
      </c>
      <c r="D108" s="545">
        <v>735348</v>
      </c>
      <c r="E108" s="545">
        <v>71994</v>
      </c>
      <c r="F108" s="545">
        <v>269089</v>
      </c>
      <c r="G108" s="545">
        <v>208589.99793805493</v>
      </c>
      <c r="H108" s="545">
        <v>46088.004406624925</v>
      </c>
      <c r="I108" s="545">
        <v>139650.0024977283</v>
      </c>
      <c r="J108" s="545">
        <v>10272</v>
      </c>
      <c r="K108" s="545">
        <v>12363</v>
      </c>
      <c r="L108" s="545">
        <v>0</v>
      </c>
      <c r="M108" s="542">
        <f t="shared" si="1"/>
        <v>6767382.0048833266</v>
      </c>
    </row>
    <row r="109" spans="1:13">
      <c r="A109" s="543" t="s">
        <v>903</v>
      </c>
      <c r="B109" s="544" t="s">
        <v>904</v>
      </c>
      <c r="C109" s="545">
        <v>1213666.9996098536</v>
      </c>
      <c r="D109" s="545">
        <v>424979</v>
      </c>
      <c r="E109" s="545">
        <v>17598</v>
      </c>
      <c r="F109" s="545">
        <v>63898</v>
      </c>
      <c r="G109" s="545">
        <v>6775.0017798815134</v>
      </c>
      <c r="H109" s="545">
        <v>10545.999944857605</v>
      </c>
      <c r="I109" s="545">
        <v>16066.996118688359</v>
      </c>
      <c r="J109" s="545">
        <v>2544</v>
      </c>
      <c r="K109" s="545">
        <v>2785</v>
      </c>
      <c r="L109" s="545">
        <v>38787</v>
      </c>
      <c r="M109" s="542">
        <f t="shared" si="1"/>
        <v>1797645.997453281</v>
      </c>
    </row>
    <row r="110" spans="1:13">
      <c r="A110" s="543" t="s">
        <v>905</v>
      </c>
      <c r="B110" s="544" t="s">
        <v>906</v>
      </c>
      <c r="C110" s="545">
        <v>16644024.009876091</v>
      </c>
      <c r="D110" s="545">
        <v>10833814</v>
      </c>
      <c r="E110" s="545">
        <v>191920</v>
      </c>
      <c r="F110" s="545">
        <v>788284</v>
      </c>
      <c r="G110" s="545">
        <v>723105.00259216782</v>
      </c>
      <c r="H110" s="545">
        <v>162200.99924738531</v>
      </c>
      <c r="I110" s="545">
        <v>508703.999350812</v>
      </c>
      <c r="J110" s="545">
        <v>23508</v>
      </c>
      <c r="K110" s="545">
        <v>48654</v>
      </c>
      <c r="L110" s="545">
        <v>562620</v>
      </c>
      <c r="M110" s="542">
        <f t="shared" si="1"/>
        <v>30486834.011066459</v>
      </c>
    </row>
    <row r="111" spans="1:13">
      <c r="A111" s="543" t="s">
        <v>907</v>
      </c>
      <c r="B111" s="544" t="s">
        <v>908</v>
      </c>
      <c r="C111" s="545">
        <v>4211724.99109999</v>
      </c>
      <c r="D111" s="545">
        <v>1384014</v>
      </c>
      <c r="E111" s="545">
        <v>57130</v>
      </c>
      <c r="F111" s="545">
        <v>215038</v>
      </c>
      <c r="G111" s="545">
        <v>79379.99898989551</v>
      </c>
      <c r="H111" s="545">
        <v>37964.002213004154</v>
      </c>
      <c r="I111" s="545">
        <v>81271.995585529919</v>
      </c>
      <c r="J111" s="545">
        <v>7740</v>
      </c>
      <c r="K111" s="545">
        <v>10484</v>
      </c>
      <c r="L111" s="545">
        <v>49801</v>
      </c>
      <c r="M111" s="542">
        <f t="shared" si="1"/>
        <v>6134547.98788842</v>
      </c>
    </row>
    <row r="112" spans="1:13" ht="25.5">
      <c r="A112" s="543" t="s">
        <v>909</v>
      </c>
      <c r="B112" s="544" t="s">
        <v>910</v>
      </c>
      <c r="C112" s="545">
        <v>1319471.0098534161</v>
      </c>
      <c r="D112" s="545">
        <v>608298</v>
      </c>
      <c r="E112" s="545">
        <v>19661</v>
      </c>
      <c r="F112" s="545">
        <v>69430</v>
      </c>
      <c r="G112" s="545">
        <v>33615.999438568586</v>
      </c>
      <c r="H112" s="545">
        <v>9839.9955483349077</v>
      </c>
      <c r="I112" s="545">
        <v>23265.003256891781</v>
      </c>
      <c r="J112" s="545">
        <v>3276</v>
      </c>
      <c r="K112" s="545">
        <v>2160</v>
      </c>
      <c r="L112" s="545">
        <v>14247</v>
      </c>
      <c r="M112" s="542">
        <f t="shared" si="1"/>
        <v>2103264.0080972114</v>
      </c>
    </row>
    <row r="113" spans="1:13">
      <c r="A113" s="543" t="s">
        <v>911</v>
      </c>
      <c r="B113" s="544" t="s">
        <v>912</v>
      </c>
      <c r="C113" s="545">
        <v>2234145.999353826</v>
      </c>
      <c r="D113" s="545">
        <v>634440</v>
      </c>
      <c r="E113" s="545">
        <v>32686</v>
      </c>
      <c r="F113" s="545">
        <v>116722</v>
      </c>
      <c r="G113" s="545">
        <v>44236.000546101131</v>
      </c>
      <c r="H113" s="545">
        <v>16903.003328632149</v>
      </c>
      <c r="I113" s="545">
        <v>35765.001299969459</v>
      </c>
      <c r="J113" s="545">
        <v>5220</v>
      </c>
      <c r="K113" s="545">
        <v>3805</v>
      </c>
      <c r="L113" s="545">
        <v>13794</v>
      </c>
      <c r="M113" s="542">
        <f t="shared" si="1"/>
        <v>3137717.0045285285</v>
      </c>
    </row>
    <row r="114" spans="1:13">
      <c r="A114" s="543" t="s">
        <v>913</v>
      </c>
      <c r="B114" s="544" t="s">
        <v>914</v>
      </c>
      <c r="C114" s="545">
        <v>4152838.996028787</v>
      </c>
      <c r="D114" s="545">
        <v>1016520</v>
      </c>
      <c r="E114" s="545">
        <v>54841</v>
      </c>
      <c r="F114" s="545">
        <v>206209</v>
      </c>
      <c r="G114" s="545">
        <v>130242.99805907617</v>
      </c>
      <c r="H114" s="545">
        <v>32538.002313503861</v>
      </c>
      <c r="I114" s="545">
        <v>88636.001526851265</v>
      </c>
      <c r="J114" s="545">
        <v>8280</v>
      </c>
      <c r="K114" s="545">
        <v>7845</v>
      </c>
      <c r="L114" s="545">
        <v>0</v>
      </c>
      <c r="M114" s="542">
        <f t="shared" si="1"/>
        <v>5697950.997928218</v>
      </c>
    </row>
    <row r="115" spans="1:13" ht="25.5">
      <c r="A115" s="543" t="s">
        <v>915</v>
      </c>
      <c r="B115" s="544" t="s">
        <v>916</v>
      </c>
      <c r="C115" s="545">
        <v>4652459.002545476</v>
      </c>
      <c r="D115" s="545">
        <v>2722106</v>
      </c>
      <c r="E115" s="545">
        <v>71966</v>
      </c>
      <c r="F115" s="545">
        <v>247312</v>
      </c>
      <c r="G115" s="545">
        <v>69807.00151488249</v>
      </c>
      <c r="H115" s="545">
        <v>30384.995006459474</v>
      </c>
      <c r="I115" s="545">
        <v>52449.000882390988</v>
      </c>
      <c r="J115" s="545">
        <v>12960</v>
      </c>
      <c r="K115" s="545">
        <v>5304</v>
      </c>
      <c r="L115" s="545">
        <v>100693</v>
      </c>
      <c r="M115" s="542">
        <f t="shared" si="1"/>
        <v>7965440.9999492094</v>
      </c>
    </row>
    <row r="116" spans="1:13">
      <c r="A116" s="543" t="s">
        <v>917</v>
      </c>
      <c r="B116" s="544" t="s">
        <v>918</v>
      </c>
      <c r="C116" s="545">
        <v>3329438.0008644382</v>
      </c>
      <c r="D116" s="545">
        <v>2099428</v>
      </c>
      <c r="E116" s="545">
        <v>44579</v>
      </c>
      <c r="F116" s="545">
        <v>165592</v>
      </c>
      <c r="G116" s="545">
        <v>86085.000635023316</v>
      </c>
      <c r="H116" s="545">
        <v>25892.998908646383</v>
      </c>
      <c r="I116" s="545">
        <v>62717.004641262989</v>
      </c>
      <c r="J116" s="545">
        <v>7608</v>
      </c>
      <c r="K116" s="545">
        <v>6152</v>
      </c>
      <c r="L116" s="545">
        <v>56816</v>
      </c>
      <c r="M116" s="542">
        <f t="shared" si="1"/>
        <v>5884308.0050493712</v>
      </c>
    </row>
    <row r="117" spans="1:13" ht="25.5">
      <c r="A117" s="543" t="s">
        <v>919</v>
      </c>
      <c r="B117" s="544" t="s">
        <v>920</v>
      </c>
      <c r="C117" s="545">
        <v>1374841.9934401165</v>
      </c>
      <c r="D117" s="545">
        <v>598000</v>
      </c>
      <c r="E117" s="545">
        <v>21170</v>
      </c>
      <c r="F117" s="545">
        <v>73989</v>
      </c>
      <c r="G117" s="545">
        <v>18317.995687302129</v>
      </c>
      <c r="H117" s="545">
        <v>10693.003586372604</v>
      </c>
      <c r="I117" s="545">
        <v>18900.99617585236</v>
      </c>
      <c r="J117" s="545">
        <v>3420</v>
      </c>
      <c r="K117" s="545">
        <v>2459</v>
      </c>
      <c r="L117" s="545">
        <v>47548</v>
      </c>
      <c r="M117" s="542">
        <f t="shared" si="1"/>
        <v>2169339.9888896435</v>
      </c>
    </row>
    <row r="118" spans="1:13">
      <c r="A118" s="543" t="s">
        <v>921</v>
      </c>
      <c r="B118" s="544" t="s">
        <v>922</v>
      </c>
      <c r="C118" s="545">
        <v>7864230.9941377249</v>
      </c>
      <c r="D118" s="545">
        <v>3391558</v>
      </c>
      <c r="E118" s="545">
        <v>96078</v>
      </c>
      <c r="F118" s="545">
        <v>386614</v>
      </c>
      <c r="G118" s="545">
        <v>285275.99830695905</v>
      </c>
      <c r="H118" s="545">
        <v>80961.997125371287</v>
      </c>
      <c r="I118" s="545">
        <v>229645.99862337922</v>
      </c>
      <c r="J118" s="545">
        <v>10920</v>
      </c>
      <c r="K118" s="545">
        <v>25126</v>
      </c>
      <c r="L118" s="545">
        <v>209953</v>
      </c>
      <c r="M118" s="542">
        <f t="shared" si="1"/>
        <v>12580363.988193434</v>
      </c>
    </row>
    <row r="119" spans="1:13">
      <c r="A119" s="543" t="s">
        <v>923</v>
      </c>
      <c r="B119" s="544" t="s">
        <v>924</v>
      </c>
      <c r="C119" s="545">
        <v>3557180.9983971282</v>
      </c>
      <c r="D119" s="545">
        <v>724596</v>
      </c>
      <c r="E119" s="545">
        <v>50678</v>
      </c>
      <c r="F119" s="545">
        <v>184286</v>
      </c>
      <c r="G119" s="545">
        <v>110225.0044949287</v>
      </c>
      <c r="H119" s="545">
        <v>29014.997165616838</v>
      </c>
      <c r="I119" s="545">
        <v>77747.997375767241</v>
      </c>
      <c r="J119" s="545">
        <v>7812</v>
      </c>
      <c r="K119" s="545">
        <v>7189</v>
      </c>
      <c r="L119" s="545">
        <v>70114</v>
      </c>
      <c r="M119" s="542">
        <f t="shared" si="1"/>
        <v>4818843.9974334417</v>
      </c>
    </row>
    <row r="120" spans="1:13">
      <c r="A120" s="543" t="s">
        <v>925</v>
      </c>
      <c r="B120" s="544" t="s">
        <v>926</v>
      </c>
      <c r="C120" s="545">
        <v>2363566.9919520095</v>
      </c>
      <c r="D120" s="545">
        <v>888750</v>
      </c>
      <c r="E120" s="545">
        <v>34664</v>
      </c>
      <c r="F120" s="545">
        <v>123583</v>
      </c>
      <c r="G120" s="545">
        <v>59402.999903745214</v>
      </c>
      <c r="H120" s="545">
        <v>18001.998778987327</v>
      </c>
      <c r="I120" s="545">
        <v>42760.995008175763</v>
      </c>
      <c r="J120" s="545">
        <v>5652</v>
      </c>
      <c r="K120" s="545">
        <v>4084</v>
      </c>
      <c r="L120" s="545">
        <v>42436</v>
      </c>
      <c r="M120" s="542">
        <f t="shared" si="1"/>
        <v>3582901.9856429175</v>
      </c>
    </row>
    <row r="121" spans="1:13">
      <c r="A121" s="543" t="s">
        <v>927</v>
      </c>
      <c r="B121" s="544" t="s">
        <v>928</v>
      </c>
      <c r="C121" s="545">
        <v>6286930.0058511924</v>
      </c>
      <c r="D121" s="545">
        <v>1806322</v>
      </c>
      <c r="E121" s="545">
        <v>79941</v>
      </c>
      <c r="F121" s="545">
        <v>307397</v>
      </c>
      <c r="G121" s="545">
        <v>64464.001000813849</v>
      </c>
      <c r="H121" s="545">
        <v>53285.996004502631</v>
      </c>
      <c r="I121" s="545">
        <v>92771.002678757941</v>
      </c>
      <c r="J121" s="545">
        <v>12396</v>
      </c>
      <c r="K121" s="545">
        <v>14029</v>
      </c>
      <c r="L121" s="545">
        <v>237490</v>
      </c>
      <c r="M121" s="542">
        <f t="shared" si="1"/>
        <v>8955026.0055352673</v>
      </c>
    </row>
    <row r="122" spans="1:13">
      <c r="A122" s="543" t="s">
        <v>929</v>
      </c>
      <c r="B122" s="544" t="s">
        <v>930</v>
      </c>
      <c r="C122" s="545">
        <v>1152411.9948367891</v>
      </c>
      <c r="D122" s="545">
        <v>538668</v>
      </c>
      <c r="E122" s="545">
        <v>19289</v>
      </c>
      <c r="F122" s="545">
        <v>63908</v>
      </c>
      <c r="G122" s="545">
        <v>19897.999819940716</v>
      </c>
      <c r="H122" s="545">
        <v>7371.0003553418228</v>
      </c>
      <c r="I122" s="545">
        <v>13365.999968679725</v>
      </c>
      <c r="J122" s="545">
        <v>3612</v>
      </c>
      <c r="K122" s="545">
        <v>1183</v>
      </c>
      <c r="L122" s="545">
        <v>9103</v>
      </c>
      <c r="M122" s="542">
        <f t="shared" si="1"/>
        <v>1828809.9949807513</v>
      </c>
    </row>
    <row r="123" spans="1:13" ht="25.5">
      <c r="A123" s="543" t="s">
        <v>931</v>
      </c>
      <c r="B123" s="544" t="s">
        <v>932</v>
      </c>
      <c r="C123" s="545">
        <v>1318864.9951634947</v>
      </c>
      <c r="D123" s="545">
        <v>651070</v>
      </c>
      <c r="E123" s="545">
        <v>21442</v>
      </c>
      <c r="F123" s="545">
        <v>72416</v>
      </c>
      <c r="G123" s="545">
        <v>12211.002548420987</v>
      </c>
      <c r="H123" s="545">
        <v>9007.0023651898955</v>
      </c>
      <c r="I123" s="545">
        <v>12783.002704423548</v>
      </c>
      <c r="J123" s="545">
        <v>3756</v>
      </c>
      <c r="K123" s="545">
        <v>1677</v>
      </c>
      <c r="L123" s="545">
        <v>51458</v>
      </c>
      <c r="M123" s="542">
        <f t="shared" si="1"/>
        <v>2154685.002781529</v>
      </c>
    </row>
    <row r="124" spans="1:13">
      <c r="A124" s="543" t="s">
        <v>933</v>
      </c>
      <c r="B124" s="544" t="s">
        <v>934</v>
      </c>
      <c r="C124" s="545">
        <v>1211520.0084468764</v>
      </c>
      <c r="D124" s="545">
        <v>545443</v>
      </c>
      <c r="E124" s="545">
        <v>19700</v>
      </c>
      <c r="F124" s="545">
        <v>65932</v>
      </c>
      <c r="G124" s="545">
        <v>16218.998484350752</v>
      </c>
      <c r="H124" s="545">
        <v>7461.0016893128995</v>
      </c>
      <c r="I124" s="545">
        <v>11585.004840715279</v>
      </c>
      <c r="J124" s="545">
        <v>3720</v>
      </c>
      <c r="K124" s="545">
        <v>1114</v>
      </c>
      <c r="L124" s="545">
        <v>33342</v>
      </c>
      <c r="M124" s="542">
        <f t="shared" si="1"/>
        <v>1916036.0134612555</v>
      </c>
    </row>
    <row r="125" spans="1:13">
      <c r="A125" s="543" t="s">
        <v>935</v>
      </c>
      <c r="B125" s="544" t="s">
        <v>936</v>
      </c>
      <c r="C125" s="545">
        <v>1076858.9958059343</v>
      </c>
      <c r="D125" s="545">
        <v>623842</v>
      </c>
      <c r="E125" s="545">
        <v>16666</v>
      </c>
      <c r="F125" s="545">
        <v>57005</v>
      </c>
      <c r="G125" s="545">
        <v>17757.000008117167</v>
      </c>
      <c r="H125" s="545">
        <v>6877.0014693981138</v>
      </c>
      <c r="I125" s="545">
        <v>12309.001308985931</v>
      </c>
      <c r="J125" s="545">
        <v>3180</v>
      </c>
      <c r="K125" s="545">
        <v>1142</v>
      </c>
      <c r="L125" s="545">
        <v>48352</v>
      </c>
      <c r="M125" s="542">
        <f t="shared" si="1"/>
        <v>1863988.9985924356</v>
      </c>
    </row>
    <row r="126" spans="1:13">
      <c r="A126" s="543" t="s">
        <v>937</v>
      </c>
      <c r="B126" s="544" t="s">
        <v>938</v>
      </c>
      <c r="C126" s="545">
        <v>2431895.9914550837</v>
      </c>
      <c r="D126" s="545">
        <v>1380225</v>
      </c>
      <c r="E126" s="545">
        <v>34200</v>
      </c>
      <c r="F126" s="545">
        <v>124661</v>
      </c>
      <c r="G126" s="545">
        <v>76545.004603601672</v>
      </c>
      <c r="H126" s="545">
        <v>19416.003307746454</v>
      </c>
      <c r="I126" s="545">
        <v>52195.997286556245</v>
      </c>
      <c r="J126" s="545">
        <v>5532</v>
      </c>
      <c r="K126" s="545">
        <v>4708</v>
      </c>
      <c r="L126" s="545">
        <v>5403</v>
      </c>
      <c r="M126" s="542">
        <f t="shared" si="1"/>
        <v>4134781.9966529878</v>
      </c>
    </row>
    <row r="127" spans="1:13">
      <c r="A127" s="543" t="s">
        <v>939</v>
      </c>
      <c r="B127" s="544" t="s">
        <v>940</v>
      </c>
      <c r="C127" s="545">
        <v>16440050.003466588</v>
      </c>
      <c r="D127" s="545">
        <v>4588187</v>
      </c>
      <c r="E127" s="545">
        <v>203818</v>
      </c>
      <c r="F127" s="545">
        <v>809525</v>
      </c>
      <c r="G127" s="545">
        <v>525192.00181829114</v>
      </c>
      <c r="H127" s="545">
        <v>162656.99760741286</v>
      </c>
      <c r="I127" s="545">
        <v>441965.0016927158</v>
      </c>
      <c r="J127" s="545">
        <v>25152</v>
      </c>
      <c r="K127" s="545">
        <v>49003</v>
      </c>
      <c r="L127" s="545">
        <v>495963</v>
      </c>
      <c r="M127" s="542">
        <f t="shared" si="1"/>
        <v>23741512.004585009</v>
      </c>
    </row>
    <row r="128" spans="1:13">
      <c r="A128" s="543" t="s">
        <v>941</v>
      </c>
      <c r="B128" s="544" t="s">
        <v>942</v>
      </c>
      <c r="C128" s="545">
        <v>9183706.9938998241</v>
      </c>
      <c r="D128" s="545">
        <v>2682324</v>
      </c>
      <c r="E128" s="545">
        <v>121966</v>
      </c>
      <c r="F128" s="545">
        <v>460481</v>
      </c>
      <c r="G128" s="545">
        <v>312373.00072734465</v>
      </c>
      <c r="H128" s="545">
        <v>77644.004972478171</v>
      </c>
      <c r="I128" s="545">
        <v>219349.99623063306</v>
      </c>
      <c r="J128" s="545">
        <v>17664</v>
      </c>
      <c r="K128" s="545">
        <v>20272</v>
      </c>
      <c r="L128" s="545">
        <v>5023</v>
      </c>
      <c r="M128" s="542">
        <f t="shared" si="1"/>
        <v>13100803.995830281</v>
      </c>
    </row>
    <row r="129" spans="1:13">
      <c r="A129" s="543" t="s">
        <v>943</v>
      </c>
      <c r="B129" s="544" t="s">
        <v>944</v>
      </c>
      <c r="C129" s="545">
        <v>4071450.0095549738</v>
      </c>
      <c r="D129" s="545">
        <v>1060404</v>
      </c>
      <c r="E129" s="545">
        <v>55904</v>
      </c>
      <c r="F129" s="545">
        <v>207515</v>
      </c>
      <c r="G129" s="545">
        <v>144254.99592516944</v>
      </c>
      <c r="H129" s="545">
        <v>34292.004174013178</v>
      </c>
      <c r="I129" s="545">
        <v>98970.996882327803</v>
      </c>
      <c r="J129" s="545">
        <v>8316</v>
      </c>
      <c r="K129" s="545">
        <v>8861</v>
      </c>
      <c r="L129" s="545">
        <v>0</v>
      </c>
      <c r="M129" s="542">
        <f t="shared" si="1"/>
        <v>5689968.0065364847</v>
      </c>
    </row>
    <row r="130" spans="1:13">
      <c r="A130" s="543" t="s">
        <v>945</v>
      </c>
      <c r="B130" s="544" t="s">
        <v>946</v>
      </c>
      <c r="C130" s="545">
        <v>2097938.0025734776</v>
      </c>
      <c r="D130" s="545">
        <v>751340</v>
      </c>
      <c r="E130" s="545">
        <v>30522</v>
      </c>
      <c r="F130" s="545">
        <v>109305</v>
      </c>
      <c r="G130" s="545">
        <v>33645.999192805029</v>
      </c>
      <c r="H130" s="545">
        <v>15824.996111098097</v>
      </c>
      <c r="I130" s="545">
        <v>30254.999833786394</v>
      </c>
      <c r="J130" s="545">
        <v>4824</v>
      </c>
      <c r="K130" s="545">
        <v>3562</v>
      </c>
      <c r="L130" s="545">
        <v>50017</v>
      </c>
      <c r="M130" s="542">
        <f t="shared" si="1"/>
        <v>3127233.9977111672</v>
      </c>
    </row>
    <row r="131" spans="1:13">
      <c r="A131" s="543" t="s">
        <v>947</v>
      </c>
      <c r="B131" s="544" t="s">
        <v>948</v>
      </c>
      <c r="C131" s="545">
        <v>1604600.995282942</v>
      </c>
      <c r="D131" s="545">
        <v>934540</v>
      </c>
      <c r="E131" s="545">
        <v>24941</v>
      </c>
      <c r="F131" s="545">
        <v>85625</v>
      </c>
      <c r="G131" s="545">
        <v>36624.995727110407</v>
      </c>
      <c r="H131" s="545">
        <v>11322.000369013018</v>
      </c>
      <c r="I131" s="545">
        <v>24856.000169626925</v>
      </c>
      <c r="J131" s="545">
        <v>4728</v>
      </c>
      <c r="K131" s="545">
        <v>2253</v>
      </c>
      <c r="L131" s="545">
        <v>36176</v>
      </c>
      <c r="M131" s="542">
        <f t="shared" si="1"/>
        <v>2765666.9915486919</v>
      </c>
    </row>
    <row r="132" spans="1:13" ht="25.5">
      <c r="A132" s="543" t="s">
        <v>949</v>
      </c>
      <c r="B132" s="544" t="s">
        <v>950</v>
      </c>
      <c r="C132" s="545">
        <v>2253752.0002345219</v>
      </c>
      <c r="D132" s="545">
        <v>985305</v>
      </c>
      <c r="E132" s="545">
        <v>25801</v>
      </c>
      <c r="F132" s="545">
        <v>104762</v>
      </c>
      <c r="G132" s="545">
        <v>9759.0018967698525</v>
      </c>
      <c r="H132" s="545">
        <v>18447.003556012613</v>
      </c>
      <c r="I132" s="545">
        <v>26889.99858168279</v>
      </c>
      <c r="J132" s="545">
        <v>3528</v>
      </c>
      <c r="K132" s="545">
        <v>4790</v>
      </c>
      <c r="L132" s="545">
        <v>27163</v>
      </c>
      <c r="M132" s="542">
        <f t="shared" si="1"/>
        <v>3460197.0042689871</v>
      </c>
    </row>
    <row r="133" spans="1:13">
      <c r="A133" s="543" t="s">
        <v>951</v>
      </c>
      <c r="B133" s="544" t="s">
        <v>952</v>
      </c>
      <c r="C133" s="545">
        <v>4846311.9952783231</v>
      </c>
      <c r="D133" s="545">
        <v>1530816</v>
      </c>
      <c r="E133" s="545">
        <v>71145</v>
      </c>
      <c r="F133" s="545">
        <v>253424</v>
      </c>
      <c r="G133" s="545">
        <v>138665.00296372635</v>
      </c>
      <c r="H133" s="545">
        <v>36840.002742409037</v>
      </c>
      <c r="I133" s="545">
        <v>94190.996922123799</v>
      </c>
      <c r="J133" s="545">
        <v>11652</v>
      </c>
      <c r="K133" s="545">
        <v>8335</v>
      </c>
      <c r="L133" s="545">
        <v>137135</v>
      </c>
      <c r="M133" s="542">
        <f t="shared" ref="M133:M196" si="2">SUM(C133:L133)</f>
        <v>7128514.9979065824</v>
      </c>
    </row>
    <row r="134" spans="1:13">
      <c r="A134" s="543" t="s">
        <v>953</v>
      </c>
      <c r="B134" s="544" t="s">
        <v>954</v>
      </c>
      <c r="C134" s="545">
        <v>10860731.002710517</v>
      </c>
      <c r="D134" s="545">
        <v>4186299</v>
      </c>
      <c r="E134" s="545">
        <v>147433</v>
      </c>
      <c r="F134" s="545">
        <v>552089</v>
      </c>
      <c r="G134" s="545">
        <v>307330.00494109449</v>
      </c>
      <c r="H134" s="545">
        <v>94564.997858870091</v>
      </c>
      <c r="I134" s="545">
        <v>241036.99579131597</v>
      </c>
      <c r="J134" s="545">
        <v>21312</v>
      </c>
      <c r="K134" s="545">
        <v>25289</v>
      </c>
      <c r="L134" s="545">
        <v>288642</v>
      </c>
      <c r="M134" s="542">
        <f t="shared" si="2"/>
        <v>16724727.001301799</v>
      </c>
    </row>
    <row r="135" spans="1:13">
      <c r="A135" s="543" t="s">
        <v>955</v>
      </c>
      <c r="B135" s="544" t="s">
        <v>956</v>
      </c>
      <c r="C135" s="545">
        <v>2293341.0047878213</v>
      </c>
      <c r="D135" s="545">
        <v>959452</v>
      </c>
      <c r="E135" s="545">
        <v>31530</v>
      </c>
      <c r="F135" s="545">
        <v>116589</v>
      </c>
      <c r="G135" s="545">
        <v>37506.001254506045</v>
      </c>
      <c r="H135" s="545">
        <v>18689.001303384925</v>
      </c>
      <c r="I135" s="545">
        <v>36906.999631293613</v>
      </c>
      <c r="J135" s="545">
        <v>4812</v>
      </c>
      <c r="K135" s="545">
        <v>4661</v>
      </c>
      <c r="L135" s="545">
        <v>36770</v>
      </c>
      <c r="M135" s="542">
        <f t="shared" si="2"/>
        <v>3540257.0069770059</v>
      </c>
    </row>
    <row r="136" spans="1:13">
      <c r="A136" s="543" t="s">
        <v>957</v>
      </c>
      <c r="B136" s="544" t="s">
        <v>958</v>
      </c>
      <c r="C136" s="545">
        <v>3732076.0025361264</v>
      </c>
      <c r="D136" s="545">
        <v>1787213</v>
      </c>
      <c r="E136" s="545">
        <v>53175</v>
      </c>
      <c r="F136" s="545">
        <v>193744</v>
      </c>
      <c r="G136" s="545">
        <v>105656.00283259213</v>
      </c>
      <c r="H136" s="545">
        <v>31319.000928386031</v>
      </c>
      <c r="I136" s="545">
        <v>79601.004114359326</v>
      </c>
      <c r="J136" s="545">
        <v>8160</v>
      </c>
      <c r="K136" s="545">
        <v>7996</v>
      </c>
      <c r="L136" s="545">
        <v>150445</v>
      </c>
      <c r="M136" s="542">
        <f t="shared" si="2"/>
        <v>6149385.0104114646</v>
      </c>
    </row>
    <row r="137" spans="1:13">
      <c r="A137" s="543" t="s">
        <v>959</v>
      </c>
      <c r="B137" s="544" t="s">
        <v>960</v>
      </c>
      <c r="C137" s="545">
        <v>18714127.994160913</v>
      </c>
      <c r="D137" s="545">
        <v>7522489</v>
      </c>
      <c r="E137" s="545">
        <v>242287</v>
      </c>
      <c r="F137" s="545">
        <v>935697</v>
      </c>
      <c r="G137" s="545">
        <v>760108.99782301369</v>
      </c>
      <c r="H137" s="545">
        <v>173675.00398710583</v>
      </c>
      <c r="I137" s="545">
        <v>536003.0033745321</v>
      </c>
      <c r="J137" s="545">
        <v>31668</v>
      </c>
      <c r="K137" s="545">
        <v>49533</v>
      </c>
      <c r="L137" s="545">
        <v>0</v>
      </c>
      <c r="M137" s="542">
        <f t="shared" si="2"/>
        <v>28965588.999345567</v>
      </c>
    </row>
    <row r="138" spans="1:13">
      <c r="A138" s="543" t="s">
        <v>961</v>
      </c>
      <c r="B138" s="544" t="s">
        <v>962</v>
      </c>
      <c r="C138" s="545">
        <v>6069757.0099409856</v>
      </c>
      <c r="D138" s="545">
        <v>2675364</v>
      </c>
      <c r="E138" s="545">
        <v>78334</v>
      </c>
      <c r="F138" s="545">
        <v>306284</v>
      </c>
      <c r="G138" s="545">
        <v>223715.00404387547</v>
      </c>
      <c r="H138" s="545">
        <v>61088.000099040983</v>
      </c>
      <c r="I138" s="545">
        <v>175362.00162125676</v>
      </c>
      <c r="J138" s="545">
        <v>8892</v>
      </c>
      <c r="K138" s="545">
        <v>18552</v>
      </c>
      <c r="L138" s="545">
        <v>224869</v>
      </c>
      <c r="M138" s="542">
        <f t="shared" si="2"/>
        <v>9842217.0157051589</v>
      </c>
    </row>
    <row r="139" spans="1:13">
      <c r="A139" s="543" t="s">
        <v>963</v>
      </c>
      <c r="B139" s="544" t="s">
        <v>964</v>
      </c>
      <c r="C139" s="545">
        <v>8949097.9941408057</v>
      </c>
      <c r="D139" s="545">
        <v>5372610</v>
      </c>
      <c r="E139" s="545">
        <v>119230</v>
      </c>
      <c r="F139" s="545">
        <v>450556</v>
      </c>
      <c r="G139" s="545">
        <v>330248.00318426086</v>
      </c>
      <c r="H139" s="545">
        <v>77436.997085784067</v>
      </c>
      <c r="I139" s="545">
        <v>226772.00344650805</v>
      </c>
      <c r="J139" s="545">
        <v>16920</v>
      </c>
      <c r="K139" s="545">
        <v>20670</v>
      </c>
      <c r="L139" s="545">
        <v>265754</v>
      </c>
      <c r="M139" s="542">
        <f t="shared" si="2"/>
        <v>15829294.997857358</v>
      </c>
    </row>
    <row r="140" spans="1:13">
      <c r="A140" s="543" t="s">
        <v>965</v>
      </c>
      <c r="B140" s="544" t="s">
        <v>966</v>
      </c>
      <c r="C140" s="545">
        <v>3956660.0044359076</v>
      </c>
      <c r="D140" s="545">
        <v>1133921</v>
      </c>
      <c r="E140" s="545">
        <v>53686</v>
      </c>
      <c r="F140" s="545">
        <v>199450</v>
      </c>
      <c r="G140" s="545">
        <v>92566.999452822129</v>
      </c>
      <c r="H140" s="545">
        <v>33201.998654544281</v>
      </c>
      <c r="I140" s="545">
        <v>77233.99774169772</v>
      </c>
      <c r="J140" s="545">
        <v>8856</v>
      </c>
      <c r="K140" s="545">
        <v>8547</v>
      </c>
      <c r="L140" s="545">
        <v>79320</v>
      </c>
      <c r="M140" s="542">
        <f t="shared" si="2"/>
        <v>5643443.0002849717</v>
      </c>
    </row>
    <row r="141" spans="1:13">
      <c r="A141" s="543" t="s">
        <v>967</v>
      </c>
      <c r="B141" s="544" t="s">
        <v>968</v>
      </c>
      <c r="C141" s="545">
        <v>907995.00495410303</v>
      </c>
      <c r="D141" s="545">
        <v>444876</v>
      </c>
      <c r="E141" s="545">
        <v>15169</v>
      </c>
      <c r="F141" s="545">
        <v>49989</v>
      </c>
      <c r="G141" s="545">
        <v>12266.997814305121</v>
      </c>
      <c r="H141" s="545">
        <v>5425.9984505620569</v>
      </c>
      <c r="I141" s="545">
        <v>8238.9990532860083</v>
      </c>
      <c r="J141" s="545">
        <v>2988</v>
      </c>
      <c r="K141" s="545">
        <v>733</v>
      </c>
      <c r="L141" s="545">
        <v>0</v>
      </c>
      <c r="M141" s="542">
        <f t="shared" si="2"/>
        <v>1447682.0002722561</v>
      </c>
    </row>
    <row r="142" spans="1:13">
      <c r="A142" s="543" t="s">
        <v>969</v>
      </c>
      <c r="B142" s="544" t="s">
        <v>970</v>
      </c>
      <c r="C142" s="545">
        <v>2359906.0052710995</v>
      </c>
      <c r="D142" s="545">
        <v>642348</v>
      </c>
      <c r="E142" s="545">
        <v>35809</v>
      </c>
      <c r="F142" s="545">
        <v>125247</v>
      </c>
      <c r="G142" s="545">
        <v>58910.997149512339</v>
      </c>
      <c r="H142" s="545">
        <v>17257.9971453861</v>
      </c>
      <c r="I142" s="545">
        <v>40582.995322470393</v>
      </c>
      <c r="J142" s="545">
        <v>6048</v>
      </c>
      <c r="K142" s="545">
        <v>3671</v>
      </c>
      <c r="L142" s="545">
        <v>0</v>
      </c>
      <c r="M142" s="542">
        <f t="shared" si="2"/>
        <v>3289780.9948884682</v>
      </c>
    </row>
    <row r="143" spans="1:13">
      <c r="A143" s="543" t="s">
        <v>971</v>
      </c>
      <c r="B143" s="544" t="s">
        <v>972</v>
      </c>
      <c r="C143" s="545">
        <v>1086052.0098931098</v>
      </c>
      <c r="D143" s="545">
        <v>506434</v>
      </c>
      <c r="E143" s="545">
        <v>16672</v>
      </c>
      <c r="F143" s="545">
        <v>58086</v>
      </c>
      <c r="G143" s="545">
        <v>22137.999708369385</v>
      </c>
      <c r="H143" s="545">
        <v>8044.9977728256763</v>
      </c>
      <c r="I143" s="545">
        <v>16835.999517758377</v>
      </c>
      <c r="J143" s="545">
        <v>2796</v>
      </c>
      <c r="K143" s="545">
        <v>1734</v>
      </c>
      <c r="L143" s="545">
        <v>5207</v>
      </c>
      <c r="M143" s="542">
        <f t="shared" si="2"/>
        <v>1724000.0068920632</v>
      </c>
    </row>
    <row r="144" spans="1:13">
      <c r="A144" s="543" t="s">
        <v>973</v>
      </c>
      <c r="B144" s="544" t="s">
        <v>974</v>
      </c>
      <c r="C144" s="545">
        <v>7087604.9965139143</v>
      </c>
      <c r="D144" s="545">
        <v>3405380</v>
      </c>
      <c r="E144" s="545">
        <v>95585</v>
      </c>
      <c r="F144" s="545">
        <v>363023</v>
      </c>
      <c r="G144" s="545">
        <v>234167.00334198546</v>
      </c>
      <c r="H144" s="545">
        <v>67242.997687816198</v>
      </c>
      <c r="I144" s="545">
        <v>184498.00127326747</v>
      </c>
      <c r="J144" s="545">
        <v>12132</v>
      </c>
      <c r="K144" s="545">
        <v>19411</v>
      </c>
      <c r="L144" s="545">
        <v>0</v>
      </c>
      <c r="M144" s="542">
        <f t="shared" si="2"/>
        <v>11469043.998816984</v>
      </c>
    </row>
    <row r="145" spans="1:13" ht="25.5">
      <c r="A145" s="543" t="s">
        <v>975</v>
      </c>
      <c r="B145" s="544" t="s">
        <v>976</v>
      </c>
      <c r="C145" s="545">
        <v>1330504.0090049047</v>
      </c>
      <c r="D145" s="545">
        <v>480576</v>
      </c>
      <c r="E145" s="545">
        <v>21047</v>
      </c>
      <c r="F145" s="545">
        <v>71429</v>
      </c>
      <c r="G145" s="545">
        <v>22574.995887051442</v>
      </c>
      <c r="H145" s="545">
        <v>8430.0009060035409</v>
      </c>
      <c r="I145" s="545">
        <v>15346.001994368615</v>
      </c>
      <c r="J145" s="545">
        <v>3888</v>
      </c>
      <c r="K145" s="545">
        <v>1362</v>
      </c>
      <c r="L145" s="545">
        <v>0</v>
      </c>
      <c r="M145" s="542">
        <f t="shared" si="2"/>
        <v>1955157.0077923283</v>
      </c>
    </row>
    <row r="146" spans="1:13">
      <c r="A146" s="543" t="s">
        <v>977</v>
      </c>
      <c r="B146" s="544" t="s">
        <v>978</v>
      </c>
      <c r="C146" s="545">
        <v>9625660.0090685636</v>
      </c>
      <c r="D146" s="545">
        <v>3610874</v>
      </c>
      <c r="E146" s="545">
        <v>115744</v>
      </c>
      <c r="F146" s="545">
        <v>454570</v>
      </c>
      <c r="G146" s="545">
        <v>258218.00320159044</v>
      </c>
      <c r="H146" s="545">
        <v>83814.997731861484</v>
      </c>
      <c r="I146" s="545">
        <v>207473.99905465334</v>
      </c>
      <c r="J146" s="545">
        <v>17868</v>
      </c>
      <c r="K146" s="545">
        <v>22545</v>
      </c>
      <c r="L146" s="545">
        <v>39784</v>
      </c>
      <c r="M146" s="542">
        <f t="shared" si="2"/>
        <v>14436552.009056669</v>
      </c>
    </row>
    <row r="147" spans="1:13" ht="25.5">
      <c r="A147" s="543" t="s">
        <v>979</v>
      </c>
      <c r="B147" s="544" t="s">
        <v>980</v>
      </c>
      <c r="C147" s="545">
        <v>1197219.0054497977</v>
      </c>
      <c r="D147" s="545">
        <v>422748</v>
      </c>
      <c r="E147" s="545">
        <v>18273</v>
      </c>
      <c r="F147" s="545">
        <v>63447</v>
      </c>
      <c r="G147" s="545">
        <v>29080.002512743653</v>
      </c>
      <c r="H147" s="545">
        <v>8520.0046345055907</v>
      </c>
      <c r="I147" s="545">
        <v>19554.002887504648</v>
      </c>
      <c r="J147" s="545">
        <v>3288</v>
      </c>
      <c r="K147" s="545">
        <v>1732</v>
      </c>
      <c r="L147" s="545">
        <v>26938</v>
      </c>
      <c r="M147" s="542">
        <f t="shared" si="2"/>
        <v>1790799.0154845517</v>
      </c>
    </row>
    <row r="148" spans="1:13">
      <c r="A148" s="543" t="s">
        <v>981</v>
      </c>
      <c r="B148" s="544" t="s">
        <v>982</v>
      </c>
      <c r="C148" s="545">
        <v>5753361.9908427345</v>
      </c>
      <c r="D148" s="545">
        <v>1851528</v>
      </c>
      <c r="E148" s="545">
        <v>69603</v>
      </c>
      <c r="F148" s="545">
        <v>280623</v>
      </c>
      <c r="G148" s="545">
        <v>143368.99669974856</v>
      </c>
      <c r="H148" s="545">
        <v>59515.000615556579</v>
      </c>
      <c r="I148" s="545">
        <v>143896.00154400838</v>
      </c>
      <c r="J148" s="545">
        <v>8820</v>
      </c>
      <c r="K148" s="545">
        <v>18523</v>
      </c>
      <c r="L148" s="545">
        <v>135537</v>
      </c>
      <c r="M148" s="542">
        <f t="shared" si="2"/>
        <v>8464775.9897020478</v>
      </c>
    </row>
    <row r="149" spans="1:13">
      <c r="A149" s="543" t="s">
        <v>983</v>
      </c>
      <c r="B149" s="544" t="s">
        <v>984</v>
      </c>
      <c r="C149" s="545">
        <v>2828912.9947397495</v>
      </c>
      <c r="D149" s="545">
        <v>1483585</v>
      </c>
      <c r="E149" s="545">
        <v>41369</v>
      </c>
      <c r="F149" s="545">
        <v>147730</v>
      </c>
      <c r="G149" s="545">
        <v>75385.002356193509</v>
      </c>
      <c r="H149" s="545">
        <v>21882.00272549289</v>
      </c>
      <c r="I149" s="545">
        <v>53643.997729018876</v>
      </c>
      <c r="J149" s="545">
        <v>6840</v>
      </c>
      <c r="K149" s="545">
        <v>5065</v>
      </c>
      <c r="L149" s="545">
        <v>155744</v>
      </c>
      <c r="M149" s="542">
        <f t="shared" si="2"/>
        <v>4820156.9975504559</v>
      </c>
    </row>
    <row r="150" spans="1:13">
      <c r="A150" s="543" t="s">
        <v>985</v>
      </c>
      <c r="B150" s="544" t="s">
        <v>986</v>
      </c>
      <c r="C150" s="545">
        <v>1747412.0010962016</v>
      </c>
      <c r="D150" s="545">
        <v>829082</v>
      </c>
      <c r="E150" s="545">
        <v>26166</v>
      </c>
      <c r="F150" s="545">
        <v>92156</v>
      </c>
      <c r="G150" s="545">
        <v>10248.004072831198</v>
      </c>
      <c r="H150" s="545">
        <v>12869.995040163139</v>
      </c>
      <c r="I150" s="545">
        <v>17330.003116302178</v>
      </c>
      <c r="J150" s="545">
        <v>4356</v>
      </c>
      <c r="K150" s="545">
        <v>2770</v>
      </c>
      <c r="L150" s="545">
        <v>0</v>
      </c>
      <c r="M150" s="542">
        <f t="shared" si="2"/>
        <v>2742390.0033254977</v>
      </c>
    </row>
    <row r="151" spans="1:13" ht="25.5">
      <c r="A151" s="543" t="s">
        <v>987</v>
      </c>
      <c r="B151" s="544" t="s">
        <v>988</v>
      </c>
      <c r="C151" s="545">
        <v>2580487.9964201446</v>
      </c>
      <c r="D151" s="545">
        <v>1166778</v>
      </c>
      <c r="E151" s="545">
        <v>36116</v>
      </c>
      <c r="F151" s="545">
        <v>130900</v>
      </c>
      <c r="G151" s="545">
        <v>58635.99831697021</v>
      </c>
      <c r="H151" s="545">
        <v>18233.998960034834</v>
      </c>
      <c r="I151" s="545">
        <v>40994.003969982063</v>
      </c>
      <c r="J151" s="545">
        <v>5916</v>
      </c>
      <c r="K151" s="545">
        <v>3784</v>
      </c>
      <c r="L151" s="545">
        <v>0</v>
      </c>
      <c r="M151" s="542">
        <f t="shared" si="2"/>
        <v>4041845.9976671319</v>
      </c>
    </row>
    <row r="152" spans="1:13">
      <c r="A152" s="543" t="s">
        <v>989</v>
      </c>
      <c r="B152" s="544" t="s">
        <v>990</v>
      </c>
      <c r="C152" s="545">
        <v>2018927.0084348603</v>
      </c>
      <c r="D152" s="545">
        <v>998851</v>
      </c>
      <c r="E152" s="545">
        <v>28892</v>
      </c>
      <c r="F152" s="545">
        <v>104341</v>
      </c>
      <c r="G152" s="545">
        <v>54185.002127860724</v>
      </c>
      <c r="H152" s="545">
        <v>16064.998998973206</v>
      </c>
      <c r="I152" s="545">
        <v>39676.004072423355</v>
      </c>
      <c r="J152" s="545">
        <v>4776</v>
      </c>
      <c r="K152" s="545">
        <v>3861</v>
      </c>
      <c r="L152" s="545">
        <v>90399</v>
      </c>
      <c r="M152" s="542">
        <f t="shared" si="2"/>
        <v>3359973.0136341173</v>
      </c>
    </row>
    <row r="153" spans="1:13" ht="25.5">
      <c r="A153" s="543" t="s">
        <v>991</v>
      </c>
      <c r="B153" s="544" t="s">
        <v>992</v>
      </c>
      <c r="C153" s="545">
        <v>9321834.0040661935</v>
      </c>
      <c r="D153" s="545">
        <v>2871730</v>
      </c>
      <c r="E153" s="545">
        <v>115114</v>
      </c>
      <c r="F153" s="545">
        <v>458891</v>
      </c>
      <c r="G153" s="545">
        <v>380735.9992353979</v>
      </c>
      <c r="H153" s="545">
        <v>91331.001639417911</v>
      </c>
      <c r="I153" s="545">
        <v>276482.00493131916</v>
      </c>
      <c r="J153" s="545">
        <v>13068</v>
      </c>
      <c r="K153" s="545">
        <v>27363</v>
      </c>
      <c r="L153" s="545">
        <v>0</v>
      </c>
      <c r="M153" s="542">
        <f t="shared" si="2"/>
        <v>13556549.009872328</v>
      </c>
    </row>
    <row r="154" spans="1:13">
      <c r="A154" s="543" t="s">
        <v>993</v>
      </c>
      <c r="B154" s="544" t="s">
        <v>994</v>
      </c>
      <c r="C154" s="545">
        <v>830043.00634731748</v>
      </c>
      <c r="D154" s="545">
        <v>360900</v>
      </c>
      <c r="E154" s="545">
        <v>13923</v>
      </c>
      <c r="F154" s="545">
        <v>45745</v>
      </c>
      <c r="G154" s="545">
        <v>8438.9997920549795</v>
      </c>
      <c r="H154" s="545">
        <v>4669.0044956601068</v>
      </c>
      <c r="I154" s="545">
        <v>5757.0007685616692</v>
      </c>
      <c r="J154" s="545">
        <v>2676</v>
      </c>
      <c r="K154" s="545">
        <v>518</v>
      </c>
      <c r="L154" s="545">
        <v>0</v>
      </c>
      <c r="M154" s="542">
        <f t="shared" si="2"/>
        <v>1272670.0114035942</v>
      </c>
    </row>
    <row r="155" spans="1:13" ht="25.5">
      <c r="A155" s="543" t="s">
        <v>995</v>
      </c>
      <c r="B155" s="544" t="s">
        <v>996</v>
      </c>
      <c r="C155" s="545">
        <v>2182045.0020836676</v>
      </c>
      <c r="D155" s="545">
        <v>578880</v>
      </c>
      <c r="E155" s="545">
        <v>31967</v>
      </c>
      <c r="F155" s="545">
        <v>114399</v>
      </c>
      <c r="G155" s="545">
        <v>65598.997218627323</v>
      </c>
      <c r="H155" s="545">
        <v>17228.998872829077</v>
      </c>
      <c r="I155" s="545">
        <v>45485.997855411726</v>
      </c>
      <c r="J155" s="545">
        <v>5076</v>
      </c>
      <c r="K155" s="545">
        <v>4088</v>
      </c>
      <c r="L155" s="545">
        <v>112976</v>
      </c>
      <c r="M155" s="542">
        <f t="shared" si="2"/>
        <v>3157744.996030536</v>
      </c>
    </row>
    <row r="156" spans="1:13">
      <c r="A156" s="543" t="s">
        <v>997</v>
      </c>
      <c r="B156" s="544" t="s">
        <v>998</v>
      </c>
      <c r="C156" s="545">
        <v>3585448.9944075299</v>
      </c>
      <c r="D156" s="545">
        <v>566112</v>
      </c>
      <c r="E156" s="545">
        <v>49291</v>
      </c>
      <c r="F156" s="545">
        <v>182981</v>
      </c>
      <c r="G156" s="545">
        <v>133513.99973997631</v>
      </c>
      <c r="H156" s="545">
        <v>30404.996046609867</v>
      </c>
      <c r="I156" s="545">
        <v>89302.001529086323</v>
      </c>
      <c r="J156" s="545">
        <v>7308</v>
      </c>
      <c r="K156" s="545">
        <v>7907</v>
      </c>
      <c r="L156" s="545">
        <v>255088</v>
      </c>
      <c r="M156" s="542">
        <f t="shared" si="2"/>
        <v>4907356.9917232031</v>
      </c>
    </row>
    <row r="157" spans="1:13">
      <c r="A157" s="543" t="s">
        <v>999</v>
      </c>
      <c r="B157" s="544" t="s">
        <v>1000</v>
      </c>
      <c r="C157" s="545">
        <v>2898220.0041847918</v>
      </c>
      <c r="D157" s="545">
        <v>1259157</v>
      </c>
      <c r="E157" s="545">
        <v>41353</v>
      </c>
      <c r="F157" s="545">
        <v>149557</v>
      </c>
      <c r="G157" s="545">
        <v>62982.996912742863</v>
      </c>
      <c r="H157" s="545">
        <v>22781.997311035801</v>
      </c>
      <c r="I157" s="545">
        <v>50389.002177915492</v>
      </c>
      <c r="J157" s="545">
        <v>6744</v>
      </c>
      <c r="K157" s="545">
        <v>5407</v>
      </c>
      <c r="L157" s="545">
        <v>6968</v>
      </c>
      <c r="M157" s="542">
        <f t="shared" si="2"/>
        <v>4503560.0005864864</v>
      </c>
    </row>
    <row r="158" spans="1:13">
      <c r="A158" s="543" t="s">
        <v>1001</v>
      </c>
      <c r="B158" s="544" t="s">
        <v>1002</v>
      </c>
      <c r="C158" s="545">
        <v>1633689.0059135573</v>
      </c>
      <c r="D158" s="545">
        <v>851248</v>
      </c>
      <c r="E158" s="545">
        <v>25619</v>
      </c>
      <c r="F158" s="545">
        <v>88079</v>
      </c>
      <c r="G158" s="545">
        <v>28260.001763395507</v>
      </c>
      <c r="H158" s="545">
        <v>11527.997251106781</v>
      </c>
      <c r="I158" s="545">
        <v>22124.998165859462</v>
      </c>
      <c r="J158" s="545">
        <v>4416</v>
      </c>
      <c r="K158" s="545">
        <v>2294</v>
      </c>
      <c r="L158" s="545">
        <v>0</v>
      </c>
      <c r="M158" s="542">
        <f t="shared" si="2"/>
        <v>2667258.0030939193</v>
      </c>
    </row>
    <row r="159" spans="1:13">
      <c r="A159" s="543" t="s">
        <v>1003</v>
      </c>
      <c r="B159" s="544" t="s">
        <v>1004</v>
      </c>
      <c r="C159" s="545">
        <v>3623674.9943629662</v>
      </c>
      <c r="D159" s="545">
        <v>1739081</v>
      </c>
      <c r="E159" s="545">
        <v>51271</v>
      </c>
      <c r="F159" s="545">
        <v>188328</v>
      </c>
      <c r="G159" s="545">
        <v>100249.99550830908</v>
      </c>
      <c r="H159" s="545">
        <v>32129.996185415053</v>
      </c>
      <c r="I159" s="545">
        <v>80169.996796377061</v>
      </c>
      <c r="J159" s="545">
        <v>7632</v>
      </c>
      <c r="K159" s="545">
        <v>8664</v>
      </c>
      <c r="L159" s="545">
        <v>93076</v>
      </c>
      <c r="M159" s="542">
        <f t="shared" si="2"/>
        <v>5924276.982853068</v>
      </c>
    </row>
    <row r="160" spans="1:13">
      <c r="A160" s="543" t="s">
        <v>1005</v>
      </c>
      <c r="B160" s="544" t="s">
        <v>1006</v>
      </c>
      <c r="C160" s="545">
        <v>19933506.999456916</v>
      </c>
      <c r="D160" s="545">
        <v>4699013</v>
      </c>
      <c r="E160" s="545">
        <v>232276</v>
      </c>
      <c r="F160" s="545">
        <v>952785</v>
      </c>
      <c r="G160" s="545">
        <v>466835.99972119048</v>
      </c>
      <c r="H160" s="545">
        <v>198668.99629150535</v>
      </c>
      <c r="I160" s="545">
        <v>468362.0048185772</v>
      </c>
      <c r="J160" s="545">
        <v>28152</v>
      </c>
      <c r="K160" s="545">
        <v>60610</v>
      </c>
      <c r="L160" s="545">
        <v>144044</v>
      </c>
      <c r="M160" s="542">
        <f t="shared" si="2"/>
        <v>27184254.000288192</v>
      </c>
    </row>
    <row r="161" spans="1:13">
      <c r="A161" s="543" t="s">
        <v>1007</v>
      </c>
      <c r="B161" s="544" t="s">
        <v>1008</v>
      </c>
      <c r="C161" s="545">
        <v>3102914.9952017129</v>
      </c>
      <c r="D161" s="545">
        <v>1039585</v>
      </c>
      <c r="E161" s="545">
        <v>45484</v>
      </c>
      <c r="F161" s="545">
        <v>163800</v>
      </c>
      <c r="G161" s="545">
        <v>60353.000386685599</v>
      </c>
      <c r="H161" s="545">
        <v>27605.996128075814</v>
      </c>
      <c r="I161" s="545">
        <v>59078.000083154591</v>
      </c>
      <c r="J161" s="545">
        <v>7392</v>
      </c>
      <c r="K161" s="545">
        <v>7409</v>
      </c>
      <c r="L161" s="545">
        <v>109597</v>
      </c>
      <c r="M161" s="542">
        <f t="shared" si="2"/>
        <v>4623218.9917996284</v>
      </c>
    </row>
    <row r="162" spans="1:13">
      <c r="A162" s="543" t="s">
        <v>1009</v>
      </c>
      <c r="B162" s="544" t="s">
        <v>1010</v>
      </c>
      <c r="C162" s="545">
        <v>4382829.9915106483</v>
      </c>
      <c r="D162" s="545">
        <v>880632</v>
      </c>
      <c r="E162" s="545">
        <v>58824</v>
      </c>
      <c r="F162" s="545">
        <v>221272</v>
      </c>
      <c r="G162" s="545">
        <v>148551.99605182128</v>
      </c>
      <c r="H162" s="545">
        <v>37510.999928065634</v>
      </c>
      <c r="I162" s="545">
        <v>105446.99981482069</v>
      </c>
      <c r="J162" s="545">
        <v>8436</v>
      </c>
      <c r="K162" s="545">
        <v>9894</v>
      </c>
      <c r="L162" s="545">
        <v>0</v>
      </c>
      <c r="M162" s="542">
        <f t="shared" si="2"/>
        <v>5853397.9873053553</v>
      </c>
    </row>
    <row r="163" spans="1:13" ht="25.5">
      <c r="A163" s="543" t="s">
        <v>1011</v>
      </c>
      <c r="B163" s="544" t="s">
        <v>1012</v>
      </c>
      <c r="C163" s="545">
        <v>2128216.9995718072</v>
      </c>
      <c r="D163" s="545">
        <v>823014</v>
      </c>
      <c r="E163" s="545">
        <v>29046</v>
      </c>
      <c r="F163" s="545">
        <v>107128</v>
      </c>
      <c r="G163" s="545">
        <v>38851.995939869477</v>
      </c>
      <c r="H163" s="545">
        <v>16307.003848282762</v>
      </c>
      <c r="I163" s="545">
        <v>33247.000540510424</v>
      </c>
      <c r="J163" s="545">
        <v>4656</v>
      </c>
      <c r="K163" s="545">
        <v>3799</v>
      </c>
      <c r="L163" s="545">
        <v>112858</v>
      </c>
      <c r="M163" s="542">
        <f t="shared" si="2"/>
        <v>3297123.9999004696</v>
      </c>
    </row>
    <row r="164" spans="1:13">
      <c r="A164" s="543" t="s">
        <v>1013</v>
      </c>
      <c r="B164" s="544" t="s">
        <v>1014</v>
      </c>
      <c r="C164" s="545">
        <v>2550537.998964699</v>
      </c>
      <c r="D164" s="545">
        <v>1263992</v>
      </c>
      <c r="E164" s="545">
        <v>37422</v>
      </c>
      <c r="F164" s="545">
        <v>133656</v>
      </c>
      <c r="G164" s="545">
        <v>73931.999839595985</v>
      </c>
      <c r="H164" s="545">
        <v>19846.998769032514</v>
      </c>
      <c r="I164" s="545">
        <v>50774.996333016556</v>
      </c>
      <c r="J164" s="545">
        <v>6000</v>
      </c>
      <c r="K164" s="545">
        <v>4627</v>
      </c>
      <c r="L164" s="545">
        <v>0</v>
      </c>
      <c r="M164" s="542">
        <f t="shared" si="2"/>
        <v>4140788.9939063438</v>
      </c>
    </row>
    <row r="165" spans="1:13">
      <c r="A165" s="543" t="s">
        <v>1015</v>
      </c>
      <c r="B165" s="544" t="s">
        <v>1016</v>
      </c>
      <c r="C165" s="545">
        <v>1949703.9996230064</v>
      </c>
      <c r="D165" s="545">
        <v>512472</v>
      </c>
      <c r="E165" s="545">
        <v>28056</v>
      </c>
      <c r="F165" s="545">
        <v>101007</v>
      </c>
      <c r="G165" s="545">
        <v>54777.003697134802</v>
      </c>
      <c r="H165" s="545">
        <v>14924.00464001219</v>
      </c>
      <c r="I165" s="545">
        <v>37849.999431833639</v>
      </c>
      <c r="J165" s="545">
        <v>4488</v>
      </c>
      <c r="K165" s="545">
        <v>3426</v>
      </c>
      <c r="L165" s="545">
        <v>10258</v>
      </c>
      <c r="M165" s="542">
        <f t="shared" si="2"/>
        <v>2716962.0073919869</v>
      </c>
    </row>
    <row r="166" spans="1:13">
      <c r="A166" s="543" t="s">
        <v>1017</v>
      </c>
      <c r="B166" s="544" t="s">
        <v>1018</v>
      </c>
      <c r="C166" s="545">
        <v>1762391.002039226</v>
      </c>
      <c r="D166" s="545">
        <v>1088292</v>
      </c>
      <c r="E166" s="545">
        <v>26394</v>
      </c>
      <c r="F166" s="545">
        <v>92938</v>
      </c>
      <c r="G166" s="545">
        <v>42441.996012509022</v>
      </c>
      <c r="H166" s="545">
        <v>13002.002865154183</v>
      </c>
      <c r="I166" s="545">
        <v>30003.999822288402</v>
      </c>
      <c r="J166" s="545">
        <v>4416</v>
      </c>
      <c r="K166" s="545">
        <v>2810</v>
      </c>
      <c r="L166" s="545">
        <v>15998</v>
      </c>
      <c r="M166" s="542">
        <f t="shared" si="2"/>
        <v>3078687.0007391772</v>
      </c>
    </row>
    <row r="167" spans="1:13">
      <c r="A167" s="543" t="s">
        <v>1019</v>
      </c>
      <c r="B167" s="544" t="s">
        <v>1020</v>
      </c>
      <c r="C167" s="545">
        <v>2602274.0078758858</v>
      </c>
      <c r="D167" s="545">
        <v>598032</v>
      </c>
      <c r="E167" s="545">
        <v>37323</v>
      </c>
      <c r="F167" s="545">
        <v>134636</v>
      </c>
      <c r="G167" s="545">
        <v>77677.003731475997</v>
      </c>
      <c r="H167" s="545">
        <v>20269.001629554405</v>
      </c>
      <c r="I167" s="545">
        <v>52949.998357104007</v>
      </c>
      <c r="J167" s="545">
        <v>6036</v>
      </c>
      <c r="K167" s="545">
        <v>4753</v>
      </c>
      <c r="L167" s="545">
        <v>127147</v>
      </c>
      <c r="M167" s="542">
        <f t="shared" si="2"/>
        <v>3661097.0115940203</v>
      </c>
    </row>
    <row r="168" spans="1:13">
      <c r="A168" s="543" t="s">
        <v>1021</v>
      </c>
      <c r="B168" s="544" t="s">
        <v>1022</v>
      </c>
      <c r="C168" s="545">
        <v>1819919.9955700329</v>
      </c>
      <c r="D168" s="545">
        <v>941303</v>
      </c>
      <c r="E168" s="545">
        <v>27030</v>
      </c>
      <c r="F168" s="545">
        <v>95390</v>
      </c>
      <c r="G168" s="545">
        <v>43986.99843945507</v>
      </c>
      <c r="H168" s="545">
        <v>13097.00157479591</v>
      </c>
      <c r="I168" s="545">
        <v>30195.001262944919</v>
      </c>
      <c r="J168" s="545">
        <v>4524</v>
      </c>
      <c r="K168" s="545">
        <v>2738</v>
      </c>
      <c r="L168" s="545">
        <v>0</v>
      </c>
      <c r="M168" s="542">
        <f t="shared" si="2"/>
        <v>2978183.9968472286</v>
      </c>
    </row>
    <row r="169" spans="1:13">
      <c r="A169" s="543" t="s">
        <v>1023</v>
      </c>
      <c r="B169" s="544" t="s">
        <v>1024</v>
      </c>
      <c r="C169" s="545">
        <v>9222232.0051028505</v>
      </c>
      <c r="D169" s="545">
        <v>3117889</v>
      </c>
      <c r="E169" s="545">
        <v>124243</v>
      </c>
      <c r="F169" s="545">
        <v>470132</v>
      </c>
      <c r="G169" s="545">
        <v>307523.00258625287</v>
      </c>
      <c r="H169" s="545">
        <v>84742.998390546956</v>
      </c>
      <c r="I169" s="545">
        <v>232892.0043352042</v>
      </c>
      <c r="J169" s="545">
        <v>16548</v>
      </c>
      <c r="K169" s="545">
        <v>23823</v>
      </c>
      <c r="L169" s="545">
        <v>655667</v>
      </c>
      <c r="M169" s="542">
        <f t="shared" si="2"/>
        <v>14255692.010414854</v>
      </c>
    </row>
    <row r="170" spans="1:13">
      <c r="A170" s="543" t="s">
        <v>1025</v>
      </c>
      <c r="B170" s="544" t="s">
        <v>1026</v>
      </c>
      <c r="C170" s="545">
        <v>2723385.0099676596</v>
      </c>
      <c r="D170" s="545">
        <v>840438</v>
      </c>
      <c r="E170" s="545">
        <v>37737</v>
      </c>
      <c r="F170" s="545">
        <v>141329</v>
      </c>
      <c r="G170" s="545">
        <v>57741.000282437577</v>
      </c>
      <c r="H170" s="545">
        <v>25503.996959083859</v>
      </c>
      <c r="I170" s="545">
        <v>57460.001877805422</v>
      </c>
      <c r="J170" s="545">
        <v>4824</v>
      </c>
      <c r="K170" s="545">
        <v>7256</v>
      </c>
      <c r="L170" s="545">
        <v>76808</v>
      </c>
      <c r="M170" s="542">
        <f t="shared" si="2"/>
        <v>3972482.0090869861</v>
      </c>
    </row>
    <row r="171" spans="1:13">
      <c r="A171" s="543" t="s">
        <v>1027</v>
      </c>
      <c r="B171" s="544" t="s">
        <v>1028</v>
      </c>
      <c r="C171" s="545">
        <v>1261832.0076861824</v>
      </c>
      <c r="D171" s="545">
        <v>457680</v>
      </c>
      <c r="E171" s="545">
        <v>19953</v>
      </c>
      <c r="F171" s="545">
        <v>68012</v>
      </c>
      <c r="G171" s="545">
        <v>25278.001053211963</v>
      </c>
      <c r="H171" s="545">
        <v>8406.9962502660383</v>
      </c>
      <c r="I171" s="545">
        <v>17059.995729950511</v>
      </c>
      <c r="J171" s="545">
        <v>3576</v>
      </c>
      <c r="K171" s="545">
        <v>1511</v>
      </c>
      <c r="L171" s="545">
        <v>0</v>
      </c>
      <c r="M171" s="542">
        <f t="shared" si="2"/>
        <v>1863309.0007196108</v>
      </c>
    </row>
    <row r="172" spans="1:13">
      <c r="A172" s="543" t="s">
        <v>1029</v>
      </c>
      <c r="B172" s="544" t="s">
        <v>1030</v>
      </c>
      <c r="C172" s="545">
        <v>4325982.9907254092</v>
      </c>
      <c r="D172" s="545">
        <v>1110360</v>
      </c>
      <c r="E172" s="545">
        <v>60823</v>
      </c>
      <c r="F172" s="545">
        <v>225149</v>
      </c>
      <c r="G172" s="545">
        <v>111322.9965944844</v>
      </c>
      <c r="H172" s="545">
        <v>38967.999469484064</v>
      </c>
      <c r="I172" s="545">
        <v>95949.001503337902</v>
      </c>
      <c r="J172" s="545">
        <v>8268</v>
      </c>
      <c r="K172" s="545">
        <v>10690</v>
      </c>
      <c r="L172" s="545">
        <v>0</v>
      </c>
      <c r="M172" s="542">
        <f t="shared" si="2"/>
        <v>5987512.9882927155</v>
      </c>
    </row>
    <row r="173" spans="1:13">
      <c r="A173" s="543" t="s">
        <v>1031</v>
      </c>
      <c r="B173" s="544" t="s">
        <v>1032</v>
      </c>
      <c r="C173" s="545">
        <v>4073268.0042633489</v>
      </c>
      <c r="D173" s="545">
        <v>1118568</v>
      </c>
      <c r="E173" s="545">
        <v>53065</v>
      </c>
      <c r="F173" s="545">
        <v>199126</v>
      </c>
      <c r="G173" s="545">
        <v>97781.000823512499</v>
      </c>
      <c r="H173" s="545">
        <v>28964.002126722949</v>
      </c>
      <c r="I173" s="545">
        <v>68407.004288573298</v>
      </c>
      <c r="J173" s="545">
        <v>8520</v>
      </c>
      <c r="K173" s="545">
        <v>6188</v>
      </c>
      <c r="L173" s="545">
        <v>20688</v>
      </c>
      <c r="M173" s="542">
        <f t="shared" si="2"/>
        <v>5674575.0115021579</v>
      </c>
    </row>
    <row r="174" spans="1:13">
      <c r="A174" s="543" t="s">
        <v>1033</v>
      </c>
      <c r="B174" s="544" t="s">
        <v>1034</v>
      </c>
      <c r="C174" s="545">
        <v>12971211.996255677</v>
      </c>
      <c r="D174" s="545">
        <v>2851080</v>
      </c>
      <c r="E174" s="545">
        <v>175225</v>
      </c>
      <c r="F174" s="545">
        <v>656587</v>
      </c>
      <c r="G174" s="545">
        <v>467366.99515417637</v>
      </c>
      <c r="H174" s="545">
        <v>111364.00121116174</v>
      </c>
      <c r="I174" s="545">
        <v>330518.99846716144</v>
      </c>
      <c r="J174" s="545">
        <v>25728</v>
      </c>
      <c r="K174" s="545">
        <v>29410</v>
      </c>
      <c r="L174" s="545">
        <v>369519</v>
      </c>
      <c r="M174" s="542">
        <f t="shared" si="2"/>
        <v>17988010.991088178</v>
      </c>
    </row>
    <row r="175" spans="1:13">
      <c r="A175" s="543" t="s">
        <v>1035</v>
      </c>
      <c r="B175" s="544" t="s">
        <v>1036</v>
      </c>
      <c r="C175" s="545">
        <v>738293.99452504783</v>
      </c>
      <c r="D175" s="545">
        <v>329396</v>
      </c>
      <c r="E175" s="545">
        <v>11324</v>
      </c>
      <c r="F175" s="545">
        <v>39693</v>
      </c>
      <c r="G175" s="545">
        <v>11149.996366163188</v>
      </c>
      <c r="H175" s="545">
        <v>5792.9953664245031</v>
      </c>
      <c r="I175" s="545">
        <v>10776.002967034929</v>
      </c>
      <c r="J175" s="545">
        <v>1800</v>
      </c>
      <c r="K175" s="545">
        <v>1351</v>
      </c>
      <c r="L175" s="545">
        <v>17150</v>
      </c>
      <c r="M175" s="542">
        <f t="shared" si="2"/>
        <v>1166726.9892246707</v>
      </c>
    </row>
    <row r="176" spans="1:13">
      <c r="A176" s="543" t="s">
        <v>1037</v>
      </c>
      <c r="B176" s="544" t="s">
        <v>1038</v>
      </c>
      <c r="C176" s="545">
        <v>1711492.9971024364</v>
      </c>
      <c r="D176" s="545">
        <v>827499</v>
      </c>
      <c r="E176" s="545">
        <v>24141</v>
      </c>
      <c r="F176" s="545">
        <v>87366</v>
      </c>
      <c r="G176" s="545">
        <v>39629.999842870544</v>
      </c>
      <c r="H176" s="545">
        <v>12719.998292403969</v>
      </c>
      <c r="I176" s="545">
        <v>28810.000342861727</v>
      </c>
      <c r="J176" s="545">
        <v>4032</v>
      </c>
      <c r="K176" s="545">
        <v>2824</v>
      </c>
      <c r="L176" s="545">
        <v>76971</v>
      </c>
      <c r="M176" s="542">
        <f t="shared" si="2"/>
        <v>2815485.9955805726</v>
      </c>
    </row>
    <row r="177" spans="1:13">
      <c r="A177" s="543" t="s">
        <v>1039</v>
      </c>
      <c r="B177" s="544" t="s">
        <v>1040</v>
      </c>
      <c r="C177" s="545">
        <v>3936406.0064151906</v>
      </c>
      <c r="D177" s="545">
        <v>1703258</v>
      </c>
      <c r="E177" s="545">
        <v>49646</v>
      </c>
      <c r="F177" s="545">
        <v>195873</v>
      </c>
      <c r="G177" s="545">
        <v>125525.00042123609</v>
      </c>
      <c r="H177" s="545">
        <v>38775.995568102975</v>
      </c>
      <c r="I177" s="545">
        <v>103754.99694755131</v>
      </c>
      <c r="J177" s="545">
        <v>5712</v>
      </c>
      <c r="K177" s="545">
        <v>11633</v>
      </c>
      <c r="L177" s="545">
        <v>27576</v>
      </c>
      <c r="M177" s="542">
        <f t="shared" si="2"/>
        <v>6198159.9993520807</v>
      </c>
    </row>
    <row r="178" spans="1:13" ht="25.5">
      <c r="A178" s="543" t="s">
        <v>1041</v>
      </c>
      <c r="B178" s="544" t="s">
        <v>1042</v>
      </c>
      <c r="C178" s="545">
        <v>1752113.0073528548</v>
      </c>
      <c r="D178" s="545">
        <v>715908</v>
      </c>
      <c r="E178" s="545">
        <v>26749</v>
      </c>
      <c r="F178" s="545">
        <v>92849</v>
      </c>
      <c r="G178" s="545">
        <v>38558.996597711681</v>
      </c>
      <c r="H178" s="545">
        <v>12160.995137568421</v>
      </c>
      <c r="I178" s="545">
        <v>26335.999997441766</v>
      </c>
      <c r="J178" s="545">
        <v>4704</v>
      </c>
      <c r="K178" s="545">
        <v>2383</v>
      </c>
      <c r="L178" s="545">
        <v>20014</v>
      </c>
      <c r="M178" s="542">
        <f t="shared" si="2"/>
        <v>2691775.9990855767</v>
      </c>
    </row>
    <row r="179" spans="1:13" ht="25.5">
      <c r="A179" s="543" t="s">
        <v>1043</v>
      </c>
      <c r="B179" s="544" t="s">
        <v>1044</v>
      </c>
      <c r="C179" s="545">
        <v>3416281.9932134156</v>
      </c>
      <c r="D179" s="545">
        <v>1656045</v>
      </c>
      <c r="E179" s="545">
        <v>49365</v>
      </c>
      <c r="F179" s="545">
        <v>177061</v>
      </c>
      <c r="G179" s="545">
        <v>73516.000311753014</v>
      </c>
      <c r="H179" s="545">
        <v>26304.004294052178</v>
      </c>
      <c r="I179" s="545">
        <v>57699.004018196123</v>
      </c>
      <c r="J179" s="545">
        <v>8280</v>
      </c>
      <c r="K179" s="545">
        <v>6069</v>
      </c>
      <c r="L179" s="545">
        <v>0</v>
      </c>
      <c r="M179" s="542">
        <f t="shared" si="2"/>
        <v>5470621.0018374156</v>
      </c>
    </row>
    <row r="180" spans="1:13" ht="25.5">
      <c r="A180" s="543" t="s">
        <v>1045</v>
      </c>
      <c r="B180" s="544" t="s">
        <v>1046</v>
      </c>
      <c r="C180" s="545">
        <v>9032954.9990425389</v>
      </c>
      <c r="D180" s="545">
        <v>2562274</v>
      </c>
      <c r="E180" s="545">
        <v>120734</v>
      </c>
      <c r="F180" s="545">
        <v>461641</v>
      </c>
      <c r="G180" s="545">
        <v>282946.99656420131</v>
      </c>
      <c r="H180" s="545">
        <v>88308.995826335769</v>
      </c>
      <c r="I180" s="545">
        <v>234145.00338099935</v>
      </c>
      <c r="J180" s="545">
        <v>15180</v>
      </c>
      <c r="K180" s="545">
        <v>26111</v>
      </c>
      <c r="L180" s="545">
        <v>372905</v>
      </c>
      <c r="M180" s="542">
        <f t="shared" si="2"/>
        <v>13197200.994814076</v>
      </c>
    </row>
    <row r="181" spans="1:13" ht="25.5">
      <c r="A181" s="543" t="s">
        <v>1047</v>
      </c>
      <c r="B181" s="544" t="s">
        <v>1048</v>
      </c>
      <c r="C181" s="545">
        <v>4347207.9930609241</v>
      </c>
      <c r="D181" s="545">
        <v>534012</v>
      </c>
      <c r="E181" s="545">
        <v>55425</v>
      </c>
      <c r="F181" s="545">
        <v>214849</v>
      </c>
      <c r="G181" s="545">
        <v>183451.00299148823</v>
      </c>
      <c r="H181" s="545">
        <v>39091.002263906688</v>
      </c>
      <c r="I181" s="545">
        <v>122225.00250979536</v>
      </c>
      <c r="J181" s="545">
        <v>7524</v>
      </c>
      <c r="K181" s="545">
        <v>10881</v>
      </c>
      <c r="L181" s="545">
        <v>0</v>
      </c>
      <c r="M181" s="542">
        <f t="shared" si="2"/>
        <v>5514666.0008261139</v>
      </c>
    </row>
    <row r="182" spans="1:13" ht="25.5">
      <c r="A182" s="543" t="s">
        <v>1049</v>
      </c>
      <c r="B182" s="544" t="s">
        <v>1050</v>
      </c>
      <c r="C182" s="545">
        <v>2014942.0069037671</v>
      </c>
      <c r="D182" s="545">
        <v>879833</v>
      </c>
      <c r="E182" s="545">
        <v>30000</v>
      </c>
      <c r="F182" s="545">
        <v>106355</v>
      </c>
      <c r="G182" s="545">
        <v>39273.002518333662</v>
      </c>
      <c r="H182" s="545">
        <v>15680.997219323181</v>
      </c>
      <c r="I182" s="545">
        <v>32672.001417219522</v>
      </c>
      <c r="J182" s="545">
        <v>4896</v>
      </c>
      <c r="K182" s="545">
        <v>3643</v>
      </c>
      <c r="L182" s="545">
        <v>45203</v>
      </c>
      <c r="M182" s="542">
        <f t="shared" si="2"/>
        <v>3172498.0080586434</v>
      </c>
    </row>
    <row r="183" spans="1:13" ht="25.5">
      <c r="A183" s="543" t="s">
        <v>1051</v>
      </c>
      <c r="B183" s="544" t="s">
        <v>1052</v>
      </c>
      <c r="C183" s="545">
        <v>2170019.0084781568</v>
      </c>
      <c r="D183" s="545">
        <v>759518</v>
      </c>
      <c r="E183" s="545">
        <v>31700</v>
      </c>
      <c r="F183" s="545">
        <v>113413</v>
      </c>
      <c r="G183" s="545">
        <v>63655.002182438642</v>
      </c>
      <c r="H183" s="545">
        <v>16857.99945508812</v>
      </c>
      <c r="I183" s="545">
        <v>43377.002017357059</v>
      </c>
      <c r="J183" s="545">
        <v>5112</v>
      </c>
      <c r="K183" s="545">
        <v>3929</v>
      </c>
      <c r="L183" s="545">
        <v>0</v>
      </c>
      <c r="M183" s="542">
        <f t="shared" si="2"/>
        <v>3207581.0121330405</v>
      </c>
    </row>
    <row r="184" spans="1:13" ht="25.5">
      <c r="A184" s="543" t="s">
        <v>1053</v>
      </c>
      <c r="B184" s="544" t="s">
        <v>1054</v>
      </c>
      <c r="C184" s="545">
        <v>1111111.0090007477</v>
      </c>
      <c r="D184" s="545">
        <v>539818</v>
      </c>
      <c r="E184" s="545">
        <v>17482</v>
      </c>
      <c r="F184" s="545">
        <v>59690</v>
      </c>
      <c r="G184" s="545">
        <v>12290.997797688911</v>
      </c>
      <c r="H184" s="545">
        <v>7356.9988282788408</v>
      </c>
      <c r="I184" s="545">
        <v>11040.998383346618</v>
      </c>
      <c r="J184" s="545">
        <v>3132</v>
      </c>
      <c r="K184" s="545">
        <v>1306</v>
      </c>
      <c r="L184" s="545">
        <v>56509</v>
      </c>
      <c r="M184" s="542">
        <f t="shared" si="2"/>
        <v>1819737.0040100622</v>
      </c>
    </row>
    <row r="185" spans="1:13" ht="25.5">
      <c r="A185" s="543" t="s">
        <v>1055</v>
      </c>
      <c r="B185" s="544" t="s">
        <v>1056</v>
      </c>
      <c r="C185" s="545">
        <v>2190276.0041614017</v>
      </c>
      <c r="D185" s="545">
        <v>593916</v>
      </c>
      <c r="E185" s="545">
        <v>32311</v>
      </c>
      <c r="F185" s="545">
        <v>114853</v>
      </c>
      <c r="G185" s="545">
        <v>58498.003706403368</v>
      </c>
      <c r="H185" s="545">
        <v>16685.004736079605</v>
      </c>
      <c r="I185" s="545">
        <v>40982.003847195738</v>
      </c>
      <c r="J185" s="545">
        <v>5292</v>
      </c>
      <c r="K185" s="545">
        <v>3782</v>
      </c>
      <c r="L185" s="545">
        <v>38528</v>
      </c>
      <c r="M185" s="542">
        <f t="shared" si="2"/>
        <v>3095123.0164510808</v>
      </c>
    </row>
    <row r="186" spans="1:13" ht="25.5">
      <c r="A186" s="543" t="s">
        <v>1057</v>
      </c>
      <c r="B186" s="544" t="s">
        <v>1058</v>
      </c>
      <c r="C186" s="545">
        <v>1855714.9999265112</v>
      </c>
      <c r="D186" s="545">
        <v>801729</v>
      </c>
      <c r="E186" s="545">
        <v>27813</v>
      </c>
      <c r="F186" s="545">
        <v>97916</v>
      </c>
      <c r="G186" s="545">
        <v>39840.9961006761</v>
      </c>
      <c r="H186" s="545">
        <v>13751.99972816455</v>
      </c>
      <c r="I186" s="545">
        <v>29800.004253982202</v>
      </c>
      <c r="J186" s="545">
        <v>4668</v>
      </c>
      <c r="K186" s="545">
        <v>2986</v>
      </c>
      <c r="L186" s="545">
        <v>40026</v>
      </c>
      <c r="M186" s="542">
        <f t="shared" si="2"/>
        <v>2914246.0000093342</v>
      </c>
    </row>
    <row r="187" spans="1:13" ht="25.5">
      <c r="A187" s="543" t="s">
        <v>1059</v>
      </c>
      <c r="B187" s="544" t="s">
        <v>1060</v>
      </c>
      <c r="C187" s="545">
        <v>241296570.99546394</v>
      </c>
      <c r="D187" s="545">
        <v>89992382</v>
      </c>
      <c r="E187" s="545">
        <v>2843645</v>
      </c>
      <c r="F187" s="545">
        <v>11508729</v>
      </c>
      <c r="G187" s="545">
        <v>4373479.0042715184</v>
      </c>
      <c r="H187" s="545">
        <v>2204032.9988366412</v>
      </c>
      <c r="I187" s="545">
        <v>4704175.9962061904</v>
      </c>
      <c r="J187" s="545">
        <v>352332</v>
      </c>
      <c r="K187" s="545">
        <v>629268</v>
      </c>
      <c r="L187" s="545">
        <v>22041926</v>
      </c>
      <c r="M187" s="542">
        <f t="shared" si="2"/>
        <v>379946540.99477828</v>
      </c>
    </row>
    <row r="188" spans="1:13">
      <c r="A188" s="543" t="s">
        <v>1061</v>
      </c>
      <c r="B188" s="544" t="s">
        <v>1062</v>
      </c>
      <c r="C188" s="545">
        <v>6458699.0082104821</v>
      </c>
      <c r="D188" s="545">
        <v>2107298</v>
      </c>
      <c r="E188" s="545">
        <v>86591</v>
      </c>
      <c r="F188" s="545">
        <v>327256</v>
      </c>
      <c r="G188" s="545">
        <v>242737.00290100055</v>
      </c>
      <c r="H188" s="545">
        <v>57723.995789114153</v>
      </c>
      <c r="I188" s="545">
        <v>169626.00101374331</v>
      </c>
      <c r="J188" s="545">
        <v>12024</v>
      </c>
      <c r="K188" s="545">
        <v>15846</v>
      </c>
      <c r="L188" s="545">
        <v>0</v>
      </c>
      <c r="M188" s="542">
        <f t="shared" si="2"/>
        <v>9477801.0079143401</v>
      </c>
    </row>
    <row r="189" spans="1:13">
      <c r="A189" s="543" t="s">
        <v>1063</v>
      </c>
      <c r="B189" s="544" t="s">
        <v>1064</v>
      </c>
      <c r="C189" s="545">
        <v>1249725.0018698769</v>
      </c>
      <c r="D189" s="545">
        <v>692582</v>
      </c>
      <c r="E189" s="545">
        <v>20790</v>
      </c>
      <c r="F189" s="545">
        <v>68762</v>
      </c>
      <c r="G189" s="545">
        <v>14228.997448184869</v>
      </c>
      <c r="H189" s="545">
        <v>7388.9959173517364</v>
      </c>
      <c r="I189" s="545">
        <v>10186.997734139948</v>
      </c>
      <c r="J189" s="545">
        <v>3948</v>
      </c>
      <c r="K189" s="545">
        <v>979</v>
      </c>
      <c r="L189" s="545">
        <v>37657</v>
      </c>
      <c r="M189" s="542">
        <f t="shared" si="2"/>
        <v>2106247.992969553</v>
      </c>
    </row>
    <row r="190" spans="1:13">
      <c r="A190" s="543" t="s">
        <v>1065</v>
      </c>
      <c r="B190" s="544" t="s">
        <v>1066</v>
      </c>
      <c r="C190" s="545">
        <v>2168851.9996405728</v>
      </c>
      <c r="D190" s="545">
        <v>823119</v>
      </c>
      <c r="E190" s="545">
        <v>32207</v>
      </c>
      <c r="F190" s="545">
        <v>113377</v>
      </c>
      <c r="G190" s="545">
        <v>48595.998300017432</v>
      </c>
      <c r="H190" s="545">
        <v>15413.004103855827</v>
      </c>
      <c r="I190" s="545">
        <v>34072.998514510749</v>
      </c>
      <c r="J190" s="545">
        <v>5604</v>
      </c>
      <c r="K190" s="545">
        <v>3155</v>
      </c>
      <c r="L190" s="545">
        <v>0</v>
      </c>
      <c r="M190" s="542">
        <f t="shared" si="2"/>
        <v>3244396.0005589565</v>
      </c>
    </row>
    <row r="191" spans="1:13">
      <c r="A191" s="543" t="s">
        <v>1067</v>
      </c>
      <c r="B191" s="544" t="s">
        <v>1068</v>
      </c>
      <c r="C191" s="545">
        <v>6803600.0080423662</v>
      </c>
      <c r="D191" s="545">
        <v>840684</v>
      </c>
      <c r="E191" s="545">
        <v>90530</v>
      </c>
      <c r="F191" s="545">
        <v>343508</v>
      </c>
      <c r="G191" s="545">
        <v>257904.99845353578</v>
      </c>
      <c r="H191" s="545">
        <v>61004.004384686661</v>
      </c>
      <c r="I191" s="545">
        <v>181296.99819113448</v>
      </c>
      <c r="J191" s="545">
        <v>12516</v>
      </c>
      <c r="K191" s="545">
        <v>16821</v>
      </c>
      <c r="L191" s="545">
        <v>284335</v>
      </c>
      <c r="M191" s="542">
        <f t="shared" si="2"/>
        <v>8892200.0090717245</v>
      </c>
    </row>
    <row r="192" spans="1:13">
      <c r="A192" s="543" t="s">
        <v>1069</v>
      </c>
      <c r="B192" s="544" t="s">
        <v>1070</v>
      </c>
      <c r="C192" s="545">
        <v>2977285.007038184</v>
      </c>
      <c r="D192" s="545">
        <v>911117</v>
      </c>
      <c r="E192" s="545">
        <v>41358</v>
      </c>
      <c r="F192" s="545">
        <v>154173</v>
      </c>
      <c r="G192" s="545">
        <v>83293.995666579984</v>
      </c>
      <c r="H192" s="545">
        <v>27243.998626157016</v>
      </c>
      <c r="I192" s="545">
        <v>69134.997568016464</v>
      </c>
      <c r="J192" s="545">
        <v>5580</v>
      </c>
      <c r="K192" s="545">
        <v>7590</v>
      </c>
      <c r="L192" s="545">
        <v>4054</v>
      </c>
      <c r="M192" s="542">
        <f t="shared" si="2"/>
        <v>4280829.9988989374</v>
      </c>
    </row>
    <row r="193" spans="1:13">
      <c r="A193" s="543" t="s">
        <v>1071</v>
      </c>
      <c r="B193" s="544" t="s">
        <v>1072</v>
      </c>
      <c r="C193" s="545">
        <v>17263270.991247758</v>
      </c>
      <c r="D193" s="545">
        <v>7379457</v>
      </c>
      <c r="E193" s="545">
        <v>226169</v>
      </c>
      <c r="F193" s="545">
        <v>870059</v>
      </c>
      <c r="G193" s="545">
        <v>605385.00025434943</v>
      </c>
      <c r="H193" s="545">
        <v>162467.0047173865</v>
      </c>
      <c r="I193" s="545">
        <v>459796.00065718137</v>
      </c>
      <c r="J193" s="545">
        <v>28908</v>
      </c>
      <c r="K193" s="545">
        <v>46788</v>
      </c>
      <c r="L193" s="545">
        <v>668367</v>
      </c>
      <c r="M193" s="542">
        <f t="shared" si="2"/>
        <v>27710666.996876676</v>
      </c>
    </row>
    <row r="194" spans="1:13">
      <c r="A194" s="543" t="s">
        <v>1073</v>
      </c>
      <c r="B194" s="544" t="s">
        <v>1074</v>
      </c>
      <c r="C194" s="545">
        <v>631498.00984618498</v>
      </c>
      <c r="D194" s="545">
        <v>328177</v>
      </c>
      <c r="E194" s="545">
        <v>10422</v>
      </c>
      <c r="F194" s="545">
        <v>34703</v>
      </c>
      <c r="G194" s="545">
        <v>8064.9991871191287</v>
      </c>
      <c r="H194" s="545">
        <v>4077.9995341056947</v>
      </c>
      <c r="I194" s="545">
        <v>6322.0031457274526</v>
      </c>
      <c r="J194" s="545">
        <v>1992</v>
      </c>
      <c r="K194" s="545">
        <v>671</v>
      </c>
      <c r="L194" s="545">
        <v>16682</v>
      </c>
      <c r="M194" s="542">
        <f t="shared" si="2"/>
        <v>1042610.0117131372</v>
      </c>
    </row>
    <row r="195" spans="1:13">
      <c r="A195" s="543" t="s">
        <v>1075</v>
      </c>
      <c r="B195" s="544" t="s">
        <v>1076</v>
      </c>
      <c r="C195" s="545">
        <v>2337062.9972784864</v>
      </c>
      <c r="D195" s="545">
        <v>767392</v>
      </c>
      <c r="E195" s="545">
        <v>31987</v>
      </c>
      <c r="F195" s="545">
        <v>120288</v>
      </c>
      <c r="G195" s="545">
        <v>41804.997541563673</v>
      </c>
      <c r="H195" s="545">
        <v>21999.002235289194</v>
      </c>
      <c r="I195" s="545">
        <v>46265.003660570022</v>
      </c>
      <c r="J195" s="545">
        <v>4320</v>
      </c>
      <c r="K195" s="545">
        <v>6288</v>
      </c>
      <c r="L195" s="545">
        <v>3028</v>
      </c>
      <c r="M195" s="542">
        <f t="shared" si="2"/>
        <v>3380435.0007159091</v>
      </c>
    </row>
    <row r="196" spans="1:13">
      <c r="A196" s="543" t="s">
        <v>1077</v>
      </c>
      <c r="B196" s="544" t="s">
        <v>1078</v>
      </c>
      <c r="C196" s="545">
        <v>3597268.9901430239</v>
      </c>
      <c r="D196" s="545">
        <v>1209391</v>
      </c>
      <c r="E196" s="545">
        <v>47520</v>
      </c>
      <c r="F196" s="545">
        <v>185371</v>
      </c>
      <c r="G196" s="545">
        <v>76685.002570667915</v>
      </c>
      <c r="H196" s="545">
        <v>38731.995672059747</v>
      </c>
      <c r="I196" s="545">
        <v>88625.001983812384</v>
      </c>
      <c r="J196" s="545">
        <v>4812</v>
      </c>
      <c r="K196" s="545">
        <v>12277</v>
      </c>
      <c r="L196" s="545">
        <v>4734</v>
      </c>
      <c r="M196" s="542">
        <f t="shared" si="2"/>
        <v>5265415.9903695639</v>
      </c>
    </row>
    <row r="197" spans="1:13">
      <c r="A197" s="543" t="s">
        <v>1079</v>
      </c>
      <c r="B197" s="544" t="s">
        <v>1080</v>
      </c>
      <c r="C197" s="545">
        <v>2688602.0065942477</v>
      </c>
      <c r="D197" s="545">
        <v>854636</v>
      </c>
      <c r="E197" s="545">
        <v>35315</v>
      </c>
      <c r="F197" s="545">
        <v>133471</v>
      </c>
      <c r="G197" s="545">
        <v>37409.001851316658</v>
      </c>
      <c r="H197" s="545">
        <v>22979.000120806937</v>
      </c>
      <c r="I197" s="545">
        <v>43595.002044877183</v>
      </c>
      <c r="J197" s="545">
        <v>5760</v>
      </c>
      <c r="K197" s="545">
        <v>6058</v>
      </c>
      <c r="L197" s="545">
        <v>55025</v>
      </c>
      <c r="M197" s="542">
        <f t="shared" ref="M197:M260" si="3">SUM(C197:L197)</f>
        <v>3882850.0106112482</v>
      </c>
    </row>
    <row r="198" spans="1:13">
      <c r="A198" s="543" t="s">
        <v>1081</v>
      </c>
      <c r="B198" s="544" t="s">
        <v>1082</v>
      </c>
      <c r="C198" s="545">
        <v>2261233.0013611456</v>
      </c>
      <c r="D198" s="545">
        <v>979684</v>
      </c>
      <c r="E198" s="545">
        <v>33277</v>
      </c>
      <c r="F198" s="545">
        <v>116873</v>
      </c>
      <c r="G198" s="545">
        <v>28144.99654051031</v>
      </c>
      <c r="H198" s="545">
        <v>15870.996230375182</v>
      </c>
      <c r="I198" s="545">
        <v>26392.003809490649</v>
      </c>
      <c r="J198" s="545">
        <v>6444</v>
      </c>
      <c r="K198" s="545">
        <v>3184</v>
      </c>
      <c r="L198" s="545">
        <v>48505</v>
      </c>
      <c r="M198" s="542">
        <f t="shared" si="3"/>
        <v>3519607.9979415215</v>
      </c>
    </row>
    <row r="199" spans="1:13" ht="25.5">
      <c r="A199" s="543" t="s">
        <v>1083</v>
      </c>
      <c r="B199" s="544" t="s">
        <v>1084</v>
      </c>
      <c r="C199" s="545">
        <v>1711135.0069087259</v>
      </c>
      <c r="D199" s="545">
        <v>475994</v>
      </c>
      <c r="E199" s="545">
        <v>24656</v>
      </c>
      <c r="F199" s="545">
        <v>91307</v>
      </c>
      <c r="G199" s="545">
        <v>11132.999700281547</v>
      </c>
      <c r="H199" s="545">
        <v>16944.998544288297</v>
      </c>
      <c r="I199" s="545">
        <v>28481.001635644618</v>
      </c>
      <c r="J199" s="545">
        <v>2916</v>
      </c>
      <c r="K199" s="545">
        <v>5007</v>
      </c>
      <c r="L199" s="545">
        <v>645</v>
      </c>
      <c r="M199" s="542">
        <f t="shared" si="3"/>
        <v>2368219.0067889406</v>
      </c>
    </row>
    <row r="200" spans="1:13">
      <c r="A200" s="543" t="s">
        <v>1085</v>
      </c>
      <c r="B200" s="544" t="s">
        <v>1086</v>
      </c>
      <c r="C200" s="545">
        <v>4898627.9931462333</v>
      </c>
      <c r="D200" s="545">
        <v>1720218</v>
      </c>
      <c r="E200" s="545">
        <v>64708</v>
      </c>
      <c r="F200" s="545">
        <v>246733</v>
      </c>
      <c r="G200" s="545">
        <v>89229.999789609574</v>
      </c>
      <c r="H200" s="545">
        <v>44562.997207508197</v>
      </c>
      <c r="I200" s="545">
        <v>94486.004678463185</v>
      </c>
      <c r="J200" s="545">
        <v>8856</v>
      </c>
      <c r="K200" s="545">
        <v>12457</v>
      </c>
      <c r="L200" s="545">
        <v>159161</v>
      </c>
      <c r="M200" s="542">
        <f t="shared" si="3"/>
        <v>7339039.9948218148</v>
      </c>
    </row>
    <row r="201" spans="1:13">
      <c r="A201" s="543" t="s">
        <v>1087</v>
      </c>
      <c r="B201" s="544" t="s">
        <v>1088</v>
      </c>
      <c r="C201" s="545">
        <v>22831898.994555719</v>
      </c>
      <c r="D201" s="545">
        <v>11832753</v>
      </c>
      <c r="E201" s="545">
        <v>292524</v>
      </c>
      <c r="F201" s="545">
        <v>1138455</v>
      </c>
      <c r="G201" s="545">
        <v>800103.99587249581</v>
      </c>
      <c r="H201" s="545">
        <v>214667.99640039419</v>
      </c>
      <c r="I201" s="545">
        <v>609884.00064094167</v>
      </c>
      <c r="J201" s="545">
        <v>36372</v>
      </c>
      <c r="K201" s="545">
        <v>61994</v>
      </c>
      <c r="L201" s="545">
        <v>1079043</v>
      </c>
      <c r="M201" s="542">
        <f t="shared" si="3"/>
        <v>38897695.987469554</v>
      </c>
    </row>
    <row r="202" spans="1:13">
      <c r="A202" s="543" t="s">
        <v>1089</v>
      </c>
      <c r="B202" s="544" t="s">
        <v>1090</v>
      </c>
      <c r="C202" s="545">
        <v>1158119.0006400731</v>
      </c>
      <c r="D202" s="545">
        <v>571936</v>
      </c>
      <c r="E202" s="545">
        <v>19034</v>
      </c>
      <c r="F202" s="545">
        <v>63197</v>
      </c>
      <c r="G202" s="545">
        <v>13233.004963915946</v>
      </c>
      <c r="H202" s="545">
        <v>6733.0017402601179</v>
      </c>
      <c r="I202" s="545">
        <v>9253.9982174898632</v>
      </c>
      <c r="J202" s="545">
        <v>3624</v>
      </c>
      <c r="K202" s="545">
        <v>853</v>
      </c>
      <c r="L202" s="545">
        <v>11882</v>
      </c>
      <c r="M202" s="542">
        <f t="shared" si="3"/>
        <v>1857865.005561739</v>
      </c>
    </row>
    <row r="203" spans="1:13">
      <c r="A203" s="543" t="s">
        <v>1091</v>
      </c>
      <c r="B203" s="544" t="s">
        <v>1092</v>
      </c>
      <c r="C203" s="545">
        <v>3292903.993680466</v>
      </c>
      <c r="D203" s="545">
        <v>691944</v>
      </c>
      <c r="E203" s="545">
        <v>47291</v>
      </c>
      <c r="F203" s="545">
        <v>170665</v>
      </c>
      <c r="G203" s="545">
        <v>99275.002349995601</v>
      </c>
      <c r="H203" s="545">
        <v>25888.000105605886</v>
      </c>
      <c r="I203" s="545">
        <v>68213.999251446308</v>
      </c>
      <c r="J203" s="545">
        <v>7560</v>
      </c>
      <c r="K203" s="545">
        <v>6142</v>
      </c>
      <c r="L203" s="545">
        <v>0</v>
      </c>
      <c r="M203" s="542">
        <f t="shared" si="3"/>
        <v>4409882.9953875141</v>
      </c>
    </row>
    <row r="204" spans="1:13">
      <c r="A204" s="543" t="s">
        <v>1093</v>
      </c>
      <c r="B204" s="544" t="s">
        <v>1094</v>
      </c>
      <c r="C204" s="545">
        <v>1848354.9956517485</v>
      </c>
      <c r="D204" s="545">
        <v>455724</v>
      </c>
      <c r="E204" s="545">
        <v>27617</v>
      </c>
      <c r="F204" s="545">
        <v>97434</v>
      </c>
      <c r="G204" s="545">
        <v>50795.001141788736</v>
      </c>
      <c r="H204" s="545">
        <v>13780.003581844021</v>
      </c>
      <c r="I204" s="545">
        <v>34191.002448349187</v>
      </c>
      <c r="J204" s="545">
        <v>4596</v>
      </c>
      <c r="K204" s="545">
        <v>3026</v>
      </c>
      <c r="L204" s="545">
        <v>60860</v>
      </c>
      <c r="M204" s="542">
        <f t="shared" si="3"/>
        <v>2596378.0028237305</v>
      </c>
    </row>
    <row r="205" spans="1:13">
      <c r="A205" s="543" t="s">
        <v>1095</v>
      </c>
      <c r="B205" s="544" t="s">
        <v>1096</v>
      </c>
      <c r="C205" s="545">
        <v>3973167.9987968202</v>
      </c>
      <c r="D205" s="545">
        <v>1851459</v>
      </c>
      <c r="E205" s="545">
        <v>54360</v>
      </c>
      <c r="F205" s="545">
        <v>202156</v>
      </c>
      <c r="G205" s="545">
        <v>123653.99633255656</v>
      </c>
      <c r="H205" s="545">
        <v>33281.996933623814</v>
      </c>
      <c r="I205" s="545">
        <v>89002.000841266243</v>
      </c>
      <c r="J205" s="545">
        <v>7980</v>
      </c>
      <c r="K205" s="545">
        <v>8557</v>
      </c>
      <c r="L205" s="545">
        <v>52734</v>
      </c>
      <c r="M205" s="542">
        <f t="shared" si="3"/>
        <v>6396351.9929042682</v>
      </c>
    </row>
    <row r="206" spans="1:13">
      <c r="A206" s="543" t="s">
        <v>1097</v>
      </c>
      <c r="B206" s="544" t="s">
        <v>1098</v>
      </c>
      <c r="C206" s="545">
        <v>3125315.0038130069</v>
      </c>
      <c r="D206" s="545">
        <v>756108</v>
      </c>
      <c r="E206" s="545">
        <v>45732</v>
      </c>
      <c r="F206" s="545">
        <v>163473</v>
      </c>
      <c r="G206" s="545">
        <v>94519.000957224154</v>
      </c>
      <c r="H206" s="545">
        <v>24362.995826121587</v>
      </c>
      <c r="I206" s="545">
        <v>64335.998175767178</v>
      </c>
      <c r="J206" s="545">
        <v>7392</v>
      </c>
      <c r="K206" s="545">
        <v>5694</v>
      </c>
      <c r="L206" s="545">
        <v>0</v>
      </c>
      <c r="M206" s="542">
        <f t="shared" si="3"/>
        <v>4286931.9987721201</v>
      </c>
    </row>
    <row r="207" spans="1:13">
      <c r="A207" s="543" t="s">
        <v>1099</v>
      </c>
      <c r="B207" s="544" t="s">
        <v>1100</v>
      </c>
      <c r="C207" s="545">
        <v>1004554.0025175256</v>
      </c>
      <c r="D207" s="545">
        <v>457596</v>
      </c>
      <c r="E207" s="545">
        <v>15259</v>
      </c>
      <c r="F207" s="545">
        <v>52930</v>
      </c>
      <c r="G207" s="545">
        <v>17258.003606359456</v>
      </c>
      <c r="H207" s="545">
        <v>6683.9995413011202</v>
      </c>
      <c r="I207" s="545">
        <v>12478.99669901923</v>
      </c>
      <c r="J207" s="545">
        <v>2712</v>
      </c>
      <c r="K207" s="545">
        <v>1217</v>
      </c>
      <c r="L207" s="545">
        <v>5179</v>
      </c>
      <c r="M207" s="542">
        <f t="shared" si="3"/>
        <v>1575868.0023642054</v>
      </c>
    </row>
    <row r="208" spans="1:13">
      <c r="A208" s="543" t="s">
        <v>1101</v>
      </c>
      <c r="B208" s="544" t="s">
        <v>1102</v>
      </c>
      <c r="C208" s="545">
        <v>12766763.991728531</v>
      </c>
      <c r="D208" s="545">
        <v>3571964</v>
      </c>
      <c r="E208" s="545">
        <v>172002</v>
      </c>
      <c r="F208" s="545">
        <v>650264</v>
      </c>
      <c r="G208" s="545">
        <v>454790.99695496989</v>
      </c>
      <c r="H208" s="545">
        <v>111424.99713951359</v>
      </c>
      <c r="I208" s="545">
        <v>319933.00097849325</v>
      </c>
      <c r="J208" s="545">
        <v>24624</v>
      </c>
      <c r="K208" s="545">
        <v>29613</v>
      </c>
      <c r="L208" s="545">
        <v>404108</v>
      </c>
      <c r="M208" s="542">
        <f t="shared" si="3"/>
        <v>18505487.986801505</v>
      </c>
    </row>
    <row r="209" spans="1:13">
      <c r="A209" s="543" t="s">
        <v>1103</v>
      </c>
      <c r="B209" s="544" t="s">
        <v>1104</v>
      </c>
      <c r="C209" s="545">
        <v>2210582.9976049587</v>
      </c>
      <c r="D209" s="545">
        <v>814124</v>
      </c>
      <c r="E209" s="545">
        <v>31509</v>
      </c>
      <c r="F209" s="545">
        <v>114729</v>
      </c>
      <c r="G209" s="545">
        <v>65621.995004237659</v>
      </c>
      <c r="H209" s="545">
        <v>18661.995792414669</v>
      </c>
      <c r="I209" s="545">
        <v>48369.997036849163</v>
      </c>
      <c r="J209" s="545">
        <v>4932</v>
      </c>
      <c r="K209" s="545">
        <v>4793</v>
      </c>
      <c r="L209" s="545">
        <v>0</v>
      </c>
      <c r="M209" s="542">
        <f t="shared" si="3"/>
        <v>3313323.98543846</v>
      </c>
    </row>
    <row r="210" spans="1:13">
      <c r="A210" s="543" t="s">
        <v>1105</v>
      </c>
      <c r="B210" s="544" t="s">
        <v>1106</v>
      </c>
      <c r="C210" s="545">
        <v>14950574.004585864</v>
      </c>
      <c r="D210" s="545">
        <v>2374500</v>
      </c>
      <c r="E210" s="545">
        <v>195001</v>
      </c>
      <c r="F210" s="545">
        <v>751063</v>
      </c>
      <c r="G210" s="545">
        <v>510880.99728328123</v>
      </c>
      <c r="H210" s="545">
        <v>140476.99822960849</v>
      </c>
      <c r="I210" s="545">
        <v>393469.00098955981</v>
      </c>
      <c r="J210" s="545">
        <v>25524</v>
      </c>
      <c r="K210" s="545">
        <v>40414</v>
      </c>
      <c r="L210" s="545">
        <v>0</v>
      </c>
      <c r="M210" s="542">
        <f t="shared" si="3"/>
        <v>19381903.00108831</v>
      </c>
    </row>
    <row r="211" spans="1:13" ht="25.5">
      <c r="A211" s="543" t="s">
        <v>1107</v>
      </c>
      <c r="B211" s="544" t="s">
        <v>1108</v>
      </c>
      <c r="C211" s="545">
        <v>5937454.9971334524</v>
      </c>
      <c r="D211" s="545">
        <v>1393963</v>
      </c>
      <c r="E211" s="545">
        <v>83618</v>
      </c>
      <c r="F211" s="545">
        <v>305273</v>
      </c>
      <c r="G211" s="545">
        <v>186202.99785736579</v>
      </c>
      <c r="H211" s="545">
        <v>47890.003977780172</v>
      </c>
      <c r="I211" s="545">
        <v>129024.00305522664</v>
      </c>
      <c r="J211" s="545">
        <v>13080</v>
      </c>
      <c r="K211" s="545">
        <v>11751</v>
      </c>
      <c r="L211" s="545">
        <v>553328</v>
      </c>
      <c r="M211" s="542">
        <f t="shared" si="3"/>
        <v>8661585.0020238254</v>
      </c>
    </row>
    <row r="212" spans="1:13" ht="25.5">
      <c r="A212" s="543" t="s">
        <v>1109</v>
      </c>
      <c r="B212" s="544" t="s">
        <v>1110</v>
      </c>
      <c r="C212" s="545">
        <v>1524553.0031273863</v>
      </c>
      <c r="D212" s="545">
        <v>803826</v>
      </c>
      <c r="E212" s="545">
        <v>24701</v>
      </c>
      <c r="F212" s="545">
        <v>82741</v>
      </c>
      <c r="G212" s="545">
        <v>16278.99862920642</v>
      </c>
      <c r="H212" s="545">
        <v>9315.9967581592446</v>
      </c>
      <c r="I212" s="545">
        <v>12949.001849033288</v>
      </c>
      <c r="J212" s="545">
        <v>4668</v>
      </c>
      <c r="K212" s="545">
        <v>1372</v>
      </c>
      <c r="L212" s="545">
        <v>50788</v>
      </c>
      <c r="M212" s="542">
        <f t="shared" si="3"/>
        <v>2531193.0003637853</v>
      </c>
    </row>
    <row r="213" spans="1:13">
      <c r="A213" s="543" t="s">
        <v>1111</v>
      </c>
      <c r="B213" s="544" t="s">
        <v>1112</v>
      </c>
      <c r="C213" s="545">
        <v>5058465.0094859488</v>
      </c>
      <c r="D213" s="545">
        <v>742572</v>
      </c>
      <c r="E213" s="545">
        <v>70524</v>
      </c>
      <c r="F213" s="545">
        <v>258890</v>
      </c>
      <c r="G213" s="545">
        <v>156044.99770089937</v>
      </c>
      <c r="H213" s="545">
        <v>41154.999016974223</v>
      </c>
      <c r="I213" s="545">
        <v>109472.99511905405</v>
      </c>
      <c r="J213" s="545">
        <v>10920</v>
      </c>
      <c r="K213" s="545">
        <v>10218</v>
      </c>
      <c r="L213" s="545">
        <v>69133</v>
      </c>
      <c r="M213" s="542">
        <f t="shared" si="3"/>
        <v>6527395.0013228767</v>
      </c>
    </row>
    <row r="214" spans="1:13">
      <c r="A214" s="543" t="s">
        <v>1113</v>
      </c>
      <c r="B214" s="544" t="s">
        <v>1114</v>
      </c>
      <c r="C214" s="545">
        <v>2896124.0064630662</v>
      </c>
      <c r="D214" s="545">
        <v>804984</v>
      </c>
      <c r="E214" s="545">
        <v>40817</v>
      </c>
      <c r="F214" s="545">
        <v>148983</v>
      </c>
      <c r="G214" s="545">
        <v>91404.996726111291</v>
      </c>
      <c r="H214" s="545">
        <v>23244.998586842099</v>
      </c>
      <c r="I214" s="545">
        <v>62947.999609495426</v>
      </c>
      <c r="J214" s="545">
        <v>6324</v>
      </c>
      <c r="K214" s="545">
        <v>5681</v>
      </c>
      <c r="L214" s="545">
        <v>9626</v>
      </c>
      <c r="M214" s="542">
        <f t="shared" si="3"/>
        <v>4090137.0013855156</v>
      </c>
    </row>
    <row r="215" spans="1:13">
      <c r="A215" s="543" t="s">
        <v>1115</v>
      </c>
      <c r="B215" s="544" t="s">
        <v>1116</v>
      </c>
      <c r="C215" s="545">
        <v>2927407.0004288699</v>
      </c>
      <c r="D215" s="545">
        <v>652236</v>
      </c>
      <c r="E215" s="545">
        <v>43203</v>
      </c>
      <c r="F215" s="545">
        <v>153945</v>
      </c>
      <c r="G215" s="545">
        <v>83186.000816759624</v>
      </c>
      <c r="H215" s="545">
        <v>22895.002953794625</v>
      </c>
      <c r="I215" s="545">
        <v>58366.998851339638</v>
      </c>
      <c r="J215" s="545">
        <v>6936</v>
      </c>
      <c r="K215" s="545">
        <v>5367</v>
      </c>
      <c r="L215" s="545">
        <v>33596</v>
      </c>
      <c r="M215" s="542">
        <f t="shared" si="3"/>
        <v>3987138.0030507641</v>
      </c>
    </row>
    <row r="216" spans="1:13">
      <c r="A216" s="543" t="s">
        <v>1117</v>
      </c>
      <c r="B216" s="544" t="s">
        <v>1118</v>
      </c>
      <c r="C216" s="545">
        <v>4261904.0029810425</v>
      </c>
      <c r="D216" s="545">
        <v>1659201</v>
      </c>
      <c r="E216" s="545">
        <v>55460</v>
      </c>
      <c r="F216" s="545">
        <v>212098</v>
      </c>
      <c r="G216" s="545">
        <v>113227.00325038763</v>
      </c>
      <c r="H216" s="545">
        <v>36667.002438658543</v>
      </c>
      <c r="I216" s="545">
        <v>91014.00001699962</v>
      </c>
      <c r="J216" s="545">
        <v>7632</v>
      </c>
      <c r="K216" s="545">
        <v>9777</v>
      </c>
      <c r="L216" s="545">
        <v>182261</v>
      </c>
      <c r="M216" s="542">
        <f t="shared" si="3"/>
        <v>6629241.0086870883</v>
      </c>
    </row>
    <row r="217" spans="1:13">
      <c r="A217" s="543" t="s">
        <v>1119</v>
      </c>
      <c r="B217" s="544" t="s">
        <v>1120</v>
      </c>
      <c r="C217" s="545">
        <v>2216198.0052218325</v>
      </c>
      <c r="D217" s="545">
        <v>527328</v>
      </c>
      <c r="E217" s="545">
        <v>32879</v>
      </c>
      <c r="F217" s="545">
        <v>115773</v>
      </c>
      <c r="G217" s="545">
        <v>54970.001018998009</v>
      </c>
      <c r="H217" s="545">
        <v>15861.999141720129</v>
      </c>
      <c r="I217" s="545">
        <v>37047.995081540932</v>
      </c>
      <c r="J217" s="545">
        <v>5772</v>
      </c>
      <c r="K217" s="545">
        <v>3287</v>
      </c>
      <c r="L217" s="545">
        <v>0</v>
      </c>
      <c r="M217" s="542">
        <f t="shared" si="3"/>
        <v>3009117.000464092</v>
      </c>
    </row>
    <row r="218" spans="1:13">
      <c r="A218" s="543" t="s">
        <v>1121</v>
      </c>
      <c r="B218" s="544" t="s">
        <v>1122</v>
      </c>
      <c r="C218" s="545">
        <v>1230913.9967001406</v>
      </c>
      <c r="D218" s="545">
        <v>619116</v>
      </c>
      <c r="E218" s="545">
        <v>17039</v>
      </c>
      <c r="F218" s="545">
        <v>62130</v>
      </c>
      <c r="G218" s="545">
        <v>24056.002212056275</v>
      </c>
      <c r="H218" s="545">
        <v>9354.0036695323906</v>
      </c>
      <c r="I218" s="545">
        <v>19500.003488528164</v>
      </c>
      <c r="J218" s="545">
        <v>3000</v>
      </c>
      <c r="K218" s="545">
        <v>2140</v>
      </c>
      <c r="L218" s="545">
        <v>8805</v>
      </c>
      <c r="M218" s="542">
        <f t="shared" si="3"/>
        <v>1996054.0060702574</v>
      </c>
    </row>
    <row r="219" spans="1:13">
      <c r="A219" s="543" t="s">
        <v>1123</v>
      </c>
      <c r="B219" s="544" t="s">
        <v>1124</v>
      </c>
      <c r="C219" s="545">
        <v>1756933.001641748</v>
      </c>
      <c r="D219" s="545">
        <v>903588</v>
      </c>
      <c r="E219" s="545">
        <v>26842</v>
      </c>
      <c r="F219" s="545">
        <v>93042</v>
      </c>
      <c r="G219" s="545">
        <v>33713.003483875153</v>
      </c>
      <c r="H219" s="545">
        <v>11958.00204497234</v>
      </c>
      <c r="I219" s="545">
        <v>23843.997005459318</v>
      </c>
      <c r="J219" s="545">
        <v>4704</v>
      </c>
      <c r="K219" s="545">
        <v>2260</v>
      </c>
      <c r="L219" s="545">
        <v>60126</v>
      </c>
      <c r="M219" s="542">
        <f t="shared" si="3"/>
        <v>2917010.0041760551</v>
      </c>
    </row>
    <row r="220" spans="1:13">
      <c r="A220" s="543" t="s">
        <v>1125</v>
      </c>
      <c r="B220" s="544" t="s">
        <v>1126</v>
      </c>
      <c r="C220" s="545">
        <v>3283093.9999759509</v>
      </c>
      <c r="D220" s="545">
        <v>708288</v>
      </c>
      <c r="E220" s="545">
        <v>47157</v>
      </c>
      <c r="F220" s="545">
        <v>168851</v>
      </c>
      <c r="G220" s="545">
        <v>87592.001240802885</v>
      </c>
      <c r="H220" s="545">
        <v>24345.995059879671</v>
      </c>
      <c r="I220" s="545">
        <v>60460.998429741623</v>
      </c>
      <c r="J220" s="545">
        <v>8256</v>
      </c>
      <c r="K220" s="545">
        <v>5351</v>
      </c>
      <c r="L220" s="545">
        <v>31055</v>
      </c>
      <c r="M220" s="542">
        <f t="shared" si="3"/>
        <v>4424450.9947063755</v>
      </c>
    </row>
    <row r="221" spans="1:13">
      <c r="A221" s="543" t="s">
        <v>1127</v>
      </c>
      <c r="B221" s="544" t="s">
        <v>1128</v>
      </c>
      <c r="C221" s="545">
        <v>1199720.9920722656</v>
      </c>
      <c r="D221" s="545">
        <v>670739</v>
      </c>
      <c r="E221" s="545">
        <v>19744</v>
      </c>
      <c r="F221" s="545">
        <v>65564</v>
      </c>
      <c r="G221" s="545">
        <v>14713.003468788858</v>
      </c>
      <c r="H221" s="545">
        <v>7064.0006568120925</v>
      </c>
      <c r="I221" s="545">
        <v>10151.004850563342</v>
      </c>
      <c r="J221" s="545">
        <v>3756</v>
      </c>
      <c r="K221" s="545">
        <v>932</v>
      </c>
      <c r="L221" s="545">
        <v>6260</v>
      </c>
      <c r="M221" s="542">
        <f t="shared" si="3"/>
        <v>1998644.0010484299</v>
      </c>
    </row>
    <row r="222" spans="1:13">
      <c r="A222" s="543" t="s">
        <v>1129</v>
      </c>
      <c r="B222" s="544" t="s">
        <v>1130</v>
      </c>
      <c r="C222" s="545">
        <v>2996246.9924955149</v>
      </c>
      <c r="D222" s="545">
        <v>1553022</v>
      </c>
      <c r="E222" s="545">
        <v>44148</v>
      </c>
      <c r="F222" s="545">
        <v>157819</v>
      </c>
      <c r="G222" s="545">
        <v>72030.995250671083</v>
      </c>
      <c r="H222" s="545">
        <v>24136.998263248977</v>
      </c>
      <c r="I222" s="545">
        <v>56077.002847642107</v>
      </c>
      <c r="J222" s="545">
        <v>6996</v>
      </c>
      <c r="K222" s="545">
        <v>5856</v>
      </c>
      <c r="L222" s="545">
        <v>65155</v>
      </c>
      <c r="M222" s="542">
        <f t="shared" si="3"/>
        <v>4981487.9888570765</v>
      </c>
    </row>
    <row r="223" spans="1:13">
      <c r="A223" s="543" t="s">
        <v>1131</v>
      </c>
      <c r="B223" s="544" t="s">
        <v>1132</v>
      </c>
      <c r="C223" s="545">
        <v>2975499.9990736786</v>
      </c>
      <c r="D223" s="545">
        <v>1110415</v>
      </c>
      <c r="E223" s="545">
        <v>42701</v>
      </c>
      <c r="F223" s="545">
        <v>154084</v>
      </c>
      <c r="G223" s="545">
        <v>73066.995104804548</v>
      </c>
      <c r="H223" s="545">
        <v>23495.000434689082</v>
      </c>
      <c r="I223" s="545">
        <v>55077.003577956333</v>
      </c>
      <c r="J223" s="545">
        <v>6936</v>
      </c>
      <c r="K223" s="545">
        <v>5598</v>
      </c>
      <c r="L223" s="545">
        <v>29441</v>
      </c>
      <c r="M223" s="542">
        <f t="shared" si="3"/>
        <v>4476313.9981911285</v>
      </c>
    </row>
    <row r="224" spans="1:13">
      <c r="A224" s="543" t="s">
        <v>1133</v>
      </c>
      <c r="B224" s="544" t="s">
        <v>1134</v>
      </c>
      <c r="C224" s="545">
        <v>1581982.0093543031</v>
      </c>
      <c r="D224" s="545">
        <v>983198</v>
      </c>
      <c r="E224" s="545">
        <v>23070</v>
      </c>
      <c r="F224" s="545">
        <v>82705</v>
      </c>
      <c r="G224" s="545">
        <v>40601.001230526519</v>
      </c>
      <c r="H224" s="545">
        <v>12397.003074658769</v>
      </c>
      <c r="I224" s="545">
        <v>29673.997451697473</v>
      </c>
      <c r="J224" s="545">
        <v>3648</v>
      </c>
      <c r="K224" s="545">
        <v>2922</v>
      </c>
      <c r="L224" s="545">
        <v>4904</v>
      </c>
      <c r="M224" s="542">
        <f t="shared" si="3"/>
        <v>2765101.0111111859</v>
      </c>
    </row>
    <row r="225" spans="1:13">
      <c r="A225" s="543" t="s">
        <v>1135</v>
      </c>
      <c r="B225" s="544" t="s">
        <v>1136</v>
      </c>
      <c r="C225" s="545">
        <v>1663768.0062824073</v>
      </c>
      <c r="D225" s="545">
        <v>737982</v>
      </c>
      <c r="E225" s="545">
        <v>24817</v>
      </c>
      <c r="F225" s="545">
        <v>87301</v>
      </c>
      <c r="G225" s="545">
        <v>38739.996707770901</v>
      </c>
      <c r="H225" s="545">
        <v>11924.004625698772</v>
      </c>
      <c r="I225" s="545">
        <v>26792.002767395028</v>
      </c>
      <c r="J225" s="545">
        <v>4236</v>
      </c>
      <c r="K225" s="545">
        <v>2474</v>
      </c>
      <c r="L225" s="545">
        <v>73582</v>
      </c>
      <c r="M225" s="542">
        <f t="shared" si="3"/>
        <v>2671616.0103832721</v>
      </c>
    </row>
    <row r="226" spans="1:13">
      <c r="A226" s="543" t="s">
        <v>1137</v>
      </c>
      <c r="B226" s="544" t="s">
        <v>1138</v>
      </c>
      <c r="C226" s="545">
        <v>1062797.9947190289</v>
      </c>
      <c r="D226" s="545">
        <v>885184</v>
      </c>
      <c r="E226" s="545">
        <v>17377</v>
      </c>
      <c r="F226" s="545">
        <v>57850</v>
      </c>
      <c r="G226" s="545">
        <v>12017.002040094058</v>
      </c>
      <c r="H226" s="545">
        <v>6234.000221876584</v>
      </c>
      <c r="I226" s="545">
        <v>8526.002825813619</v>
      </c>
      <c r="J226" s="545">
        <v>3300</v>
      </c>
      <c r="K226" s="545">
        <v>817</v>
      </c>
      <c r="L226" s="545">
        <v>47621</v>
      </c>
      <c r="M226" s="542">
        <f t="shared" si="3"/>
        <v>2101723.999806813</v>
      </c>
    </row>
    <row r="227" spans="1:13">
      <c r="A227" s="543" t="s">
        <v>1139</v>
      </c>
      <c r="B227" s="544" t="s">
        <v>1140</v>
      </c>
      <c r="C227" s="545">
        <v>890049.99124338664</v>
      </c>
      <c r="D227" s="545">
        <v>456636</v>
      </c>
      <c r="E227" s="545">
        <v>14091</v>
      </c>
      <c r="F227" s="545">
        <v>48006</v>
      </c>
      <c r="G227" s="545">
        <v>17534.998464127217</v>
      </c>
      <c r="H227" s="545">
        <v>5900.9968589728605</v>
      </c>
      <c r="I227" s="545">
        <v>11768.99801091858</v>
      </c>
      <c r="J227" s="545">
        <v>2532</v>
      </c>
      <c r="K227" s="545">
        <v>1050</v>
      </c>
      <c r="L227" s="545">
        <v>38787</v>
      </c>
      <c r="M227" s="542">
        <f t="shared" si="3"/>
        <v>1486356.9845774053</v>
      </c>
    </row>
    <row r="228" spans="1:13">
      <c r="A228" s="543" t="s">
        <v>1141</v>
      </c>
      <c r="B228" s="544" t="s">
        <v>1142</v>
      </c>
      <c r="C228" s="545">
        <v>4741972.9908582391</v>
      </c>
      <c r="D228" s="545">
        <v>747000</v>
      </c>
      <c r="E228" s="545">
        <v>65729</v>
      </c>
      <c r="F228" s="545">
        <v>243014</v>
      </c>
      <c r="G228" s="545">
        <v>156745.00160947433</v>
      </c>
      <c r="H228" s="545">
        <v>40121.001311613996</v>
      </c>
      <c r="I228" s="545">
        <v>111664.00099174882</v>
      </c>
      <c r="J228" s="545">
        <v>9756</v>
      </c>
      <c r="K228" s="545">
        <v>10392</v>
      </c>
      <c r="L228" s="545">
        <v>0</v>
      </c>
      <c r="M228" s="542">
        <f t="shared" si="3"/>
        <v>6126393.9947710764</v>
      </c>
    </row>
    <row r="229" spans="1:13">
      <c r="A229" s="543" t="s">
        <v>1143</v>
      </c>
      <c r="B229" s="544" t="s">
        <v>1144</v>
      </c>
      <c r="C229" s="545">
        <v>2628445.991235116</v>
      </c>
      <c r="D229" s="545">
        <v>1465889</v>
      </c>
      <c r="E229" s="545">
        <v>35706</v>
      </c>
      <c r="F229" s="545">
        <v>133536</v>
      </c>
      <c r="G229" s="545">
        <v>80839.002752486529</v>
      </c>
      <c r="H229" s="545">
        <v>22379.003229676549</v>
      </c>
      <c r="I229" s="545">
        <v>59258.995390676508</v>
      </c>
      <c r="J229" s="545">
        <v>5088</v>
      </c>
      <c r="K229" s="545">
        <v>5863</v>
      </c>
      <c r="L229" s="545">
        <v>19417</v>
      </c>
      <c r="M229" s="542">
        <f t="shared" si="3"/>
        <v>4456421.9926079568</v>
      </c>
    </row>
    <row r="230" spans="1:13">
      <c r="A230" s="543" t="s">
        <v>1145</v>
      </c>
      <c r="B230" s="544" t="s">
        <v>1146</v>
      </c>
      <c r="C230" s="545">
        <v>16480872.995641351</v>
      </c>
      <c r="D230" s="545">
        <v>5277743</v>
      </c>
      <c r="E230" s="545">
        <v>197543</v>
      </c>
      <c r="F230" s="545">
        <v>809803</v>
      </c>
      <c r="G230" s="545">
        <v>505661.99715414911</v>
      </c>
      <c r="H230" s="545">
        <v>179043.00062194598</v>
      </c>
      <c r="I230" s="545">
        <v>469846.00092512439</v>
      </c>
      <c r="J230" s="545">
        <v>19080</v>
      </c>
      <c r="K230" s="545">
        <v>57673</v>
      </c>
      <c r="L230" s="545">
        <v>80192</v>
      </c>
      <c r="M230" s="542">
        <f t="shared" si="3"/>
        <v>24077457.994342569</v>
      </c>
    </row>
    <row r="231" spans="1:13" ht="25.5">
      <c r="A231" s="543" t="s">
        <v>1147</v>
      </c>
      <c r="B231" s="544" t="s">
        <v>1148</v>
      </c>
      <c r="C231" s="545">
        <v>1530859.0017566767</v>
      </c>
      <c r="D231" s="545">
        <v>671400</v>
      </c>
      <c r="E231" s="545">
        <v>25424</v>
      </c>
      <c r="F231" s="545">
        <v>84364</v>
      </c>
      <c r="G231" s="545">
        <v>22354.00464498387</v>
      </c>
      <c r="H231" s="545">
        <v>9327.995433352793</v>
      </c>
      <c r="I231" s="545">
        <v>15165.997886040128</v>
      </c>
      <c r="J231" s="545">
        <v>4740</v>
      </c>
      <c r="K231" s="545">
        <v>1342</v>
      </c>
      <c r="L231" s="545">
        <v>16377</v>
      </c>
      <c r="M231" s="542">
        <f t="shared" si="3"/>
        <v>2381353.9997210535</v>
      </c>
    </row>
    <row r="232" spans="1:13">
      <c r="A232" s="543" t="s">
        <v>1149</v>
      </c>
      <c r="B232" s="544" t="s">
        <v>1150</v>
      </c>
      <c r="C232" s="545">
        <v>6503404.0009208145</v>
      </c>
      <c r="D232" s="545">
        <v>858605</v>
      </c>
      <c r="E232" s="545">
        <v>87770</v>
      </c>
      <c r="F232" s="545">
        <v>332866</v>
      </c>
      <c r="G232" s="545">
        <v>243596.00483049592</v>
      </c>
      <c r="H232" s="545">
        <v>61287.998905102715</v>
      </c>
      <c r="I232" s="545">
        <v>180245.00391776429</v>
      </c>
      <c r="J232" s="545">
        <v>11292</v>
      </c>
      <c r="K232" s="545">
        <v>17591</v>
      </c>
      <c r="L232" s="545">
        <v>324875</v>
      </c>
      <c r="M232" s="542">
        <f t="shared" si="3"/>
        <v>8621532.0085741766</v>
      </c>
    </row>
    <row r="233" spans="1:13">
      <c r="A233" s="543" t="s">
        <v>1151</v>
      </c>
      <c r="B233" s="544" t="s">
        <v>1152</v>
      </c>
      <c r="C233" s="545">
        <v>1339691.0006985611</v>
      </c>
      <c r="D233" s="545">
        <v>537639</v>
      </c>
      <c r="E233" s="545">
        <v>19851</v>
      </c>
      <c r="F233" s="545">
        <v>70235</v>
      </c>
      <c r="G233" s="545">
        <v>25332.003104353927</v>
      </c>
      <c r="H233" s="545">
        <v>9790.9956938874911</v>
      </c>
      <c r="I233" s="545">
        <v>19846.003432356778</v>
      </c>
      <c r="J233" s="545">
        <v>3264</v>
      </c>
      <c r="K233" s="545">
        <v>2099</v>
      </c>
      <c r="L233" s="545">
        <v>14093</v>
      </c>
      <c r="M233" s="542">
        <f t="shared" si="3"/>
        <v>2041841.0029291594</v>
      </c>
    </row>
    <row r="234" spans="1:13">
      <c r="A234" s="543" t="s">
        <v>1153</v>
      </c>
      <c r="B234" s="544" t="s">
        <v>1154</v>
      </c>
      <c r="C234" s="545">
        <v>2881122.9930218114</v>
      </c>
      <c r="D234" s="545">
        <v>660468</v>
      </c>
      <c r="E234" s="545">
        <v>41315</v>
      </c>
      <c r="F234" s="545">
        <v>149892</v>
      </c>
      <c r="G234" s="545">
        <v>84883.004271699232</v>
      </c>
      <c r="H234" s="545">
        <v>23876.995822853503</v>
      </c>
      <c r="I234" s="545">
        <v>62237.002446252183</v>
      </c>
      <c r="J234" s="545">
        <v>6420</v>
      </c>
      <c r="K234" s="545">
        <v>6014</v>
      </c>
      <c r="L234" s="545">
        <v>19847</v>
      </c>
      <c r="M234" s="542">
        <f t="shared" si="3"/>
        <v>3936075.9955626163</v>
      </c>
    </row>
    <row r="235" spans="1:13">
      <c r="A235" s="543" t="s">
        <v>1155</v>
      </c>
      <c r="B235" s="544" t="s">
        <v>1156</v>
      </c>
      <c r="C235" s="545">
        <v>17546836.99422843</v>
      </c>
      <c r="D235" s="545">
        <v>4203402</v>
      </c>
      <c r="E235" s="545">
        <v>230838</v>
      </c>
      <c r="F235" s="545">
        <v>873961</v>
      </c>
      <c r="G235" s="545">
        <v>592825.9952292213</v>
      </c>
      <c r="H235" s="545">
        <v>146087.99738983973</v>
      </c>
      <c r="I235" s="545">
        <v>412723.9968096005</v>
      </c>
      <c r="J235" s="545">
        <v>34008</v>
      </c>
      <c r="K235" s="545">
        <v>37625</v>
      </c>
      <c r="L235" s="545">
        <v>1880635</v>
      </c>
      <c r="M235" s="542">
        <f t="shared" si="3"/>
        <v>25958943.983657092</v>
      </c>
    </row>
    <row r="236" spans="1:13">
      <c r="A236" s="543" t="s">
        <v>1157</v>
      </c>
      <c r="B236" s="544" t="s">
        <v>1158</v>
      </c>
      <c r="C236" s="545">
        <v>2923580.0089636613</v>
      </c>
      <c r="D236" s="545">
        <v>1534690</v>
      </c>
      <c r="E236" s="545">
        <v>39697</v>
      </c>
      <c r="F236" s="545">
        <v>148233</v>
      </c>
      <c r="G236" s="545">
        <v>46336.999465256602</v>
      </c>
      <c r="H236" s="545">
        <v>24052.998496738932</v>
      </c>
      <c r="I236" s="545">
        <v>47348.996178284375</v>
      </c>
      <c r="J236" s="545">
        <v>5580</v>
      </c>
      <c r="K236" s="545">
        <v>6087</v>
      </c>
      <c r="L236" s="545">
        <v>8731</v>
      </c>
      <c r="M236" s="542">
        <f t="shared" si="3"/>
        <v>4784337.0031039417</v>
      </c>
    </row>
    <row r="237" spans="1:13">
      <c r="A237" s="543" t="s">
        <v>1159</v>
      </c>
      <c r="B237" s="544" t="s">
        <v>1160</v>
      </c>
      <c r="C237" s="545">
        <v>5632498.9906892367</v>
      </c>
      <c r="D237" s="545">
        <v>821112</v>
      </c>
      <c r="E237" s="545">
        <v>77839</v>
      </c>
      <c r="F237" s="545">
        <v>287628</v>
      </c>
      <c r="G237" s="545">
        <v>190298.99981828651</v>
      </c>
      <c r="H237" s="545">
        <v>46891.996672935617</v>
      </c>
      <c r="I237" s="545">
        <v>132323.99726264528</v>
      </c>
      <c r="J237" s="545">
        <v>11796</v>
      </c>
      <c r="K237" s="545">
        <v>11955</v>
      </c>
      <c r="L237" s="545">
        <v>99342</v>
      </c>
      <c r="M237" s="542">
        <f t="shared" si="3"/>
        <v>7311685.9844431048</v>
      </c>
    </row>
    <row r="238" spans="1:13">
      <c r="A238" s="543" t="s">
        <v>1161</v>
      </c>
      <c r="B238" s="544" t="s">
        <v>1162</v>
      </c>
      <c r="C238" s="545">
        <v>3674361.00768214</v>
      </c>
      <c r="D238" s="545">
        <v>1585160</v>
      </c>
      <c r="E238" s="545">
        <v>53043</v>
      </c>
      <c r="F238" s="545">
        <v>190819</v>
      </c>
      <c r="G238" s="545">
        <v>103134.00286679473</v>
      </c>
      <c r="H238" s="545">
        <v>28454.003098856883</v>
      </c>
      <c r="I238" s="545">
        <v>71859.996533932717</v>
      </c>
      <c r="J238" s="545">
        <v>8448</v>
      </c>
      <c r="K238" s="545">
        <v>6624</v>
      </c>
      <c r="L238" s="545">
        <v>34216</v>
      </c>
      <c r="M238" s="542">
        <f t="shared" si="3"/>
        <v>5756119.0101817241</v>
      </c>
    </row>
    <row r="239" spans="1:13">
      <c r="A239" s="543" t="s">
        <v>1163</v>
      </c>
      <c r="B239" s="544" t="s">
        <v>1164</v>
      </c>
      <c r="C239" s="545">
        <v>2023077.995785105</v>
      </c>
      <c r="D239" s="545">
        <v>1142515</v>
      </c>
      <c r="E239" s="545">
        <v>30574</v>
      </c>
      <c r="F239" s="545">
        <v>105751</v>
      </c>
      <c r="G239" s="545">
        <v>36439.002567734569</v>
      </c>
      <c r="H239" s="545">
        <v>13254.998054430933</v>
      </c>
      <c r="I239" s="545">
        <v>25577.002626242975</v>
      </c>
      <c r="J239" s="545">
        <v>5880</v>
      </c>
      <c r="K239" s="545">
        <v>2337</v>
      </c>
      <c r="L239" s="545">
        <v>43400</v>
      </c>
      <c r="M239" s="542">
        <f t="shared" si="3"/>
        <v>3428805.9990335135</v>
      </c>
    </row>
    <row r="240" spans="1:13">
      <c r="A240" s="543" t="s">
        <v>1165</v>
      </c>
      <c r="B240" s="544" t="s">
        <v>1166</v>
      </c>
      <c r="C240" s="545">
        <v>2389737.9951368393</v>
      </c>
      <c r="D240" s="545">
        <v>860911</v>
      </c>
      <c r="E240" s="545">
        <v>34929</v>
      </c>
      <c r="F240" s="545">
        <v>126512</v>
      </c>
      <c r="G240" s="545">
        <v>42804.003848679371</v>
      </c>
      <c r="H240" s="545">
        <v>21114.995189806257</v>
      </c>
      <c r="I240" s="545">
        <v>43653.003784502354</v>
      </c>
      <c r="J240" s="545">
        <v>5076</v>
      </c>
      <c r="K240" s="545">
        <v>5651</v>
      </c>
      <c r="L240" s="545">
        <v>0</v>
      </c>
      <c r="M240" s="542">
        <f t="shared" si="3"/>
        <v>3530388.9979598275</v>
      </c>
    </row>
    <row r="241" spans="1:13" ht="25.5">
      <c r="A241" s="543" t="s">
        <v>1167</v>
      </c>
      <c r="B241" s="544" t="s">
        <v>1168</v>
      </c>
      <c r="C241" s="545">
        <v>1572454.9955951681</v>
      </c>
      <c r="D241" s="545">
        <v>786948</v>
      </c>
      <c r="E241" s="545">
        <v>25068</v>
      </c>
      <c r="F241" s="545">
        <v>85215</v>
      </c>
      <c r="G241" s="545">
        <v>26981.99828439088</v>
      </c>
      <c r="H241" s="545">
        <v>10579.003391851247</v>
      </c>
      <c r="I241" s="545">
        <v>19676.001915652094</v>
      </c>
      <c r="J241" s="545">
        <v>4452</v>
      </c>
      <c r="K241" s="545">
        <v>1931</v>
      </c>
      <c r="L241" s="545">
        <v>49296</v>
      </c>
      <c r="M241" s="542">
        <f t="shared" si="3"/>
        <v>2582601.9991870625</v>
      </c>
    </row>
    <row r="242" spans="1:13">
      <c r="A242" s="543" t="s">
        <v>1169</v>
      </c>
      <c r="B242" s="544" t="s">
        <v>1170</v>
      </c>
      <c r="C242" s="545">
        <v>1714198.0078663798</v>
      </c>
      <c r="D242" s="545">
        <v>696748</v>
      </c>
      <c r="E242" s="545">
        <v>23882</v>
      </c>
      <c r="F242" s="545">
        <v>88658</v>
      </c>
      <c r="G242" s="545">
        <v>27134.003925597121</v>
      </c>
      <c r="H242" s="545">
        <v>15530.00426576302</v>
      </c>
      <c r="I242" s="545">
        <v>31157.995261683427</v>
      </c>
      <c r="J242" s="545">
        <v>3396</v>
      </c>
      <c r="K242" s="545">
        <v>4289</v>
      </c>
      <c r="L242" s="545">
        <v>51643</v>
      </c>
      <c r="M242" s="542">
        <f t="shared" si="3"/>
        <v>2656636.0113194236</v>
      </c>
    </row>
    <row r="243" spans="1:13">
      <c r="A243" s="543" t="s">
        <v>1171</v>
      </c>
      <c r="B243" s="544" t="s">
        <v>1172</v>
      </c>
      <c r="C243" s="545">
        <v>2589708.0098351259</v>
      </c>
      <c r="D243" s="545">
        <v>663564</v>
      </c>
      <c r="E243" s="545">
        <v>38511</v>
      </c>
      <c r="F243" s="545">
        <v>136512</v>
      </c>
      <c r="G243" s="545">
        <v>72859.997226298816</v>
      </c>
      <c r="H243" s="545">
        <v>19838.001599122061</v>
      </c>
      <c r="I243" s="545">
        <v>50457.995923712428</v>
      </c>
      <c r="J243" s="545">
        <v>6264</v>
      </c>
      <c r="K243" s="545">
        <v>4523</v>
      </c>
      <c r="L243" s="545">
        <v>5703</v>
      </c>
      <c r="M243" s="542">
        <f t="shared" si="3"/>
        <v>3587941.0045842589</v>
      </c>
    </row>
    <row r="244" spans="1:13">
      <c r="A244" s="543" t="s">
        <v>1173</v>
      </c>
      <c r="B244" s="544" t="s">
        <v>1174</v>
      </c>
      <c r="C244" s="545">
        <v>1589848.000835767</v>
      </c>
      <c r="D244" s="545">
        <v>778221</v>
      </c>
      <c r="E244" s="545">
        <v>23505</v>
      </c>
      <c r="F244" s="545">
        <v>83170</v>
      </c>
      <c r="G244" s="545">
        <v>28094.004070246854</v>
      </c>
      <c r="H244" s="545">
        <v>11656.995971087425</v>
      </c>
      <c r="I244" s="545">
        <v>22887.004457605217</v>
      </c>
      <c r="J244" s="545">
        <v>3972</v>
      </c>
      <c r="K244" s="545">
        <v>2507</v>
      </c>
      <c r="L244" s="545">
        <v>13406</v>
      </c>
      <c r="M244" s="542">
        <f t="shared" si="3"/>
        <v>2557267.0053347065</v>
      </c>
    </row>
    <row r="245" spans="1:13">
      <c r="A245" s="543" t="s">
        <v>1175</v>
      </c>
      <c r="B245" s="544" t="s">
        <v>1176</v>
      </c>
      <c r="C245" s="545">
        <v>8938262.9919567443</v>
      </c>
      <c r="D245" s="545">
        <v>962916</v>
      </c>
      <c r="E245" s="545">
        <v>120739</v>
      </c>
      <c r="F245" s="545">
        <v>453233</v>
      </c>
      <c r="G245" s="545">
        <v>328800.00182831805</v>
      </c>
      <c r="H245" s="545">
        <v>77534.000571104596</v>
      </c>
      <c r="I245" s="545">
        <v>229385.00307012961</v>
      </c>
      <c r="J245" s="545">
        <v>17280</v>
      </c>
      <c r="K245" s="545">
        <v>20682</v>
      </c>
      <c r="L245" s="545">
        <v>0</v>
      </c>
      <c r="M245" s="542">
        <f t="shared" si="3"/>
        <v>11148831.997426296</v>
      </c>
    </row>
    <row r="246" spans="1:13">
      <c r="A246" s="543" t="s">
        <v>1177</v>
      </c>
      <c r="B246" s="544" t="s">
        <v>1178</v>
      </c>
      <c r="C246" s="545">
        <v>2976597.0012934362</v>
      </c>
      <c r="D246" s="545">
        <v>1328114</v>
      </c>
      <c r="E246" s="545">
        <v>41886</v>
      </c>
      <c r="F246" s="545">
        <v>153807</v>
      </c>
      <c r="G246" s="545">
        <v>54005.002762960459</v>
      </c>
      <c r="H246" s="545">
        <v>25743.999495328375</v>
      </c>
      <c r="I246" s="545">
        <v>53400.995495464682</v>
      </c>
      <c r="J246" s="545">
        <v>6432</v>
      </c>
      <c r="K246" s="545">
        <v>6789</v>
      </c>
      <c r="L246" s="545">
        <v>224787</v>
      </c>
      <c r="M246" s="542">
        <f t="shared" si="3"/>
        <v>4871561.999047189</v>
      </c>
    </row>
    <row r="247" spans="1:13">
      <c r="A247" s="543" t="s">
        <v>1179</v>
      </c>
      <c r="B247" s="544" t="s">
        <v>1180</v>
      </c>
      <c r="C247" s="545">
        <v>3097626.0050154412</v>
      </c>
      <c r="D247" s="545">
        <v>1590434</v>
      </c>
      <c r="E247" s="545">
        <v>42815</v>
      </c>
      <c r="F247" s="545">
        <v>159005</v>
      </c>
      <c r="G247" s="545">
        <v>106621.99681557236</v>
      </c>
      <c r="H247" s="545">
        <v>26906.998045305991</v>
      </c>
      <c r="I247" s="545">
        <v>75531.996349932757</v>
      </c>
      <c r="J247" s="545">
        <v>6156</v>
      </c>
      <c r="K247" s="545">
        <v>7155</v>
      </c>
      <c r="L247" s="545">
        <v>76477</v>
      </c>
      <c r="M247" s="542">
        <f t="shared" si="3"/>
        <v>5188728.9962262521</v>
      </c>
    </row>
    <row r="248" spans="1:13">
      <c r="A248" s="543" t="s">
        <v>1181</v>
      </c>
      <c r="B248" s="544" t="s">
        <v>1182</v>
      </c>
      <c r="C248" s="545">
        <v>1452409.9943716479</v>
      </c>
      <c r="D248" s="545">
        <v>422016</v>
      </c>
      <c r="E248" s="545">
        <v>22192</v>
      </c>
      <c r="F248" s="545">
        <v>77277</v>
      </c>
      <c r="G248" s="545">
        <v>35451.995624750758</v>
      </c>
      <c r="H248" s="545">
        <v>10466.000181609801</v>
      </c>
      <c r="I248" s="545">
        <v>24272.003262028349</v>
      </c>
      <c r="J248" s="545">
        <v>3780</v>
      </c>
      <c r="K248" s="545">
        <v>2172</v>
      </c>
      <c r="L248" s="545">
        <v>0</v>
      </c>
      <c r="M248" s="542">
        <f t="shared" si="3"/>
        <v>2050036.9934400369</v>
      </c>
    </row>
    <row r="249" spans="1:13">
      <c r="A249" s="543" t="s">
        <v>1183</v>
      </c>
      <c r="B249" s="544" t="s">
        <v>1184</v>
      </c>
      <c r="C249" s="545">
        <v>1113962.9935301314</v>
      </c>
      <c r="D249" s="545">
        <v>487200</v>
      </c>
      <c r="E249" s="545">
        <v>18365</v>
      </c>
      <c r="F249" s="545">
        <v>61148</v>
      </c>
      <c r="G249" s="545">
        <v>16588.998749178783</v>
      </c>
      <c r="H249" s="545">
        <v>6872.0002116593478</v>
      </c>
      <c r="I249" s="545">
        <v>11307.002469439136</v>
      </c>
      <c r="J249" s="545">
        <v>3408</v>
      </c>
      <c r="K249" s="545">
        <v>1024</v>
      </c>
      <c r="L249" s="545">
        <v>29753</v>
      </c>
      <c r="M249" s="542">
        <f t="shared" si="3"/>
        <v>1749628.9949604087</v>
      </c>
    </row>
    <row r="250" spans="1:13">
      <c r="A250" s="543" t="s">
        <v>1185</v>
      </c>
      <c r="B250" s="544" t="s">
        <v>1186</v>
      </c>
      <c r="C250" s="545">
        <v>2471616.994724663</v>
      </c>
      <c r="D250" s="545">
        <v>1072775</v>
      </c>
      <c r="E250" s="545">
        <v>28687</v>
      </c>
      <c r="F250" s="545">
        <v>114783</v>
      </c>
      <c r="G250" s="545">
        <v>44630.000749986655</v>
      </c>
      <c r="H250" s="545">
        <v>18138.002304238282</v>
      </c>
      <c r="I250" s="545">
        <v>36988.000816839573</v>
      </c>
      <c r="J250" s="545">
        <v>3972</v>
      </c>
      <c r="K250" s="545">
        <v>4163</v>
      </c>
      <c r="L250" s="545">
        <v>62905</v>
      </c>
      <c r="M250" s="542">
        <f t="shared" si="3"/>
        <v>3858657.9985957276</v>
      </c>
    </row>
    <row r="251" spans="1:13">
      <c r="A251" s="543" t="s">
        <v>1187</v>
      </c>
      <c r="B251" s="544" t="s">
        <v>1188</v>
      </c>
      <c r="C251" s="545">
        <v>10187333.007358935</v>
      </c>
      <c r="D251" s="545">
        <v>2020680</v>
      </c>
      <c r="E251" s="545">
        <v>132138</v>
      </c>
      <c r="F251" s="545">
        <v>509701</v>
      </c>
      <c r="G251" s="545">
        <v>402835.99596165965</v>
      </c>
      <c r="H251" s="545">
        <v>94212.996203655697</v>
      </c>
      <c r="I251" s="545">
        <v>291513.99984939583</v>
      </c>
      <c r="J251" s="545">
        <v>17292</v>
      </c>
      <c r="K251" s="545">
        <v>26785</v>
      </c>
      <c r="L251" s="545">
        <v>612789</v>
      </c>
      <c r="M251" s="542">
        <f t="shared" si="3"/>
        <v>14295280.999373646</v>
      </c>
    </row>
    <row r="252" spans="1:13" ht="25.5">
      <c r="A252" s="543" t="s">
        <v>1189</v>
      </c>
      <c r="B252" s="544" t="s">
        <v>1190</v>
      </c>
      <c r="C252" s="545">
        <v>3096857.9923973619</v>
      </c>
      <c r="D252" s="545">
        <v>1247876</v>
      </c>
      <c r="E252" s="545">
        <v>43147</v>
      </c>
      <c r="F252" s="545">
        <v>159154</v>
      </c>
      <c r="G252" s="545">
        <v>103194.00438792723</v>
      </c>
      <c r="H252" s="545">
        <v>26339.995159949751</v>
      </c>
      <c r="I252" s="545">
        <v>72987.000489959551</v>
      </c>
      <c r="J252" s="545">
        <v>6456</v>
      </c>
      <c r="K252" s="545">
        <v>6851</v>
      </c>
      <c r="L252" s="545">
        <v>54417</v>
      </c>
      <c r="M252" s="542">
        <f t="shared" si="3"/>
        <v>4817279.9924351992</v>
      </c>
    </row>
    <row r="253" spans="1:13">
      <c r="A253" s="543" t="s">
        <v>1191</v>
      </c>
      <c r="B253" s="544" t="s">
        <v>1192</v>
      </c>
      <c r="C253" s="545">
        <v>2746614.997893298</v>
      </c>
      <c r="D253" s="545">
        <v>1046563</v>
      </c>
      <c r="E253" s="545">
        <v>34394</v>
      </c>
      <c r="F253" s="545">
        <v>132797</v>
      </c>
      <c r="G253" s="545">
        <v>33752.997941255686</v>
      </c>
      <c r="H253" s="545">
        <v>21722.000888150786</v>
      </c>
      <c r="I253" s="545">
        <v>38777.999728168506</v>
      </c>
      <c r="J253" s="545">
        <v>5148</v>
      </c>
      <c r="K253" s="545">
        <v>5349</v>
      </c>
      <c r="L253" s="545">
        <v>26612</v>
      </c>
      <c r="M253" s="542">
        <f t="shared" si="3"/>
        <v>4091730.9964508726</v>
      </c>
    </row>
    <row r="254" spans="1:13">
      <c r="A254" s="543" t="s">
        <v>1193</v>
      </c>
      <c r="B254" s="544" t="s">
        <v>1194</v>
      </c>
      <c r="C254" s="545">
        <v>1770789.9916556869</v>
      </c>
      <c r="D254" s="545">
        <v>734616</v>
      </c>
      <c r="E254" s="545">
        <v>28015</v>
      </c>
      <c r="F254" s="545">
        <v>95259</v>
      </c>
      <c r="G254" s="545">
        <v>32685.997845027981</v>
      </c>
      <c r="H254" s="545">
        <v>11570.000374230334</v>
      </c>
      <c r="I254" s="545">
        <v>22333.000114872713</v>
      </c>
      <c r="J254" s="545">
        <v>5124</v>
      </c>
      <c r="K254" s="545">
        <v>1999</v>
      </c>
      <c r="L254" s="545">
        <v>48587</v>
      </c>
      <c r="M254" s="542">
        <f t="shared" si="3"/>
        <v>2750978.9899898181</v>
      </c>
    </row>
    <row r="255" spans="1:13">
      <c r="A255" s="543" t="s">
        <v>1195</v>
      </c>
      <c r="B255" s="544" t="s">
        <v>1196</v>
      </c>
      <c r="C255" s="545">
        <v>2236186.992167186</v>
      </c>
      <c r="D255" s="545">
        <v>598152</v>
      </c>
      <c r="E255" s="545">
        <v>33046</v>
      </c>
      <c r="F255" s="545">
        <v>117673</v>
      </c>
      <c r="G255" s="545">
        <v>64102.998803568335</v>
      </c>
      <c r="H255" s="545">
        <v>17446.995588726197</v>
      </c>
      <c r="I255" s="545">
        <v>44491.997630030935</v>
      </c>
      <c r="J255" s="545">
        <v>5292</v>
      </c>
      <c r="K255" s="545">
        <v>4072</v>
      </c>
      <c r="L255" s="545">
        <v>18485</v>
      </c>
      <c r="M255" s="542">
        <f t="shared" si="3"/>
        <v>3138948.9841895117</v>
      </c>
    </row>
    <row r="256" spans="1:13">
      <c r="A256" s="543" t="s">
        <v>1197</v>
      </c>
      <c r="B256" s="544" t="s">
        <v>1198</v>
      </c>
      <c r="C256" s="545">
        <v>2543590.0011099</v>
      </c>
      <c r="D256" s="545">
        <v>892342</v>
      </c>
      <c r="E256" s="545">
        <v>39497</v>
      </c>
      <c r="F256" s="545">
        <v>135986</v>
      </c>
      <c r="G256" s="545">
        <v>53431.003264798783</v>
      </c>
      <c r="H256" s="545">
        <v>17430.997761482893</v>
      </c>
      <c r="I256" s="545">
        <v>37067.995896902277</v>
      </c>
      <c r="J256" s="545">
        <v>6960</v>
      </c>
      <c r="K256" s="545">
        <v>3318</v>
      </c>
      <c r="L256" s="545">
        <v>70972</v>
      </c>
      <c r="M256" s="542">
        <f t="shared" si="3"/>
        <v>3800594.998033084</v>
      </c>
    </row>
    <row r="257" spans="1:13">
      <c r="A257" s="543" t="s">
        <v>1199</v>
      </c>
      <c r="B257" s="544" t="s">
        <v>1200</v>
      </c>
      <c r="C257" s="545">
        <v>3238702.9906989974</v>
      </c>
      <c r="D257" s="545">
        <v>1728759</v>
      </c>
      <c r="E257" s="545">
        <v>46242</v>
      </c>
      <c r="F257" s="545">
        <v>167226</v>
      </c>
      <c r="G257" s="545">
        <v>86633.998593306722</v>
      </c>
      <c r="H257" s="545">
        <v>25593.001302422228</v>
      </c>
      <c r="I257" s="545">
        <v>62919.000180901465</v>
      </c>
      <c r="J257" s="545">
        <v>7548</v>
      </c>
      <c r="K257" s="545">
        <v>6111</v>
      </c>
      <c r="L257" s="545">
        <v>0</v>
      </c>
      <c r="M257" s="542">
        <f t="shared" si="3"/>
        <v>5369734.9907756271</v>
      </c>
    </row>
    <row r="258" spans="1:13">
      <c r="A258" s="543" t="s">
        <v>1201</v>
      </c>
      <c r="B258" s="544" t="s">
        <v>1202</v>
      </c>
      <c r="C258" s="545">
        <v>2147456.0041120164</v>
      </c>
      <c r="D258" s="545">
        <v>563352</v>
      </c>
      <c r="E258" s="545">
        <v>30918</v>
      </c>
      <c r="F258" s="545">
        <v>110440</v>
      </c>
      <c r="G258" s="545">
        <v>53344.001057181886</v>
      </c>
      <c r="H258" s="545">
        <v>15299.996619062289</v>
      </c>
      <c r="I258" s="545">
        <v>35947.995670856901</v>
      </c>
      <c r="J258" s="545">
        <v>5304</v>
      </c>
      <c r="K258" s="545">
        <v>3181</v>
      </c>
      <c r="L258" s="545">
        <v>31840</v>
      </c>
      <c r="M258" s="542">
        <f t="shared" si="3"/>
        <v>2997082.9974591178</v>
      </c>
    </row>
    <row r="259" spans="1:13">
      <c r="A259" s="543" t="s">
        <v>1203</v>
      </c>
      <c r="B259" s="544" t="s">
        <v>1204</v>
      </c>
      <c r="C259" s="545">
        <v>1085061.9907946452</v>
      </c>
      <c r="D259" s="545">
        <v>493383</v>
      </c>
      <c r="E259" s="545">
        <v>16758</v>
      </c>
      <c r="F259" s="545">
        <v>57717</v>
      </c>
      <c r="G259" s="545">
        <v>6241.0007119548818</v>
      </c>
      <c r="H259" s="545">
        <v>7253.0021199033708</v>
      </c>
      <c r="I259" s="545">
        <v>8779.0016669555662</v>
      </c>
      <c r="J259" s="545">
        <v>2988</v>
      </c>
      <c r="K259" s="545">
        <v>1320</v>
      </c>
      <c r="L259" s="545">
        <v>2718</v>
      </c>
      <c r="M259" s="542">
        <f t="shared" si="3"/>
        <v>1682218.9952934592</v>
      </c>
    </row>
    <row r="260" spans="1:13">
      <c r="A260" s="543" t="s">
        <v>1205</v>
      </c>
      <c r="B260" s="544" t="s">
        <v>1206</v>
      </c>
      <c r="C260" s="545">
        <v>1575464.999796231</v>
      </c>
      <c r="D260" s="545">
        <v>746182</v>
      </c>
      <c r="E260" s="545">
        <v>25151</v>
      </c>
      <c r="F260" s="545">
        <v>85217</v>
      </c>
      <c r="G260" s="545">
        <v>28330.004986328782</v>
      </c>
      <c r="H260" s="545">
        <v>10466.99763144276</v>
      </c>
      <c r="I260" s="545">
        <v>19929.995520778379</v>
      </c>
      <c r="J260" s="545">
        <v>4644</v>
      </c>
      <c r="K260" s="545">
        <v>1857</v>
      </c>
      <c r="L260" s="545">
        <v>50942</v>
      </c>
      <c r="M260" s="542">
        <f t="shared" si="3"/>
        <v>2548184.9979347815</v>
      </c>
    </row>
    <row r="261" spans="1:13">
      <c r="A261" s="543" t="s">
        <v>1207</v>
      </c>
      <c r="B261" s="544" t="s">
        <v>1208</v>
      </c>
      <c r="C261" s="545">
        <v>1444829.0094465509</v>
      </c>
      <c r="D261" s="545">
        <v>704269</v>
      </c>
      <c r="E261" s="545">
        <v>21594</v>
      </c>
      <c r="F261" s="545">
        <v>76407</v>
      </c>
      <c r="G261" s="545">
        <v>18922.000601509852</v>
      </c>
      <c r="H261" s="545">
        <v>11189.000358525835</v>
      </c>
      <c r="I261" s="545">
        <v>19747.003755646947</v>
      </c>
      <c r="J261" s="545">
        <v>3540</v>
      </c>
      <c r="K261" s="545">
        <v>2581</v>
      </c>
      <c r="L261" s="545">
        <v>17710</v>
      </c>
      <c r="M261" s="542">
        <f t="shared" ref="M261:M324" si="4">SUM(C261:L261)</f>
        <v>2320788.0141622336</v>
      </c>
    </row>
    <row r="262" spans="1:13" ht="25.5">
      <c r="A262" s="543" t="s">
        <v>1209</v>
      </c>
      <c r="B262" s="544" t="s">
        <v>1210</v>
      </c>
      <c r="C262" s="545">
        <v>2648822.9904903355</v>
      </c>
      <c r="D262" s="545">
        <v>1550668</v>
      </c>
      <c r="E262" s="545">
        <v>38495</v>
      </c>
      <c r="F262" s="545">
        <v>137081</v>
      </c>
      <c r="G262" s="545">
        <v>57378.001278669086</v>
      </c>
      <c r="H262" s="545">
        <v>19139.001955094533</v>
      </c>
      <c r="I262" s="545">
        <v>41862.995205346582</v>
      </c>
      <c r="J262" s="545">
        <v>6552</v>
      </c>
      <c r="K262" s="545">
        <v>4049</v>
      </c>
      <c r="L262" s="545">
        <v>0</v>
      </c>
      <c r="M262" s="542">
        <f t="shared" si="4"/>
        <v>4504047.9889294459</v>
      </c>
    </row>
    <row r="263" spans="1:13">
      <c r="A263" s="543" t="s">
        <v>1211</v>
      </c>
      <c r="B263" s="544" t="s">
        <v>1212</v>
      </c>
      <c r="C263" s="545">
        <v>2187999.9922231007</v>
      </c>
      <c r="D263" s="545">
        <v>1055814</v>
      </c>
      <c r="E263" s="545">
        <v>32082</v>
      </c>
      <c r="F263" s="545">
        <v>114211</v>
      </c>
      <c r="G263" s="545">
        <v>59224.002196752743</v>
      </c>
      <c r="H263" s="545">
        <v>16522.001309216641</v>
      </c>
      <c r="I263" s="545">
        <v>40708.00444023998</v>
      </c>
      <c r="J263" s="545">
        <v>5340</v>
      </c>
      <c r="K263" s="545">
        <v>3706</v>
      </c>
      <c r="L263" s="545">
        <v>0</v>
      </c>
      <c r="M263" s="542">
        <f t="shared" si="4"/>
        <v>3515607.0001693103</v>
      </c>
    </row>
    <row r="264" spans="1:13">
      <c r="A264" s="543" t="s">
        <v>1213</v>
      </c>
      <c r="B264" s="544" t="s">
        <v>1214</v>
      </c>
      <c r="C264" s="545">
        <v>5502551.9910309296</v>
      </c>
      <c r="D264" s="545">
        <v>4299869</v>
      </c>
      <c r="E264" s="545">
        <v>74926</v>
      </c>
      <c r="F264" s="545">
        <v>280072</v>
      </c>
      <c r="G264" s="545">
        <v>186228.00123428</v>
      </c>
      <c r="H264" s="545">
        <v>47654.999876750691</v>
      </c>
      <c r="I264" s="545">
        <v>133428.99579019358</v>
      </c>
      <c r="J264" s="545">
        <v>10836</v>
      </c>
      <c r="K264" s="545">
        <v>12677</v>
      </c>
      <c r="L264" s="545">
        <v>170906</v>
      </c>
      <c r="M264" s="542">
        <f t="shared" si="4"/>
        <v>10719149.987932153</v>
      </c>
    </row>
    <row r="265" spans="1:13">
      <c r="A265" s="543" t="s">
        <v>1215</v>
      </c>
      <c r="B265" s="544" t="s">
        <v>1216</v>
      </c>
      <c r="C265" s="545">
        <v>1269385.9929940715</v>
      </c>
      <c r="D265" s="545">
        <v>442400</v>
      </c>
      <c r="E265" s="545">
        <v>19168</v>
      </c>
      <c r="F265" s="545">
        <v>67402</v>
      </c>
      <c r="G265" s="545">
        <v>27068.997079317844</v>
      </c>
      <c r="H265" s="545">
        <v>9903.0045941192129</v>
      </c>
      <c r="I265" s="545">
        <v>21393.003925123594</v>
      </c>
      <c r="J265" s="545">
        <v>3276</v>
      </c>
      <c r="K265" s="545">
        <v>2293</v>
      </c>
      <c r="L265" s="545">
        <v>15656</v>
      </c>
      <c r="M265" s="542">
        <f t="shared" si="4"/>
        <v>1877945.9985926321</v>
      </c>
    </row>
    <row r="266" spans="1:13">
      <c r="A266" s="543" t="s">
        <v>1217</v>
      </c>
      <c r="B266" s="544" t="s">
        <v>1218</v>
      </c>
      <c r="C266" s="545">
        <v>3431545.9972273009</v>
      </c>
      <c r="D266" s="545">
        <v>1448854</v>
      </c>
      <c r="E266" s="545">
        <v>46810</v>
      </c>
      <c r="F266" s="545">
        <v>173178</v>
      </c>
      <c r="G266" s="545">
        <v>85495.995031669241</v>
      </c>
      <c r="H266" s="545">
        <v>26951.003333597877</v>
      </c>
      <c r="I266" s="545">
        <v>64397.001370798687</v>
      </c>
      <c r="J266" s="545">
        <v>7272</v>
      </c>
      <c r="K266" s="545">
        <v>6467</v>
      </c>
      <c r="L266" s="545">
        <v>36542</v>
      </c>
      <c r="M266" s="542">
        <f t="shared" si="4"/>
        <v>5327512.9969633659</v>
      </c>
    </row>
    <row r="267" spans="1:13">
      <c r="A267" s="543" t="s">
        <v>1219</v>
      </c>
      <c r="B267" s="544" t="s">
        <v>1220</v>
      </c>
      <c r="C267" s="545">
        <v>2271433.003075453</v>
      </c>
      <c r="D267" s="545">
        <v>1053312</v>
      </c>
      <c r="E267" s="545">
        <v>33688</v>
      </c>
      <c r="F267" s="545">
        <v>118988</v>
      </c>
      <c r="G267" s="545">
        <v>58220.996134100475</v>
      </c>
      <c r="H267" s="545">
        <v>16499.996581539257</v>
      </c>
      <c r="I267" s="545">
        <v>39462.995609373516</v>
      </c>
      <c r="J267" s="545">
        <v>5688</v>
      </c>
      <c r="K267" s="545">
        <v>3495</v>
      </c>
      <c r="L267" s="545">
        <v>47888</v>
      </c>
      <c r="M267" s="542">
        <f t="shared" si="4"/>
        <v>3648675.9914004658</v>
      </c>
    </row>
    <row r="268" spans="1:13">
      <c r="A268" s="543" t="s">
        <v>1221</v>
      </c>
      <c r="B268" s="544" t="s">
        <v>1222</v>
      </c>
      <c r="C268" s="545">
        <v>6148591.9979482302</v>
      </c>
      <c r="D268" s="545">
        <v>726072</v>
      </c>
      <c r="E268" s="545">
        <v>83711</v>
      </c>
      <c r="F268" s="545">
        <v>315505</v>
      </c>
      <c r="G268" s="545">
        <v>180070.00315120703</v>
      </c>
      <c r="H268" s="545">
        <v>56915.001905146695</v>
      </c>
      <c r="I268" s="545">
        <v>147569.99948417841</v>
      </c>
      <c r="J268" s="545">
        <v>11016</v>
      </c>
      <c r="K268" s="545">
        <v>16073</v>
      </c>
      <c r="L268" s="545">
        <v>32923</v>
      </c>
      <c r="M268" s="542">
        <f t="shared" si="4"/>
        <v>7718447.0024887631</v>
      </c>
    </row>
    <row r="269" spans="1:13">
      <c r="A269" s="543" t="s">
        <v>1223</v>
      </c>
      <c r="B269" s="544" t="s">
        <v>1224</v>
      </c>
      <c r="C269" s="545">
        <v>7013458.0099598076</v>
      </c>
      <c r="D269" s="545">
        <v>8746656</v>
      </c>
      <c r="E269" s="545">
        <v>91633</v>
      </c>
      <c r="F269" s="545">
        <v>350480</v>
      </c>
      <c r="G269" s="545">
        <v>230521.00306736081</v>
      </c>
      <c r="H269" s="545">
        <v>61769.002098748795</v>
      </c>
      <c r="I269" s="545">
        <v>170298.99780122581</v>
      </c>
      <c r="J269" s="545">
        <v>12468</v>
      </c>
      <c r="K269" s="545">
        <v>16820</v>
      </c>
      <c r="L269" s="545">
        <v>250054</v>
      </c>
      <c r="M269" s="542">
        <f t="shared" si="4"/>
        <v>16944158.012927145</v>
      </c>
    </row>
    <row r="270" spans="1:13">
      <c r="A270" s="543" t="s">
        <v>1225</v>
      </c>
      <c r="B270" s="544" t="s">
        <v>1226</v>
      </c>
      <c r="C270" s="545">
        <v>800965.99731354765</v>
      </c>
      <c r="D270" s="545">
        <v>442870</v>
      </c>
      <c r="E270" s="545">
        <v>13689</v>
      </c>
      <c r="F270" s="545">
        <v>44535</v>
      </c>
      <c r="G270" s="545">
        <v>6694.0039560098412</v>
      </c>
      <c r="H270" s="545">
        <v>4407.9965681666818</v>
      </c>
      <c r="I270" s="545">
        <v>4699.0047471900925</v>
      </c>
      <c r="J270" s="545">
        <v>2688</v>
      </c>
      <c r="K270" s="545">
        <v>443</v>
      </c>
      <c r="L270" s="545">
        <v>0</v>
      </c>
      <c r="M270" s="542">
        <f t="shared" si="4"/>
        <v>1320992.0025849142</v>
      </c>
    </row>
    <row r="271" spans="1:13">
      <c r="A271" s="543" t="s">
        <v>1227</v>
      </c>
      <c r="B271" s="544" t="s">
        <v>1228</v>
      </c>
      <c r="C271" s="545">
        <v>1700243.999701418</v>
      </c>
      <c r="D271" s="545">
        <v>712374</v>
      </c>
      <c r="E271" s="545">
        <v>24745</v>
      </c>
      <c r="F271" s="545">
        <v>89244</v>
      </c>
      <c r="G271" s="545">
        <v>31187.00139422862</v>
      </c>
      <c r="H271" s="545">
        <v>14031.999723525258</v>
      </c>
      <c r="I271" s="545">
        <v>28937.996725101533</v>
      </c>
      <c r="J271" s="545">
        <v>3744</v>
      </c>
      <c r="K271" s="545">
        <v>3513</v>
      </c>
      <c r="L271" s="545">
        <v>99774</v>
      </c>
      <c r="M271" s="542">
        <f t="shared" si="4"/>
        <v>2707794.9975442733</v>
      </c>
    </row>
    <row r="272" spans="1:13">
      <c r="A272" s="543" t="s">
        <v>1229</v>
      </c>
      <c r="B272" s="544" t="s">
        <v>1230</v>
      </c>
      <c r="C272" s="545">
        <v>4865081.0033172555</v>
      </c>
      <c r="D272" s="545">
        <v>2729376</v>
      </c>
      <c r="E272" s="545">
        <v>64619</v>
      </c>
      <c r="F272" s="545">
        <v>241199</v>
      </c>
      <c r="G272" s="545">
        <v>117155.00028338299</v>
      </c>
      <c r="H272" s="545">
        <v>36712.998832913421</v>
      </c>
      <c r="I272" s="545">
        <v>85693.000535166124</v>
      </c>
      <c r="J272" s="545">
        <v>10320</v>
      </c>
      <c r="K272" s="545">
        <v>8442</v>
      </c>
      <c r="L272" s="545">
        <v>63499</v>
      </c>
      <c r="M272" s="542">
        <f t="shared" si="4"/>
        <v>8222097.0029687174</v>
      </c>
    </row>
    <row r="273" spans="1:13">
      <c r="A273" s="543" t="s">
        <v>1231</v>
      </c>
      <c r="B273" s="544" t="s">
        <v>1232</v>
      </c>
      <c r="C273" s="545">
        <v>1856969.0041253148</v>
      </c>
      <c r="D273" s="545">
        <v>660528</v>
      </c>
      <c r="E273" s="545">
        <v>28525</v>
      </c>
      <c r="F273" s="545">
        <v>99190</v>
      </c>
      <c r="G273" s="545">
        <v>34885.997676682171</v>
      </c>
      <c r="H273" s="545">
        <v>14334.003166695789</v>
      </c>
      <c r="I273" s="545">
        <v>29388.997886685986</v>
      </c>
      <c r="J273" s="545">
        <v>5160</v>
      </c>
      <c r="K273" s="545">
        <v>3257</v>
      </c>
      <c r="L273" s="545">
        <v>0</v>
      </c>
      <c r="M273" s="542">
        <f t="shared" si="4"/>
        <v>2732238.0028553787</v>
      </c>
    </row>
    <row r="274" spans="1:13">
      <c r="A274" s="543" t="s">
        <v>1233</v>
      </c>
      <c r="B274" s="544" t="s">
        <v>1234</v>
      </c>
      <c r="C274" s="545">
        <v>2688826.0018138383</v>
      </c>
      <c r="D274" s="545">
        <v>582996</v>
      </c>
      <c r="E274" s="545">
        <v>38324</v>
      </c>
      <c r="F274" s="545">
        <v>138924</v>
      </c>
      <c r="G274" s="545">
        <v>85451.998239418739</v>
      </c>
      <c r="H274" s="545">
        <v>21369.00337993681</v>
      </c>
      <c r="I274" s="545">
        <v>58103.003838087381</v>
      </c>
      <c r="J274" s="545">
        <v>6072</v>
      </c>
      <c r="K274" s="545">
        <v>5145</v>
      </c>
      <c r="L274" s="545">
        <v>0</v>
      </c>
      <c r="M274" s="542">
        <f t="shared" si="4"/>
        <v>3625211.0072712814</v>
      </c>
    </row>
    <row r="275" spans="1:13" ht="25.5">
      <c r="A275" s="543" t="s">
        <v>1235</v>
      </c>
      <c r="B275" s="544" t="s">
        <v>1236</v>
      </c>
      <c r="C275" s="545">
        <v>5027138.0055217072</v>
      </c>
      <c r="D275" s="545">
        <v>1352211</v>
      </c>
      <c r="E275" s="545">
        <v>65831</v>
      </c>
      <c r="F275" s="545">
        <v>248527</v>
      </c>
      <c r="G275" s="545">
        <v>169045.00172678349</v>
      </c>
      <c r="H275" s="545">
        <v>44813.997919721252</v>
      </c>
      <c r="I275" s="545">
        <v>125784.99858072586</v>
      </c>
      <c r="J275" s="545">
        <v>9360</v>
      </c>
      <c r="K275" s="545">
        <v>12559</v>
      </c>
      <c r="L275" s="545">
        <v>345484</v>
      </c>
      <c r="M275" s="542">
        <f t="shared" si="4"/>
        <v>7400754.0037489384</v>
      </c>
    </row>
    <row r="276" spans="1:13">
      <c r="A276" s="543" t="s">
        <v>1237</v>
      </c>
      <c r="B276" s="544" t="s">
        <v>1238</v>
      </c>
      <c r="C276" s="545">
        <v>3143564.9931384251</v>
      </c>
      <c r="D276" s="545">
        <v>918036</v>
      </c>
      <c r="E276" s="545">
        <v>44391</v>
      </c>
      <c r="F276" s="545">
        <v>161912</v>
      </c>
      <c r="G276" s="545">
        <v>101723.99534607967</v>
      </c>
      <c r="H276" s="545">
        <v>25277.002832249411</v>
      </c>
      <c r="I276" s="545">
        <v>69607.999716911028</v>
      </c>
      <c r="J276" s="545">
        <v>6864</v>
      </c>
      <c r="K276" s="545">
        <v>6181</v>
      </c>
      <c r="L276" s="545">
        <v>0</v>
      </c>
      <c r="M276" s="542">
        <f t="shared" si="4"/>
        <v>4477557.9910336658</v>
      </c>
    </row>
    <row r="277" spans="1:13">
      <c r="A277" s="543" t="s">
        <v>1239</v>
      </c>
      <c r="B277" s="544" t="s">
        <v>1240</v>
      </c>
      <c r="C277" s="545">
        <v>2104582.0017996104</v>
      </c>
      <c r="D277" s="545">
        <v>930909</v>
      </c>
      <c r="E277" s="545">
        <v>31900</v>
      </c>
      <c r="F277" s="545">
        <v>112540</v>
      </c>
      <c r="G277" s="545">
        <v>35582.002956695578</v>
      </c>
      <c r="H277" s="545">
        <v>17372.996301056875</v>
      </c>
      <c r="I277" s="545">
        <v>34596.00178259988</v>
      </c>
      <c r="J277" s="545">
        <v>5280</v>
      </c>
      <c r="K277" s="545">
        <v>4296</v>
      </c>
      <c r="L277" s="545">
        <v>30252</v>
      </c>
      <c r="M277" s="542">
        <f t="shared" si="4"/>
        <v>3307310.0028399625</v>
      </c>
    </row>
    <row r="278" spans="1:13">
      <c r="A278" s="543" t="s">
        <v>1241</v>
      </c>
      <c r="B278" s="544" t="s">
        <v>1242</v>
      </c>
      <c r="C278" s="545">
        <v>5215318.0067504188</v>
      </c>
      <c r="D278" s="545">
        <v>783564</v>
      </c>
      <c r="E278" s="545">
        <v>70760</v>
      </c>
      <c r="F278" s="545">
        <v>264530</v>
      </c>
      <c r="G278" s="545">
        <v>195277.00451923779</v>
      </c>
      <c r="H278" s="545">
        <v>44859.004039180261</v>
      </c>
      <c r="I278" s="545">
        <v>133120.00396696286</v>
      </c>
      <c r="J278" s="545">
        <v>10500</v>
      </c>
      <c r="K278" s="545">
        <v>11855</v>
      </c>
      <c r="L278" s="545">
        <v>0</v>
      </c>
      <c r="M278" s="542">
        <f t="shared" si="4"/>
        <v>6729783.0192758003</v>
      </c>
    </row>
    <row r="279" spans="1:13">
      <c r="A279" s="543" t="s">
        <v>1243</v>
      </c>
      <c r="B279" s="544" t="s">
        <v>1244</v>
      </c>
      <c r="C279" s="545">
        <v>1605718.0017219726</v>
      </c>
      <c r="D279" s="545">
        <v>872544</v>
      </c>
      <c r="E279" s="545">
        <v>26276</v>
      </c>
      <c r="F279" s="545">
        <v>87315</v>
      </c>
      <c r="G279" s="545">
        <v>18411.004801637962</v>
      </c>
      <c r="H279" s="545">
        <v>9188.9953450721441</v>
      </c>
      <c r="I279" s="545">
        <v>12572.00414568552</v>
      </c>
      <c r="J279" s="545">
        <v>5040</v>
      </c>
      <c r="K279" s="545">
        <v>1114</v>
      </c>
      <c r="L279" s="545">
        <v>35037</v>
      </c>
      <c r="M279" s="542">
        <f t="shared" si="4"/>
        <v>2673216.0060143685</v>
      </c>
    </row>
    <row r="280" spans="1:13">
      <c r="A280" s="543" t="s">
        <v>1245</v>
      </c>
      <c r="B280" s="544" t="s">
        <v>1246</v>
      </c>
      <c r="C280" s="545">
        <v>10962023.005122617</v>
      </c>
      <c r="D280" s="545">
        <v>4109453</v>
      </c>
      <c r="E280" s="545">
        <v>147343</v>
      </c>
      <c r="F280" s="545">
        <v>549820</v>
      </c>
      <c r="G280" s="545">
        <v>331422.99759816268</v>
      </c>
      <c r="H280" s="545">
        <v>88745.003190297968</v>
      </c>
      <c r="I280" s="545">
        <v>235256.99908320035</v>
      </c>
      <c r="J280" s="545">
        <v>23052</v>
      </c>
      <c r="K280" s="545">
        <v>22080</v>
      </c>
      <c r="L280" s="545">
        <v>574044</v>
      </c>
      <c r="M280" s="542">
        <f t="shared" si="4"/>
        <v>17043240.004994277</v>
      </c>
    </row>
    <row r="281" spans="1:13">
      <c r="A281" s="543" t="s">
        <v>1247</v>
      </c>
      <c r="B281" s="544" t="s">
        <v>1248</v>
      </c>
      <c r="C281" s="545">
        <v>26909859.998401567</v>
      </c>
      <c r="D281" s="545">
        <v>8784652</v>
      </c>
      <c r="E281" s="545">
        <v>345547</v>
      </c>
      <c r="F281" s="545">
        <v>1335707</v>
      </c>
      <c r="G281" s="545">
        <v>1039194.9960031699</v>
      </c>
      <c r="H281" s="545">
        <v>245387.0026962116</v>
      </c>
      <c r="I281" s="545">
        <v>736157.00006276276</v>
      </c>
      <c r="J281" s="545">
        <v>47400</v>
      </c>
      <c r="K281" s="545">
        <v>69016</v>
      </c>
      <c r="L281" s="545">
        <v>1103344</v>
      </c>
      <c r="M281" s="542">
        <f t="shared" si="4"/>
        <v>40616264.997163713</v>
      </c>
    </row>
    <row r="282" spans="1:13">
      <c r="A282" s="543" t="s">
        <v>1249</v>
      </c>
      <c r="B282" s="544" t="s">
        <v>1250</v>
      </c>
      <c r="C282" s="545">
        <v>2831681.9977088897</v>
      </c>
      <c r="D282" s="545">
        <v>1172632</v>
      </c>
      <c r="E282" s="545">
        <v>39807</v>
      </c>
      <c r="F282" s="545">
        <v>145635</v>
      </c>
      <c r="G282" s="545">
        <v>79629.996875518933</v>
      </c>
      <c r="H282" s="545">
        <v>23032.99942444871</v>
      </c>
      <c r="I282" s="545">
        <v>58127.995386843206</v>
      </c>
      <c r="J282" s="545">
        <v>6120</v>
      </c>
      <c r="K282" s="545">
        <v>5712</v>
      </c>
      <c r="L282" s="545">
        <v>32964</v>
      </c>
      <c r="M282" s="542">
        <f t="shared" si="4"/>
        <v>4395342.9893957013</v>
      </c>
    </row>
    <row r="283" spans="1:13">
      <c r="A283" s="543" t="s">
        <v>1251</v>
      </c>
      <c r="B283" s="544" t="s">
        <v>1252</v>
      </c>
      <c r="C283" s="545">
        <v>2866458.9931627898</v>
      </c>
      <c r="D283" s="545">
        <v>1074652</v>
      </c>
      <c r="E283" s="545">
        <v>40450</v>
      </c>
      <c r="F283" s="545">
        <v>147462</v>
      </c>
      <c r="G283" s="545">
        <v>54837.996545167145</v>
      </c>
      <c r="H283" s="545">
        <v>22964.997876291767</v>
      </c>
      <c r="I283" s="545">
        <v>47958.00282916343</v>
      </c>
      <c r="J283" s="545">
        <v>6336</v>
      </c>
      <c r="K283" s="545">
        <v>5588</v>
      </c>
      <c r="L283" s="545">
        <v>146526</v>
      </c>
      <c r="M283" s="542">
        <f t="shared" si="4"/>
        <v>4413233.9904134125</v>
      </c>
    </row>
    <row r="284" spans="1:13">
      <c r="A284" s="543" t="s">
        <v>1253</v>
      </c>
      <c r="B284" s="544" t="s">
        <v>1254</v>
      </c>
      <c r="C284" s="545">
        <v>1107275.9989862589</v>
      </c>
      <c r="D284" s="545">
        <v>407791</v>
      </c>
      <c r="E284" s="545">
        <v>15610</v>
      </c>
      <c r="F284" s="545">
        <v>56485</v>
      </c>
      <c r="G284" s="545">
        <v>8350.002779369881</v>
      </c>
      <c r="H284" s="545">
        <v>7908.0034929726098</v>
      </c>
      <c r="I284" s="545">
        <v>11233.003350649527</v>
      </c>
      <c r="J284" s="545">
        <v>2496</v>
      </c>
      <c r="K284" s="545">
        <v>1666</v>
      </c>
      <c r="L284" s="545">
        <v>21869</v>
      </c>
      <c r="M284" s="542">
        <f t="shared" si="4"/>
        <v>1640684.0086092509</v>
      </c>
    </row>
    <row r="285" spans="1:13">
      <c r="A285" s="543" t="s">
        <v>1255</v>
      </c>
      <c r="B285" s="544" t="s">
        <v>1256</v>
      </c>
      <c r="C285" s="545">
        <v>1248629.0098873137</v>
      </c>
      <c r="D285" s="545">
        <v>416712</v>
      </c>
      <c r="E285" s="545">
        <v>19638</v>
      </c>
      <c r="F285" s="545">
        <v>67015</v>
      </c>
      <c r="G285" s="545">
        <v>17666.002412410795</v>
      </c>
      <c r="H285" s="545">
        <v>8099.0008724244763</v>
      </c>
      <c r="I285" s="545">
        <v>13477.00359141535</v>
      </c>
      <c r="J285" s="545">
        <v>3528</v>
      </c>
      <c r="K285" s="545">
        <v>1380</v>
      </c>
      <c r="L285" s="545">
        <v>0</v>
      </c>
      <c r="M285" s="542">
        <f t="shared" si="4"/>
        <v>1796144.0167635642</v>
      </c>
    </row>
    <row r="286" spans="1:13">
      <c r="A286" s="543" t="s">
        <v>1257</v>
      </c>
      <c r="B286" s="544" t="s">
        <v>1258</v>
      </c>
      <c r="C286" s="545">
        <v>1969383.0071716392</v>
      </c>
      <c r="D286" s="545">
        <v>766917</v>
      </c>
      <c r="E286" s="545">
        <v>29025</v>
      </c>
      <c r="F286" s="545">
        <v>104871</v>
      </c>
      <c r="G286" s="545">
        <v>28407.002522042661</v>
      </c>
      <c r="H286" s="545">
        <v>17676.004968728244</v>
      </c>
      <c r="I286" s="545">
        <v>34034.996623801235</v>
      </c>
      <c r="J286" s="545">
        <v>4188</v>
      </c>
      <c r="K286" s="545">
        <v>4790</v>
      </c>
      <c r="L286" s="545">
        <v>44385</v>
      </c>
      <c r="M286" s="542">
        <f t="shared" si="4"/>
        <v>3003677.0112862112</v>
      </c>
    </row>
    <row r="287" spans="1:13">
      <c r="A287" s="543" t="s">
        <v>1259</v>
      </c>
      <c r="B287" s="544" t="s">
        <v>1260</v>
      </c>
      <c r="C287" s="545">
        <v>4568802.0055809598</v>
      </c>
      <c r="D287" s="545">
        <v>2560591</v>
      </c>
      <c r="E287" s="545">
        <v>73117</v>
      </c>
      <c r="F287" s="545">
        <v>247687</v>
      </c>
      <c r="G287" s="545">
        <v>83431.000816552623</v>
      </c>
      <c r="H287" s="545">
        <v>30051.001860008837</v>
      </c>
      <c r="I287" s="545">
        <v>58002.996623367391</v>
      </c>
      <c r="J287" s="545">
        <v>13200</v>
      </c>
      <c r="K287" s="545">
        <v>5238</v>
      </c>
      <c r="L287" s="545">
        <v>0</v>
      </c>
      <c r="M287" s="542">
        <f t="shared" si="4"/>
        <v>7640120.0048808884</v>
      </c>
    </row>
    <row r="288" spans="1:13">
      <c r="A288" s="543" t="s">
        <v>1261</v>
      </c>
      <c r="B288" s="544" t="s">
        <v>1262</v>
      </c>
      <c r="C288" s="545">
        <v>3116122.9926134804</v>
      </c>
      <c r="D288" s="545">
        <v>1248838</v>
      </c>
      <c r="E288" s="545">
        <v>42907</v>
      </c>
      <c r="F288" s="545">
        <v>158936</v>
      </c>
      <c r="G288" s="545">
        <v>98846.001079224094</v>
      </c>
      <c r="H288" s="545">
        <v>25853.003070318115</v>
      </c>
      <c r="I288" s="545">
        <v>69954.995379850909</v>
      </c>
      <c r="J288" s="545">
        <v>6348</v>
      </c>
      <c r="K288" s="545">
        <v>6575</v>
      </c>
      <c r="L288" s="545">
        <v>218200</v>
      </c>
      <c r="M288" s="542">
        <f t="shared" si="4"/>
        <v>4992580.9921428738</v>
      </c>
    </row>
    <row r="289" spans="1:13">
      <c r="A289" s="543" t="s">
        <v>1263</v>
      </c>
      <c r="B289" s="544" t="s">
        <v>1264</v>
      </c>
      <c r="C289" s="545">
        <v>3441508.0040214369</v>
      </c>
      <c r="D289" s="545">
        <v>1367822</v>
      </c>
      <c r="E289" s="545">
        <v>50295</v>
      </c>
      <c r="F289" s="545">
        <v>179232</v>
      </c>
      <c r="G289" s="545">
        <v>83883.0031137685</v>
      </c>
      <c r="H289" s="545">
        <v>26225.999099644039</v>
      </c>
      <c r="I289" s="545">
        <v>61044.995400786589</v>
      </c>
      <c r="J289" s="545">
        <v>8556</v>
      </c>
      <c r="K289" s="545">
        <v>5956</v>
      </c>
      <c r="L289" s="545">
        <v>0</v>
      </c>
      <c r="M289" s="542">
        <f t="shared" si="4"/>
        <v>5224523.0016356353</v>
      </c>
    </row>
    <row r="290" spans="1:13">
      <c r="A290" s="543" t="s">
        <v>1265</v>
      </c>
      <c r="B290" s="544" t="s">
        <v>1266</v>
      </c>
      <c r="C290" s="545">
        <v>1527310.9910537165</v>
      </c>
      <c r="D290" s="545">
        <v>428700</v>
      </c>
      <c r="E290" s="545">
        <v>22907</v>
      </c>
      <c r="F290" s="545">
        <v>82408</v>
      </c>
      <c r="G290" s="545">
        <v>8350.9990943344928</v>
      </c>
      <c r="H290" s="545">
        <v>14422.996964799777</v>
      </c>
      <c r="I290" s="545">
        <v>22909.996889985934</v>
      </c>
      <c r="J290" s="545">
        <v>3324</v>
      </c>
      <c r="K290" s="545">
        <v>4072</v>
      </c>
      <c r="L290" s="545">
        <v>23734</v>
      </c>
      <c r="M290" s="542">
        <f t="shared" si="4"/>
        <v>2138139.9840028365</v>
      </c>
    </row>
    <row r="291" spans="1:13">
      <c r="A291" s="543" t="s">
        <v>1267</v>
      </c>
      <c r="B291" s="544" t="s">
        <v>1268</v>
      </c>
      <c r="C291" s="545">
        <v>1163844.994828288</v>
      </c>
      <c r="D291" s="545">
        <v>753696</v>
      </c>
      <c r="E291" s="545">
        <v>19266</v>
      </c>
      <c r="F291" s="545">
        <v>63938</v>
      </c>
      <c r="G291" s="545">
        <v>15857.001804880632</v>
      </c>
      <c r="H291" s="545">
        <v>7003.9952489349616</v>
      </c>
      <c r="I291" s="545">
        <v>10817.996672746654</v>
      </c>
      <c r="J291" s="545">
        <v>3612</v>
      </c>
      <c r="K291" s="545">
        <v>979</v>
      </c>
      <c r="L291" s="545">
        <v>12195</v>
      </c>
      <c r="M291" s="542">
        <f t="shared" si="4"/>
        <v>2051209.9885548502</v>
      </c>
    </row>
    <row r="292" spans="1:13">
      <c r="A292" s="543" t="s">
        <v>1269</v>
      </c>
      <c r="B292" s="544" t="s">
        <v>1270</v>
      </c>
      <c r="C292" s="545">
        <v>1578550.9917093788</v>
      </c>
      <c r="D292" s="545">
        <v>593088</v>
      </c>
      <c r="E292" s="545">
        <v>24936</v>
      </c>
      <c r="F292" s="545">
        <v>85137</v>
      </c>
      <c r="G292" s="545">
        <v>32749.998100478122</v>
      </c>
      <c r="H292" s="545">
        <v>10673.998258316962</v>
      </c>
      <c r="I292" s="545">
        <v>22179.001698779542</v>
      </c>
      <c r="J292" s="545">
        <v>4416</v>
      </c>
      <c r="K292" s="545">
        <v>1975</v>
      </c>
      <c r="L292" s="545">
        <v>53972</v>
      </c>
      <c r="M292" s="542">
        <f t="shared" si="4"/>
        <v>2407677.989766953</v>
      </c>
    </row>
    <row r="293" spans="1:13">
      <c r="A293" s="543" t="s">
        <v>1271</v>
      </c>
      <c r="B293" s="544" t="s">
        <v>1272</v>
      </c>
      <c r="C293" s="545">
        <v>1300688.0020265402</v>
      </c>
      <c r="D293" s="545">
        <v>602042</v>
      </c>
      <c r="E293" s="545">
        <v>19440</v>
      </c>
      <c r="F293" s="545">
        <v>68312</v>
      </c>
      <c r="G293" s="545">
        <v>28339.996197866785</v>
      </c>
      <c r="H293" s="545">
        <v>9190.0047028059689</v>
      </c>
      <c r="I293" s="545">
        <v>19869.996026252869</v>
      </c>
      <c r="J293" s="545">
        <v>3288</v>
      </c>
      <c r="K293" s="545">
        <v>1866</v>
      </c>
      <c r="L293" s="545">
        <v>101357</v>
      </c>
      <c r="M293" s="542">
        <f t="shared" si="4"/>
        <v>2154392.9989534658</v>
      </c>
    </row>
    <row r="294" spans="1:13">
      <c r="A294" s="543" t="s">
        <v>1273</v>
      </c>
      <c r="B294" s="544" t="s">
        <v>1274</v>
      </c>
      <c r="C294" s="545">
        <v>3488362.9928613519</v>
      </c>
      <c r="D294" s="545">
        <v>687216</v>
      </c>
      <c r="E294" s="545">
        <v>49128</v>
      </c>
      <c r="F294" s="545">
        <v>179739</v>
      </c>
      <c r="G294" s="545">
        <v>116806.99502859951</v>
      </c>
      <c r="H294" s="545">
        <v>28659.997998838182</v>
      </c>
      <c r="I294" s="545">
        <v>79530.001131513054</v>
      </c>
      <c r="J294" s="545">
        <v>7512</v>
      </c>
      <c r="K294" s="545">
        <v>7180</v>
      </c>
      <c r="L294" s="545">
        <v>38918</v>
      </c>
      <c r="M294" s="542">
        <f t="shared" si="4"/>
        <v>4683052.9870203026</v>
      </c>
    </row>
    <row r="295" spans="1:13" ht="25.5">
      <c r="A295" s="543" t="s">
        <v>1275</v>
      </c>
      <c r="B295" s="544" t="s">
        <v>1276</v>
      </c>
      <c r="C295" s="545">
        <v>1771583.0012714076</v>
      </c>
      <c r="D295" s="545">
        <v>958558</v>
      </c>
      <c r="E295" s="545">
        <v>27408</v>
      </c>
      <c r="F295" s="545">
        <v>94886</v>
      </c>
      <c r="G295" s="545">
        <v>40422.997540096068</v>
      </c>
      <c r="H295" s="545">
        <v>12665.995395924045</v>
      </c>
      <c r="I295" s="545">
        <v>28223.995205305706</v>
      </c>
      <c r="J295" s="545">
        <v>4680</v>
      </c>
      <c r="K295" s="545">
        <v>2588</v>
      </c>
      <c r="L295" s="545">
        <v>3328</v>
      </c>
      <c r="M295" s="542">
        <f t="shared" si="4"/>
        <v>2944343.9894127334</v>
      </c>
    </row>
    <row r="296" spans="1:13">
      <c r="A296" s="543" t="s">
        <v>1277</v>
      </c>
      <c r="B296" s="544" t="s">
        <v>1278</v>
      </c>
      <c r="C296" s="545">
        <v>19876258.008455057</v>
      </c>
      <c r="D296" s="545">
        <v>6015136</v>
      </c>
      <c r="E296" s="545">
        <v>233800</v>
      </c>
      <c r="F296" s="545">
        <v>967760</v>
      </c>
      <c r="G296" s="545">
        <v>473646.99567275518</v>
      </c>
      <c r="H296" s="545">
        <v>214978.00073713652</v>
      </c>
      <c r="I296" s="545">
        <v>512995.9980003293</v>
      </c>
      <c r="J296" s="545">
        <v>22020</v>
      </c>
      <c r="K296" s="545">
        <v>69208</v>
      </c>
      <c r="L296" s="545">
        <v>685179</v>
      </c>
      <c r="M296" s="542">
        <f t="shared" si="4"/>
        <v>29070982.002865277</v>
      </c>
    </row>
    <row r="297" spans="1:13">
      <c r="A297" s="543" t="s">
        <v>1279</v>
      </c>
      <c r="B297" s="544" t="s">
        <v>1280</v>
      </c>
      <c r="C297" s="545">
        <v>5797099.0025733085</v>
      </c>
      <c r="D297" s="545">
        <v>2974280</v>
      </c>
      <c r="E297" s="545">
        <v>73268</v>
      </c>
      <c r="F297" s="545">
        <v>288085</v>
      </c>
      <c r="G297" s="545">
        <v>193673.00423907078</v>
      </c>
      <c r="H297" s="545">
        <v>55693.001368910234</v>
      </c>
      <c r="I297" s="545">
        <v>152480.00093979566</v>
      </c>
      <c r="J297" s="545">
        <v>8568</v>
      </c>
      <c r="K297" s="545">
        <v>16393</v>
      </c>
      <c r="L297" s="545">
        <v>355361</v>
      </c>
      <c r="M297" s="542">
        <f t="shared" si="4"/>
        <v>9914900.0091210846</v>
      </c>
    </row>
    <row r="298" spans="1:13">
      <c r="A298" s="543" t="s">
        <v>1281</v>
      </c>
      <c r="B298" s="544" t="s">
        <v>1282</v>
      </c>
      <c r="C298" s="545">
        <v>9443579.9991862066</v>
      </c>
      <c r="D298" s="545">
        <v>4683604</v>
      </c>
      <c r="E298" s="545">
        <v>117772</v>
      </c>
      <c r="F298" s="545">
        <v>457570</v>
      </c>
      <c r="G298" s="545">
        <v>275634.99529042654</v>
      </c>
      <c r="H298" s="545">
        <v>80540.997665559436</v>
      </c>
      <c r="I298" s="545">
        <v>207803.99878047511</v>
      </c>
      <c r="J298" s="545">
        <v>18060</v>
      </c>
      <c r="K298" s="545">
        <v>21409</v>
      </c>
      <c r="L298" s="545">
        <v>0</v>
      </c>
      <c r="M298" s="542">
        <f t="shared" si="4"/>
        <v>15305974.990922669</v>
      </c>
    </row>
    <row r="299" spans="1:13">
      <c r="A299" s="543" t="s">
        <v>1283</v>
      </c>
      <c r="B299" s="544" t="s">
        <v>1284</v>
      </c>
      <c r="C299" s="545">
        <v>1329354.9943319405</v>
      </c>
      <c r="D299" s="545">
        <v>689597</v>
      </c>
      <c r="E299" s="545">
        <v>20289</v>
      </c>
      <c r="F299" s="545">
        <v>70560</v>
      </c>
      <c r="G299" s="545">
        <v>26060.999570097454</v>
      </c>
      <c r="H299" s="545">
        <v>9487.9958585810673</v>
      </c>
      <c r="I299" s="545">
        <v>19295.996213542319</v>
      </c>
      <c r="J299" s="545">
        <v>3540</v>
      </c>
      <c r="K299" s="545">
        <v>1935</v>
      </c>
      <c r="L299" s="545">
        <v>53288</v>
      </c>
      <c r="M299" s="542">
        <f t="shared" si="4"/>
        <v>2223408.9859741614</v>
      </c>
    </row>
    <row r="300" spans="1:13">
      <c r="A300" s="543" t="s">
        <v>1285</v>
      </c>
      <c r="B300" s="544" t="s">
        <v>1286</v>
      </c>
      <c r="C300" s="545">
        <v>2438646.0046379669</v>
      </c>
      <c r="D300" s="545">
        <v>1103118</v>
      </c>
      <c r="E300" s="545">
        <v>35415</v>
      </c>
      <c r="F300" s="545">
        <v>127762</v>
      </c>
      <c r="G300" s="545">
        <v>73367.001628689803</v>
      </c>
      <c r="H300" s="545">
        <v>20216.00283230366</v>
      </c>
      <c r="I300" s="545">
        <v>53148.003959243753</v>
      </c>
      <c r="J300" s="545">
        <v>5496</v>
      </c>
      <c r="K300" s="545">
        <v>5072</v>
      </c>
      <c r="L300" s="545">
        <v>27574</v>
      </c>
      <c r="M300" s="542">
        <f t="shared" si="4"/>
        <v>3889814.0130582042</v>
      </c>
    </row>
    <row r="301" spans="1:13">
      <c r="A301" s="543" t="s">
        <v>1287</v>
      </c>
      <c r="B301" s="544" t="s">
        <v>1288</v>
      </c>
      <c r="C301" s="545">
        <v>12069259.008462405</v>
      </c>
      <c r="D301" s="545">
        <v>4189139</v>
      </c>
      <c r="E301" s="545">
        <v>152094</v>
      </c>
      <c r="F301" s="545">
        <v>598150</v>
      </c>
      <c r="G301" s="545">
        <v>369412.9950828306</v>
      </c>
      <c r="H301" s="545">
        <v>117107.99881586016</v>
      </c>
      <c r="I301" s="545">
        <v>309274.00314107927</v>
      </c>
      <c r="J301" s="545">
        <v>18912</v>
      </c>
      <c r="K301" s="545">
        <v>34710</v>
      </c>
      <c r="L301" s="545">
        <v>575640</v>
      </c>
      <c r="M301" s="542">
        <f t="shared" si="4"/>
        <v>18433699.005502176</v>
      </c>
    </row>
    <row r="302" spans="1:13">
      <c r="A302" s="543" t="s">
        <v>1289</v>
      </c>
      <c r="B302" s="544" t="s">
        <v>1290</v>
      </c>
      <c r="C302" s="545">
        <v>1532306.0044075153</v>
      </c>
      <c r="D302" s="545">
        <v>585936</v>
      </c>
      <c r="E302" s="545">
        <v>24416</v>
      </c>
      <c r="F302" s="545">
        <v>82852</v>
      </c>
      <c r="G302" s="545">
        <v>30604.997694876762</v>
      </c>
      <c r="H302" s="545">
        <v>10211.004596816707</v>
      </c>
      <c r="I302" s="545">
        <v>20549.001743076631</v>
      </c>
      <c r="J302" s="545">
        <v>4452</v>
      </c>
      <c r="K302" s="545">
        <v>1831</v>
      </c>
      <c r="L302" s="545">
        <v>72710</v>
      </c>
      <c r="M302" s="542">
        <f t="shared" si="4"/>
        <v>2365868.0084422859</v>
      </c>
    </row>
    <row r="303" spans="1:13">
      <c r="A303" s="543" t="s">
        <v>1291</v>
      </c>
      <c r="B303" s="544" t="s">
        <v>1292</v>
      </c>
      <c r="C303" s="545">
        <v>4906571.0058601787</v>
      </c>
      <c r="D303" s="545">
        <v>1151592</v>
      </c>
      <c r="E303" s="545">
        <v>64194</v>
      </c>
      <c r="F303" s="545">
        <v>245135</v>
      </c>
      <c r="G303" s="545">
        <v>178770.9991940757</v>
      </c>
      <c r="H303" s="545">
        <v>43438.998406273386</v>
      </c>
      <c r="I303" s="545">
        <v>126429.00205767338</v>
      </c>
      <c r="J303" s="545">
        <v>9060</v>
      </c>
      <c r="K303" s="545">
        <v>11876</v>
      </c>
      <c r="L303" s="545">
        <v>0</v>
      </c>
      <c r="M303" s="542">
        <f t="shared" si="4"/>
        <v>6737067.0055182008</v>
      </c>
    </row>
    <row r="304" spans="1:13">
      <c r="A304" s="543" t="s">
        <v>1293</v>
      </c>
      <c r="B304" s="544" t="s">
        <v>1294</v>
      </c>
      <c r="C304" s="545">
        <v>3292344.0012094029</v>
      </c>
      <c r="D304" s="545">
        <v>1660014</v>
      </c>
      <c r="E304" s="545">
        <v>49541</v>
      </c>
      <c r="F304" s="545">
        <v>172317</v>
      </c>
      <c r="G304" s="545">
        <v>43247.995993336794</v>
      </c>
      <c r="H304" s="545">
        <v>22048.001221844635</v>
      </c>
      <c r="I304" s="545">
        <v>36265.99656454628</v>
      </c>
      <c r="J304" s="545">
        <v>9120</v>
      </c>
      <c r="K304" s="545">
        <v>4069</v>
      </c>
      <c r="L304" s="545">
        <v>133500</v>
      </c>
      <c r="M304" s="542">
        <f t="shared" si="4"/>
        <v>5422466.9949891306</v>
      </c>
    </row>
    <row r="305" spans="1:13">
      <c r="A305" s="543" t="s">
        <v>1295</v>
      </c>
      <c r="B305" s="544" t="s">
        <v>1296</v>
      </c>
      <c r="C305" s="545">
        <v>3974835.0073073767</v>
      </c>
      <c r="D305" s="545">
        <v>788016</v>
      </c>
      <c r="E305" s="545">
        <v>53011</v>
      </c>
      <c r="F305" s="545">
        <v>198202</v>
      </c>
      <c r="G305" s="545">
        <v>121920.99739123826</v>
      </c>
      <c r="H305" s="545">
        <v>30846.004193882134</v>
      </c>
      <c r="I305" s="545">
        <v>82899.999071035214</v>
      </c>
      <c r="J305" s="545">
        <v>8088</v>
      </c>
      <c r="K305" s="545">
        <v>7336</v>
      </c>
      <c r="L305" s="545">
        <v>0</v>
      </c>
      <c r="M305" s="542">
        <f t="shared" si="4"/>
        <v>5265155.0079635326</v>
      </c>
    </row>
    <row r="306" spans="1:13">
      <c r="A306" s="543" t="s">
        <v>1297</v>
      </c>
      <c r="B306" s="544" t="s">
        <v>1298</v>
      </c>
      <c r="C306" s="545">
        <v>1284665.9965621005</v>
      </c>
      <c r="D306" s="545">
        <v>409656</v>
      </c>
      <c r="E306" s="545">
        <v>19471</v>
      </c>
      <c r="F306" s="545">
        <v>67782</v>
      </c>
      <c r="G306" s="545">
        <v>29345.003697451237</v>
      </c>
      <c r="H306" s="545">
        <v>8922.9974123318716</v>
      </c>
      <c r="I306" s="545">
        <v>19717.997957107473</v>
      </c>
      <c r="J306" s="545">
        <v>3456</v>
      </c>
      <c r="K306" s="545">
        <v>1754</v>
      </c>
      <c r="L306" s="545">
        <v>3486</v>
      </c>
      <c r="M306" s="542">
        <f t="shared" si="4"/>
        <v>1848256.9956289909</v>
      </c>
    </row>
    <row r="307" spans="1:13" ht="25.5">
      <c r="A307" s="543" t="s">
        <v>1299</v>
      </c>
      <c r="B307" s="544" t="s">
        <v>1300</v>
      </c>
      <c r="C307" s="545">
        <v>1518325.0070154115</v>
      </c>
      <c r="D307" s="545">
        <v>625421</v>
      </c>
      <c r="E307" s="545">
        <v>23218</v>
      </c>
      <c r="F307" s="545">
        <v>81619</v>
      </c>
      <c r="G307" s="545">
        <v>19351.99657781401</v>
      </c>
      <c r="H307" s="545">
        <v>12080.999505250613</v>
      </c>
      <c r="I307" s="545">
        <v>21299.995309420021</v>
      </c>
      <c r="J307" s="545">
        <v>3624</v>
      </c>
      <c r="K307" s="545">
        <v>2864</v>
      </c>
      <c r="L307" s="545">
        <v>2228</v>
      </c>
      <c r="M307" s="542">
        <f t="shared" si="4"/>
        <v>2310031.9984078966</v>
      </c>
    </row>
    <row r="308" spans="1:13">
      <c r="A308" s="543" t="s">
        <v>1301</v>
      </c>
      <c r="B308" s="544" t="s">
        <v>1302</v>
      </c>
      <c r="C308" s="545">
        <v>4510009.0031329067</v>
      </c>
      <c r="D308" s="545">
        <v>2072504</v>
      </c>
      <c r="E308" s="545">
        <v>56136</v>
      </c>
      <c r="F308" s="545">
        <v>223707</v>
      </c>
      <c r="G308" s="545">
        <v>118969.00303845195</v>
      </c>
      <c r="H308" s="545">
        <v>44964.999681748246</v>
      </c>
      <c r="I308" s="545">
        <v>111073.99889195664</v>
      </c>
      <c r="J308" s="545">
        <v>5904</v>
      </c>
      <c r="K308" s="545">
        <v>13640</v>
      </c>
      <c r="L308" s="545">
        <v>0</v>
      </c>
      <c r="M308" s="542">
        <f t="shared" si="4"/>
        <v>7156908.0047450643</v>
      </c>
    </row>
    <row r="309" spans="1:13">
      <c r="A309" s="543" t="s">
        <v>1303</v>
      </c>
      <c r="B309" s="544" t="s">
        <v>1304</v>
      </c>
      <c r="C309" s="545">
        <v>3637757.9986812696</v>
      </c>
      <c r="D309" s="545">
        <v>1095168</v>
      </c>
      <c r="E309" s="545">
        <v>51323</v>
      </c>
      <c r="F309" s="545">
        <v>187951</v>
      </c>
      <c r="G309" s="545">
        <v>124365.00176270519</v>
      </c>
      <c r="H309" s="545">
        <v>30318.00323171421</v>
      </c>
      <c r="I309" s="545">
        <v>85684.999449958545</v>
      </c>
      <c r="J309" s="545">
        <v>7692</v>
      </c>
      <c r="K309" s="545">
        <v>7706</v>
      </c>
      <c r="L309" s="545">
        <v>119984</v>
      </c>
      <c r="M309" s="542">
        <f t="shared" si="4"/>
        <v>5347950.0031256471</v>
      </c>
    </row>
    <row r="310" spans="1:13">
      <c r="A310" s="543" t="s">
        <v>1305</v>
      </c>
      <c r="B310" s="544" t="s">
        <v>1306</v>
      </c>
      <c r="C310" s="545">
        <v>7543595.9971419368</v>
      </c>
      <c r="D310" s="545">
        <v>773820</v>
      </c>
      <c r="E310" s="545">
        <v>99719</v>
      </c>
      <c r="F310" s="545">
        <v>381794</v>
      </c>
      <c r="G310" s="545">
        <v>263658.00480004819</v>
      </c>
      <c r="H310" s="545">
        <v>70833.996997778479</v>
      </c>
      <c r="I310" s="545">
        <v>199646.00019159773</v>
      </c>
      <c r="J310" s="545">
        <v>12876</v>
      </c>
      <c r="K310" s="545">
        <v>20340</v>
      </c>
      <c r="L310" s="545">
        <v>483279</v>
      </c>
      <c r="M310" s="542">
        <f t="shared" si="4"/>
        <v>9849561.999131361</v>
      </c>
    </row>
    <row r="311" spans="1:13">
      <c r="A311" s="543" t="s">
        <v>1307</v>
      </c>
      <c r="B311" s="544" t="s">
        <v>1308</v>
      </c>
      <c r="C311" s="545">
        <v>3462986.0094297817</v>
      </c>
      <c r="D311" s="545">
        <v>1968457</v>
      </c>
      <c r="E311" s="545">
        <v>43928</v>
      </c>
      <c r="F311" s="545">
        <v>169985</v>
      </c>
      <c r="G311" s="545">
        <v>89493.002741042466</v>
      </c>
      <c r="H311" s="545">
        <v>29406.000592964025</v>
      </c>
      <c r="I311" s="545">
        <v>72033.996096295989</v>
      </c>
      <c r="J311" s="545">
        <v>5976</v>
      </c>
      <c r="K311" s="545">
        <v>7779</v>
      </c>
      <c r="L311" s="545">
        <v>330558</v>
      </c>
      <c r="M311" s="542">
        <f t="shared" si="4"/>
        <v>6180602.0088600842</v>
      </c>
    </row>
    <row r="312" spans="1:13">
      <c r="A312" s="543" t="s">
        <v>1309</v>
      </c>
      <c r="B312" s="544" t="s">
        <v>1310</v>
      </c>
      <c r="C312" s="545">
        <v>8255359.9949532179</v>
      </c>
      <c r="D312" s="545">
        <v>4399697</v>
      </c>
      <c r="E312" s="545">
        <v>112862</v>
      </c>
      <c r="F312" s="545">
        <v>419712</v>
      </c>
      <c r="G312" s="545">
        <v>275974.00475761323</v>
      </c>
      <c r="H312" s="545">
        <v>70048.998734097579</v>
      </c>
      <c r="I312" s="545">
        <v>196044.99554467987</v>
      </c>
      <c r="J312" s="545">
        <v>17064</v>
      </c>
      <c r="K312" s="545">
        <v>18236</v>
      </c>
      <c r="L312" s="545">
        <v>0</v>
      </c>
      <c r="M312" s="542">
        <f t="shared" si="4"/>
        <v>13764998.993989609</v>
      </c>
    </row>
    <row r="313" spans="1:13">
      <c r="A313" s="543" t="s">
        <v>1311</v>
      </c>
      <c r="B313" s="544" t="s">
        <v>1312</v>
      </c>
      <c r="C313" s="545">
        <v>8719882.9994448554</v>
      </c>
      <c r="D313" s="545">
        <v>3028382</v>
      </c>
      <c r="E313" s="545">
        <v>105798</v>
      </c>
      <c r="F313" s="545">
        <v>433802</v>
      </c>
      <c r="G313" s="545">
        <v>389589.00389331457</v>
      </c>
      <c r="H313" s="545">
        <v>97625.997299838593</v>
      </c>
      <c r="I313" s="545">
        <v>306204.99767934554</v>
      </c>
      <c r="J313" s="545">
        <v>8688</v>
      </c>
      <c r="K313" s="545">
        <v>32007</v>
      </c>
      <c r="L313" s="545">
        <v>0</v>
      </c>
      <c r="M313" s="542">
        <f t="shared" si="4"/>
        <v>13121979.998317353</v>
      </c>
    </row>
    <row r="314" spans="1:13">
      <c r="A314" s="543" t="s">
        <v>1313</v>
      </c>
      <c r="B314" s="544" t="s">
        <v>1314</v>
      </c>
      <c r="C314" s="545">
        <v>1401344.9916263418</v>
      </c>
      <c r="D314" s="545">
        <v>620256</v>
      </c>
      <c r="E314" s="545">
        <v>22250</v>
      </c>
      <c r="F314" s="545">
        <v>75414</v>
      </c>
      <c r="G314" s="545">
        <v>12892.003165628983</v>
      </c>
      <c r="H314" s="545">
        <v>8826.99579707468</v>
      </c>
      <c r="I314" s="545">
        <v>11835.996062415899</v>
      </c>
      <c r="J314" s="545">
        <v>4080</v>
      </c>
      <c r="K314" s="545">
        <v>1410</v>
      </c>
      <c r="L314" s="545">
        <v>0</v>
      </c>
      <c r="M314" s="542">
        <f t="shared" si="4"/>
        <v>2158309.9866514616</v>
      </c>
    </row>
    <row r="315" spans="1:13">
      <c r="A315" s="543" t="s">
        <v>1315</v>
      </c>
      <c r="B315" s="544" t="s">
        <v>1316</v>
      </c>
      <c r="C315" s="545">
        <v>8102625.9929137109</v>
      </c>
      <c r="D315" s="545">
        <v>2467504</v>
      </c>
      <c r="E315" s="545">
        <v>107531</v>
      </c>
      <c r="F315" s="545">
        <v>408023</v>
      </c>
      <c r="G315" s="545">
        <v>300201.00062188855</v>
      </c>
      <c r="H315" s="545">
        <v>71887.000890823765</v>
      </c>
      <c r="I315" s="545">
        <v>212318.99597335822</v>
      </c>
      <c r="J315" s="545">
        <v>15048</v>
      </c>
      <c r="K315" s="545">
        <v>19642</v>
      </c>
      <c r="L315" s="545">
        <v>487146</v>
      </c>
      <c r="M315" s="542">
        <f t="shared" si="4"/>
        <v>12191926.990399782</v>
      </c>
    </row>
    <row r="316" spans="1:13">
      <c r="A316" s="543" t="s">
        <v>1317</v>
      </c>
      <c r="B316" s="544" t="s">
        <v>1318</v>
      </c>
      <c r="C316" s="545">
        <v>1838935.003302088</v>
      </c>
      <c r="D316" s="545">
        <v>632412</v>
      </c>
      <c r="E316" s="545">
        <v>28627</v>
      </c>
      <c r="F316" s="545">
        <v>99661</v>
      </c>
      <c r="G316" s="545">
        <v>19667.001820975158</v>
      </c>
      <c r="H316" s="545">
        <v>14327.997414748485</v>
      </c>
      <c r="I316" s="545">
        <v>23555.004879990996</v>
      </c>
      <c r="J316" s="545">
        <v>4548</v>
      </c>
      <c r="K316" s="545">
        <v>3299</v>
      </c>
      <c r="L316" s="545">
        <v>5024</v>
      </c>
      <c r="M316" s="542">
        <f t="shared" si="4"/>
        <v>2670056.0074178027</v>
      </c>
    </row>
    <row r="317" spans="1:13">
      <c r="A317" s="543" t="s">
        <v>1319</v>
      </c>
      <c r="B317" s="544" t="s">
        <v>1320</v>
      </c>
      <c r="C317" s="545">
        <v>2311132.9934362089</v>
      </c>
      <c r="D317" s="545">
        <v>1204390</v>
      </c>
      <c r="E317" s="545">
        <v>30819</v>
      </c>
      <c r="F317" s="545">
        <v>115054</v>
      </c>
      <c r="G317" s="545">
        <v>47819.997689916599</v>
      </c>
      <c r="H317" s="545">
        <v>18895.997752196505</v>
      </c>
      <c r="I317" s="545">
        <v>41221.002849758668</v>
      </c>
      <c r="J317" s="545">
        <v>5244</v>
      </c>
      <c r="K317" s="545">
        <v>4746</v>
      </c>
      <c r="L317" s="545">
        <v>22868</v>
      </c>
      <c r="M317" s="542">
        <f t="shared" si="4"/>
        <v>3802190.9917280809</v>
      </c>
    </row>
    <row r="318" spans="1:13">
      <c r="A318" s="543" t="s">
        <v>1321</v>
      </c>
      <c r="B318" s="544" t="s">
        <v>1322</v>
      </c>
      <c r="C318" s="545">
        <v>2165990.0044876118</v>
      </c>
      <c r="D318" s="545">
        <v>1283752</v>
      </c>
      <c r="E318" s="545">
        <v>32108</v>
      </c>
      <c r="F318" s="545">
        <v>113428</v>
      </c>
      <c r="G318" s="545">
        <v>50573.000244053641</v>
      </c>
      <c r="H318" s="545">
        <v>15769.002878527528</v>
      </c>
      <c r="I318" s="545">
        <v>35968.004857613982</v>
      </c>
      <c r="J318" s="545">
        <v>5436</v>
      </c>
      <c r="K318" s="545">
        <v>3351</v>
      </c>
      <c r="L318" s="545">
        <v>19374</v>
      </c>
      <c r="M318" s="542">
        <f t="shared" si="4"/>
        <v>3725749.0124678072</v>
      </c>
    </row>
    <row r="319" spans="1:13" ht="25.5">
      <c r="A319" s="543" t="s">
        <v>1323</v>
      </c>
      <c r="B319" s="544" t="s">
        <v>1324</v>
      </c>
      <c r="C319" s="545">
        <v>1567437.0068877027</v>
      </c>
      <c r="D319" s="545">
        <v>794861</v>
      </c>
      <c r="E319" s="545">
        <v>25899</v>
      </c>
      <c r="F319" s="545">
        <v>85376</v>
      </c>
      <c r="G319" s="545">
        <v>20071.000842641799</v>
      </c>
      <c r="H319" s="545">
        <v>10015.002208214306</v>
      </c>
      <c r="I319" s="545">
        <v>15369.995476848551</v>
      </c>
      <c r="J319" s="545">
        <v>5724</v>
      </c>
      <c r="K319" s="545">
        <v>1591</v>
      </c>
      <c r="L319" s="545">
        <v>54566</v>
      </c>
      <c r="M319" s="542">
        <f t="shared" si="4"/>
        <v>2580910.005415407</v>
      </c>
    </row>
    <row r="320" spans="1:13" ht="25.5">
      <c r="A320" s="543" t="s">
        <v>1325</v>
      </c>
      <c r="B320" s="544" t="s">
        <v>1326</v>
      </c>
      <c r="C320" s="545">
        <v>1883968.9941239422</v>
      </c>
      <c r="D320" s="545">
        <v>1016144</v>
      </c>
      <c r="E320" s="545">
        <v>27819</v>
      </c>
      <c r="F320" s="545">
        <v>98192</v>
      </c>
      <c r="G320" s="545">
        <v>34002.003503228516</v>
      </c>
      <c r="H320" s="545">
        <v>13611.998897011552</v>
      </c>
      <c r="I320" s="545">
        <v>26941.001802546343</v>
      </c>
      <c r="J320" s="545">
        <v>4908</v>
      </c>
      <c r="K320" s="545">
        <v>2865</v>
      </c>
      <c r="L320" s="545">
        <v>1714</v>
      </c>
      <c r="M320" s="542">
        <f t="shared" si="4"/>
        <v>3110165.9983267286</v>
      </c>
    </row>
    <row r="321" spans="1:13" ht="25.5">
      <c r="A321" s="543" t="s">
        <v>1327</v>
      </c>
      <c r="B321" s="544" t="s">
        <v>1328</v>
      </c>
      <c r="C321" s="545">
        <v>87189266.990591526</v>
      </c>
      <c r="D321" s="545">
        <v>17699963</v>
      </c>
      <c r="E321" s="545">
        <v>1020167</v>
      </c>
      <c r="F321" s="545">
        <v>4244503</v>
      </c>
      <c r="G321" s="545">
        <v>1360765.9982349407</v>
      </c>
      <c r="H321" s="545">
        <v>1000663.002359029</v>
      </c>
      <c r="I321" s="545">
        <v>2124331.9986494593</v>
      </c>
      <c r="J321" s="545">
        <v>85824</v>
      </c>
      <c r="K321" s="545">
        <v>331856</v>
      </c>
      <c r="L321" s="545">
        <v>1364566</v>
      </c>
      <c r="M321" s="542">
        <f t="shared" si="4"/>
        <v>116421906.98983496</v>
      </c>
    </row>
    <row r="322" spans="1:13" ht="25.5">
      <c r="A322" s="543" t="s">
        <v>1329</v>
      </c>
      <c r="B322" s="544" t="s">
        <v>1330</v>
      </c>
      <c r="C322" s="545">
        <v>1055426.9932512213</v>
      </c>
      <c r="D322" s="545">
        <v>297564</v>
      </c>
      <c r="E322" s="545">
        <v>15891</v>
      </c>
      <c r="F322" s="545">
        <v>55650</v>
      </c>
      <c r="G322" s="545">
        <v>26222.999837791074</v>
      </c>
      <c r="H322" s="545">
        <v>7596.9966544796016</v>
      </c>
      <c r="I322" s="545">
        <v>17749.999645172931</v>
      </c>
      <c r="J322" s="545">
        <v>2748</v>
      </c>
      <c r="K322" s="545">
        <v>1581</v>
      </c>
      <c r="L322" s="545">
        <v>10708</v>
      </c>
      <c r="M322" s="542">
        <f t="shared" si="4"/>
        <v>1491138.9893886647</v>
      </c>
    </row>
    <row r="323" spans="1:13">
      <c r="A323" s="543" t="s">
        <v>1331</v>
      </c>
      <c r="B323" s="544" t="s">
        <v>1332</v>
      </c>
      <c r="C323" s="545">
        <v>966513.99542639195</v>
      </c>
      <c r="D323" s="545">
        <v>322536</v>
      </c>
      <c r="E323" s="545">
        <v>15227</v>
      </c>
      <c r="F323" s="545">
        <v>52082</v>
      </c>
      <c r="G323" s="545">
        <v>19177.998563320922</v>
      </c>
      <c r="H323" s="545">
        <v>6574.9955424016935</v>
      </c>
      <c r="I323" s="545">
        <v>13295.003956891185</v>
      </c>
      <c r="J323" s="545">
        <v>2688</v>
      </c>
      <c r="K323" s="545">
        <v>1228</v>
      </c>
      <c r="L323" s="545">
        <v>0</v>
      </c>
      <c r="M323" s="542">
        <f t="shared" si="4"/>
        <v>1399322.9934890056</v>
      </c>
    </row>
    <row r="324" spans="1:13">
      <c r="A324" s="543" t="s">
        <v>1333</v>
      </c>
      <c r="B324" s="544" t="s">
        <v>1334</v>
      </c>
      <c r="C324" s="545">
        <v>1314274.0097780083</v>
      </c>
      <c r="D324" s="545">
        <v>550149</v>
      </c>
      <c r="E324" s="545">
        <v>20193</v>
      </c>
      <c r="F324" s="545">
        <v>69603</v>
      </c>
      <c r="G324" s="545">
        <v>20359.00314319344</v>
      </c>
      <c r="H324" s="545">
        <v>8756.9987819637172</v>
      </c>
      <c r="I324" s="545">
        <v>15492.000738199398</v>
      </c>
      <c r="J324" s="545">
        <v>3696</v>
      </c>
      <c r="K324" s="545">
        <v>1587</v>
      </c>
      <c r="L324" s="545">
        <v>0</v>
      </c>
      <c r="M324" s="542">
        <f t="shared" si="4"/>
        <v>2004110.0124413648</v>
      </c>
    </row>
    <row r="325" spans="1:13">
      <c r="A325" s="543" t="s">
        <v>1335</v>
      </c>
      <c r="B325" s="544" t="s">
        <v>1336</v>
      </c>
      <c r="C325" s="545">
        <v>1503737.9934028191</v>
      </c>
      <c r="D325" s="545">
        <v>673032</v>
      </c>
      <c r="E325" s="545">
        <v>24868</v>
      </c>
      <c r="F325" s="545">
        <v>82537</v>
      </c>
      <c r="G325" s="545">
        <v>20949.998169277416</v>
      </c>
      <c r="H325" s="545">
        <v>9057.0012196478092</v>
      </c>
      <c r="I325" s="545">
        <v>14292.996962591067</v>
      </c>
      <c r="J325" s="545">
        <v>4692</v>
      </c>
      <c r="K325" s="545">
        <v>1264</v>
      </c>
      <c r="L325" s="545">
        <v>0</v>
      </c>
      <c r="M325" s="542">
        <f t="shared" ref="M325:M388" si="5">SUM(C325:L325)</f>
        <v>2334430.9897543355</v>
      </c>
    </row>
    <row r="326" spans="1:13">
      <c r="A326" s="543" t="s">
        <v>1337</v>
      </c>
      <c r="B326" s="544" t="s">
        <v>1338</v>
      </c>
      <c r="C326" s="545">
        <v>2350800.0093670525</v>
      </c>
      <c r="D326" s="545">
        <v>539244</v>
      </c>
      <c r="E326" s="545">
        <v>33319</v>
      </c>
      <c r="F326" s="545">
        <v>120799</v>
      </c>
      <c r="G326" s="545">
        <v>64983.99620689125</v>
      </c>
      <c r="H326" s="545">
        <v>17948.997395249629</v>
      </c>
      <c r="I326" s="545">
        <v>44952.00018993696</v>
      </c>
      <c r="J326" s="545">
        <v>5268</v>
      </c>
      <c r="K326" s="545">
        <v>4126</v>
      </c>
      <c r="L326" s="545">
        <v>44501</v>
      </c>
      <c r="M326" s="542">
        <f t="shared" si="5"/>
        <v>3225942.0031591305</v>
      </c>
    </row>
    <row r="327" spans="1:13">
      <c r="A327" s="543" t="s">
        <v>1339</v>
      </c>
      <c r="B327" s="544" t="s">
        <v>1340</v>
      </c>
      <c r="C327" s="545">
        <v>37833616.999992862</v>
      </c>
      <c r="D327" s="545">
        <v>13704584</v>
      </c>
      <c r="E327" s="545">
        <v>442280</v>
      </c>
      <c r="F327" s="545">
        <v>1801496</v>
      </c>
      <c r="G327" s="545">
        <v>1305260.9988421798</v>
      </c>
      <c r="H327" s="545">
        <v>366954.00369389029</v>
      </c>
      <c r="I327" s="545">
        <v>1030491.0030498812</v>
      </c>
      <c r="J327" s="545">
        <v>53604</v>
      </c>
      <c r="K327" s="545">
        <v>109362</v>
      </c>
      <c r="L327" s="545">
        <v>2520803</v>
      </c>
      <c r="M327" s="542">
        <f t="shared" si="5"/>
        <v>59168452.005578816</v>
      </c>
    </row>
    <row r="328" spans="1:13">
      <c r="A328" s="543" t="s">
        <v>1341</v>
      </c>
      <c r="B328" s="544" t="s">
        <v>1342</v>
      </c>
      <c r="C328" s="545">
        <v>8385910.9992092364</v>
      </c>
      <c r="D328" s="545">
        <v>2343816</v>
      </c>
      <c r="E328" s="545">
        <v>107673</v>
      </c>
      <c r="F328" s="545">
        <v>415537</v>
      </c>
      <c r="G328" s="545">
        <v>319323.00400225184</v>
      </c>
      <c r="H328" s="545">
        <v>74293.99847285304</v>
      </c>
      <c r="I328" s="545">
        <v>222742.00410520582</v>
      </c>
      <c r="J328" s="545">
        <v>14580</v>
      </c>
      <c r="K328" s="545">
        <v>20397</v>
      </c>
      <c r="L328" s="545">
        <v>166068</v>
      </c>
      <c r="M328" s="542">
        <f t="shared" si="5"/>
        <v>12070341.005789548</v>
      </c>
    </row>
    <row r="329" spans="1:13">
      <c r="A329" s="543" t="s">
        <v>1343</v>
      </c>
      <c r="B329" s="544" t="s">
        <v>1344</v>
      </c>
      <c r="C329" s="545">
        <v>4734884.9931175634</v>
      </c>
      <c r="D329" s="545">
        <v>2181315</v>
      </c>
      <c r="E329" s="545">
        <v>64827</v>
      </c>
      <c r="F329" s="545">
        <v>239494</v>
      </c>
      <c r="G329" s="545">
        <v>135380.00129827257</v>
      </c>
      <c r="H329" s="545">
        <v>37832.996680108612</v>
      </c>
      <c r="I329" s="545">
        <v>97259.002378421603</v>
      </c>
      <c r="J329" s="545">
        <v>10260</v>
      </c>
      <c r="K329" s="545">
        <v>9245</v>
      </c>
      <c r="L329" s="545">
        <v>0</v>
      </c>
      <c r="M329" s="542">
        <f t="shared" si="5"/>
        <v>7510497.9934743671</v>
      </c>
    </row>
    <row r="330" spans="1:13">
      <c r="A330" s="543" t="s">
        <v>1345</v>
      </c>
      <c r="B330" s="544" t="s">
        <v>1346</v>
      </c>
      <c r="C330" s="545">
        <v>22421956.997987218</v>
      </c>
      <c r="D330" s="545">
        <v>9200211</v>
      </c>
      <c r="E330" s="545">
        <v>299286</v>
      </c>
      <c r="F330" s="545">
        <v>1125329</v>
      </c>
      <c r="G330" s="545">
        <v>420128.00462311425</v>
      </c>
      <c r="H330" s="545">
        <v>186752.99751629808</v>
      </c>
      <c r="I330" s="545">
        <v>393224.9967327097</v>
      </c>
      <c r="J330" s="545">
        <v>44160</v>
      </c>
      <c r="K330" s="545">
        <v>47988</v>
      </c>
      <c r="L330" s="545">
        <v>0</v>
      </c>
      <c r="M330" s="542">
        <f t="shared" si="5"/>
        <v>34139036.996859342</v>
      </c>
    </row>
    <row r="331" spans="1:13">
      <c r="A331" s="543" t="s">
        <v>1347</v>
      </c>
      <c r="B331" s="544" t="s">
        <v>1348</v>
      </c>
      <c r="C331" s="545">
        <v>1532785.0013750449</v>
      </c>
      <c r="D331" s="545">
        <v>492768</v>
      </c>
      <c r="E331" s="545">
        <v>23519</v>
      </c>
      <c r="F331" s="545">
        <v>81891</v>
      </c>
      <c r="G331" s="545">
        <v>38706.998690542379</v>
      </c>
      <c r="H331" s="545">
        <v>11245.999716659004</v>
      </c>
      <c r="I331" s="545">
        <v>26570.003260462701</v>
      </c>
      <c r="J331" s="545">
        <v>3948</v>
      </c>
      <c r="K331" s="545">
        <v>2394</v>
      </c>
      <c r="L331" s="545">
        <v>32228</v>
      </c>
      <c r="M331" s="542">
        <f t="shared" si="5"/>
        <v>2246056.0030427086</v>
      </c>
    </row>
    <row r="332" spans="1:13">
      <c r="A332" s="543" t="s">
        <v>1349</v>
      </c>
      <c r="B332" s="544" t="s">
        <v>1350</v>
      </c>
      <c r="C332" s="545">
        <v>1607647.0081362112</v>
      </c>
      <c r="D332" s="545">
        <v>492360</v>
      </c>
      <c r="E332" s="545">
        <v>24777</v>
      </c>
      <c r="F332" s="545">
        <v>85307</v>
      </c>
      <c r="G332" s="545">
        <v>31088.003121434303</v>
      </c>
      <c r="H332" s="545">
        <v>10666.001665463315</v>
      </c>
      <c r="I332" s="545">
        <v>21272.996685320242</v>
      </c>
      <c r="J332" s="545">
        <v>4488</v>
      </c>
      <c r="K332" s="545">
        <v>1917</v>
      </c>
      <c r="L332" s="545">
        <v>40591</v>
      </c>
      <c r="M332" s="542">
        <f t="shared" si="5"/>
        <v>2320114.0096084285</v>
      </c>
    </row>
    <row r="333" spans="1:13">
      <c r="A333" s="543" t="s">
        <v>1351</v>
      </c>
      <c r="B333" s="544" t="s">
        <v>1352</v>
      </c>
      <c r="C333" s="545">
        <v>3513469.9930130076</v>
      </c>
      <c r="D333" s="545">
        <v>670152</v>
      </c>
      <c r="E333" s="545">
        <v>49494</v>
      </c>
      <c r="F333" s="545">
        <v>181034</v>
      </c>
      <c r="G333" s="545">
        <v>116151.00353162017</v>
      </c>
      <c r="H333" s="545">
        <v>28854.996995330428</v>
      </c>
      <c r="I333" s="545">
        <v>79606.000936845419</v>
      </c>
      <c r="J333" s="545">
        <v>7584</v>
      </c>
      <c r="K333" s="545">
        <v>7222</v>
      </c>
      <c r="L333" s="545">
        <v>65143</v>
      </c>
      <c r="M333" s="542">
        <f t="shared" si="5"/>
        <v>4718710.9944768036</v>
      </c>
    </row>
    <row r="334" spans="1:13">
      <c r="A334" s="543" t="s">
        <v>1353</v>
      </c>
      <c r="B334" s="544" t="s">
        <v>1354</v>
      </c>
      <c r="C334" s="545">
        <v>2565744.0061621815</v>
      </c>
      <c r="D334" s="545">
        <v>818655</v>
      </c>
      <c r="E334" s="545">
        <v>34418</v>
      </c>
      <c r="F334" s="545">
        <v>130192</v>
      </c>
      <c r="G334" s="545">
        <v>26525.999831402398</v>
      </c>
      <c r="H334" s="545">
        <v>22599.002809539052</v>
      </c>
      <c r="I334" s="545">
        <v>39898.996619946338</v>
      </c>
      <c r="J334" s="545">
        <v>4488</v>
      </c>
      <c r="K334" s="545">
        <v>6133</v>
      </c>
      <c r="L334" s="545">
        <v>17254</v>
      </c>
      <c r="M334" s="542">
        <f t="shared" si="5"/>
        <v>3665908.005423069</v>
      </c>
    </row>
    <row r="335" spans="1:13">
      <c r="A335" s="543" t="s">
        <v>1355</v>
      </c>
      <c r="B335" s="544" t="s">
        <v>1356</v>
      </c>
      <c r="C335" s="545">
        <v>762560.99044639466</v>
      </c>
      <c r="D335" s="545">
        <v>398855</v>
      </c>
      <c r="E335" s="545">
        <v>12472</v>
      </c>
      <c r="F335" s="545">
        <v>41689</v>
      </c>
      <c r="G335" s="545">
        <v>10170.000161616146</v>
      </c>
      <c r="H335" s="545">
        <v>4789.9960064953357</v>
      </c>
      <c r="I335" s="545">
        <v>7520.9966573552019</v>
      </c>
      <c r="J335" s="545">
        <v>2316</v>
      </c>
      <c r="K335" s="545">
        <v>751</v>
      </c>
      <c r="L335" s="545">
        <v>21562</v>
      </c>
      <c r="M335" s="542">
        <f t="shared" si="5"/>
        <v>1262686.9832718614</v>
      </c>
    </row>
    <row r="336" spans="1:13">
      <c r="A336" s="543" t="s">
        <v>1357</v>
      </c>
      <c r="B336" s="544" t="s">
        <v>1358</v>
      </c>
      <c r="C336" s="545">
        <v>3847107.0091977911</v>
      </c>
      <c r="D336" s="545">
        <v>850298</v>
      </c>
      <c r="E336" s="545">
        <v>49573</v>
      </c>
      <c r="F336" s="545">
        <v>193567</v>
      </c>
      <c r="G336" s="545">
        <v>90010.999136228042</v>
      </c>
      <c r="H336" s="545">
        <v>39411.00257068807</v>
      </c>
      <c r="I336" s="545">
        <v>92828.004167255305</v>
      </c>
      <c r="J336" s="545">
        <v>6324</v>
      </c>
      <c r="K336" s="545">
        <v>12101</v>
      </c>
      <c r="L336" s="545">
        <v>56026</v>
      </c>
      <c r="M336" s="542">
        <f t="shared" si="5"/>
        <v>5237246.015071962</v>
      </c>
    </row>
    <row r="337" spans="1:13" ht="25.5">
      <c r="A337" s="543" t="s">
        <v>1359</v>
      </c>
      <c r="B337" s="544" t="s">
        <v>1360</v>
      </c>
      <c r="C337" s="545">
        <v>34162087.009434171</v>
      </c>
      <c r="D337" s="545">
        <v>10814058</v>
      </c>
      <c r="E337" s="545">
        <v>428905</v>
      </c>
      <c r="F337" s="545">
        <v>1692633</v>
      </c>
      <c r="G337" s="545">
        <v>1371743.0008215487</v>
      </c>
      <c r="H337" s="545">
        <v>331019.00273531035</v>
      </c>
      <c r="I337" s="545">
        <v>1000430.0027828764</v>
      </c>
      <c r="J337" s="545">
        <v>50496</v>
      </c>
      <c r="K337" s="545">
        <v>98142</v>
      </c>
      <c r="L337" s="545">
        <v>326759</v>
      </c>
      <c r="M337" s="542">
        <f t="shared" si="5"/>
        <v>50276272.0157739</v>
      </c>
    </row>
    <row r="338" spans="1:13">
      <c r="A338" s="543" t="s">
        <v>1361</v>
      </c>
      <c r="B338" s="544" t="s">
        <v>1362</v>
      </c>
      <c r="C338" s="545">
        <v>1509872.007808168</v>
      </c>
      <c r="D338" s="545">
        <v>606288</v>
      </c>
      <c r="E338" s="545">
        <v>24598</v>
      </c>
      <c r="F338" s="545">
        <v>82333</v>
      </c>
      <c r="G338" s="545">
        <v>23448.995478763049</v>
      </c>
      <c r="H338" s="545">
        <v>9359.0018117066429</v>
      </c>
      <c r="I338" s="545">
        <v>15898.996191320606</v>
      </c>
      <c r="J338" s="545">
        <v>4572</v>
      </c>
      <c r="K338" s="545">
        <v>1423</v>
      </c>
      <c r="L338" s="545">
        <v>0</v>
      </c>
      <c r="M338" s="542">
        <f t="shared" si="5"/>
        <v>2277793.0012899581</v>
      </c>
    </row>
    <row r="339" spans="1:13">
      <c r="A339" s="543" t="s">
        <v>1363</v>
      </c>
      <c r="B339" s="544" t="s">
        <v>1364</v>
      </c>
      <c r="C339" s="545">
        <v>3176388.0072430437</v>
      </c>
      <c r="D339" s="545">
        <v>1482418</v>
      </c>
      <c r="E339" s="545">
        <v>44597</v>
      </c>
      <c r="F339" s="545">
        <v>162816</v>
      </c>
      <c r="G339" s="545">
        <v>46048.9980968413</v>
      </c>
      <c r="H339" s="545">
        <v>25470.995310885359</v>
      </c>
      <c r="I339" s="545">
        <v>47700.99588609465</v>
      </c>
      <c r="J339" s="545">
        <v>7116</v>
      </c>
      <c r="K339" s="545">
        <v>6208</v>
      </c>
      <c r="L339" s="545">
        <v>69012</v>
      </c>
      <c r="M339" s="542">
        <f t="shared" si="5"/>
        <v>5067775.9965368649</v>
      </c>
    </row>
    <row r="340" spans="1:13" ht="25.5">
      <c r="A340" s="543" t="s">
        <v>1365</v>
      </c>
      <c r="B340" s="544" t="s">
        <v>1366</v>
      </c>
      <c r="C340" s="545">
        <v>5458251.9939541519</v>
      </c>
      <c r="D340" s="545">
        <v>1222128</v>
      </c>
      <c r="E340" s="545">
        <v>70405</v>
      </c>
      <c r="F340" s="545">
        <v>270566</v>
      </c>
      <c r="G340" s="545">
        <v>149607.00340043442</v>
      </c>
      <c r="H340" s="545">
        <v>47260.995917230008</v>
      </c>
      <c r="I340" s="545">
        <v>119842.00319297396</v>
      </c>
      <c r="J340" s="545">
        <v>9648</v>
      </c>
      <c r="K340" s="545">
        <v>12696</v>
      </c>
      <c r="L340" s="545">
        <v>86696</v>
      </c>
      <c r="M340" s="542">
        <f t="shared" si="5"/>
        <v>7447100.9964647908</v>
      </c>
    </row>
    <row r="341" spans="1:13">
      <c r="A341" s="543" t="s">
        <v>1367</v>
      </c>
      <c r="B341" s="544" t="s">
        <v>1368</v>
      </c>
      <c r="C341" s="545">
        <v>8827592.0032533575</v>
      </c>
      <c r="D341" s="545">
        <v>3730274</v>
      </c>
      <c r="E341" s="545">
        <v>106157</v>
      </c>
      <c r="F341" s="545">
        <v>428472</v>
      </c>
      <c r="G341" s="545">
        <v>284959.99593436182</v>
      </c>
      <c r="H341" s="545">
        <v>84681.995010912069</v>
      </c>
      <c r="I341" s="545">
        <v>229093.9963660753</v>
      </c>
      <c r="J341" s="545">
        <v>11664</v>
      </c>
      <c r="K341" s="545">
        <v>25076</v>
      </c>
      <c r="L341" s="545">
        <v>84804</v>
      </c>
      <c r="M341" s="542">
        <f t="shared" si="5"/>
        <v>13812774.990564708</v>
      </c>
    </row>
    <row r="342" spans="1:13" ht="25.5">
      <c r="A342" s="543" t="s">
        <v>1369</v>
      </c>
      <c r="B342" s="544" t="s">
        <v>1370</v>
      </c>
      <c r="C342" s="545">
        <v>5121809.0062862178</v>
      </c>
      <c r="D342" s="545">
        <v>2058546</v>
      </c>
      <c r="E342" s="545">
        <v>49149</v>
      </c>
      <c r="F342" s="545">
        <v>208715</v>
      </c>
      <c r="G342" s="545">
        <v>119203.00245360615</v>
      </c>
      <c r="H342" s="545">
        <v>36631.004603111367</v>
      </c>
      <c r="I342" s="545">
        <v>84051.996265060327</v>
      </c>
      <c r="J342" s="545">
        <v>10368</v>
      </c>
      <c r="K342" s="545">
        <v>8016</v>
      </c>
      <c r="L342" s="545">
        <v>12710</v>
      </c>
      <c r="M342" s="542">
        <f t="shared" si="5"/>
        <v>7709199.0096079959</v>
      </c>
    </row>
    <row r="343" spans="1:13" ht="25.5">
      <c r="A343" s="543" t="s">
        <v>1371</v>
      </c>
      <c r="B343" s="544" t="s">
        <v>1372</v>
      </c>
      <c r="C343" s="545">
        <v>1898581.9909045936</v>
      </c>
      <c r="D343" s="545">
        <v>453180</v>
      </c>
      <c r="E343" s="545">
        <v>28713</v>
      </c>
      <c r="F343" s="545">
        <v>100336</v>
      </c>
      <c r="G343" s="545">
        <v>47387.995411858908</v>
      </c>
      <c r="H343" s="545">
        <v>13644.004725811712</v>
      </c>
      <c r="I343" s="545">
        <v>31848.004269752801</v>
      </c>
      <c r="J343" s="545">
        <v>4980</v>
      </c>
      <c r="K343" s="545">
        <v>2829</v>
      </c>
      <c r="L343" s="545">
        <v>0</v>
      </c>
      <c r="M343" s="542">
        <f t="shared" si="5"/>
        <v>2581499.9953120169</v>
      </c>
    </row>
    <row r="344" spans="1:13">
      <c r="A344" s="543" t="s">
        <v>1373</v>
      </c>
      <c r="B344" s="544" t="s">
        <v>1374</v>
      </c>
      <c r="C344" s="545">
        <v>1274247.9995089411</v>
      </c>
      <c r="D344" s="545">
        <v>480573</v>
      </c>
      <c r="E344" s="545">
        <v>19020</v>
      </c>
      <c r="F344" s="545">
        <v>66465</v>
      </c>
      <c r="G344" s="545">
        <v>6552.9981051420318</v>
      </c>
      <c r="H344" s="545">
        <v>9464.000316043006</v>
      </c>
      <c r="I344" s="545">
        <v>12444.995935764473</v>
      </c>
      <c r="J344" s="545">
        <v>3792</v>
      </c>
      <c r="K344" s="545">
        <v>2052</v>
      </c>
      <c r="L344" s="545">
        <v>19378</v>
      </c>
      <c r="M344" s="542">
        <f t="shared" si="5"/>
        <v>1893989.9938658904</v>
      </c>
    </row>
    <row r="345" spans="1:13">
      <c r="A345" s="543" t="s">
        <v>1375</v>
      </c>
      <c r="B345" s="544" t="s">
        <v>1376</v>
      </c>
      <c r="C345" s="545">
        <v>6471740.0008521536</v>
      </c>
      <c r="D345" s="545">
        <v>2048558</v>
      </c>
      <c r="E345" s="545">
        <v>68159</v>
      </c>
      <c r="F345" s="545">
        <v>291304</v>
      </c>
      <c r="G345" s="545">
        <v>112771.99918015432</v>
      </c>
      <c r="H345" s="545">
        <v>53209.998225959258</v>
      </c>
      <c r="I345" s="545">
        <v>111008.00197071109</v>
      </c>
      <c r="J345" s="545">
        <v>7164</v>
      </c>
      <c r="K345" s="545">
        <v>14115</v>
      </c>
      <c r="L345" s="545">
        <v>26041</v>
      </c>
      <c r="M345" s="542">
        <f t="shared" si="5"/>
        <v>9204071.0002289768</v>
      </c>
    </row>
    <row r="346" spans="1:13">
      <c r="A346" s="543" t="s">
        <v>1377</v>
      </c>
      <c r="B346" s="544" t="s">
        <v>1378</v>
      </c>
      <c r="C346" s="545">
        <v>2540139.0033685393</v>
      </c>
      <c r="D346" s="545">
        <v>1200846</v>
      </c>
      <c r="E346" s="545">
        <v>35865</v>
      </c>
      <c r="F346" s="545">
        <v>130956</v>
      </c>
      <c r="G346" s="545">
        <v>54476.003658909452</v>
      </c>
      <c r="H346" s="545">
        <v>20872.996451162733</v>
      </c>
      <c r="I346" s="545">
        <v>46069.999244937469</v>
      </c>
      <c r="J346" s="545">
        <v>5592</v>
      </c>
      <c r="K346" s="545">
        <v>5224</v>
      </c>
      <c r="L346" s="545">
        <v>0</v>
      </c>
      <c r="M346" s="542">
        <f t="shared" si="5"/>
        <v>4040041.002723549</v>
      </c>
    </row>
    <row r="347" spans="1:13">
      <c r="A347" s="543" t="s">
        <v>1379</v>
      </c>
      <c r="B347" s="544" t="s">
        <v>1380</v>
      </c>
      <c r="C347" s="545">
        <v>2815752.0072036861</v>
      </c>
      <c r="D347" s="545">
        <v>1264667</v>
      </c>
      <c r="E347" s="545">
        <v>38847</v>
      </c>
      <c r="F347" s="545">
        <v>142388</v>
      </c>
      <c r="G347" s="545">
        <v>75725.002676589123</v>
      </c>
      <c r="H347" s="545">
        <v>21747.999213888092</v>
      </c>
      <c r="I347" s="545">
        <v>53880.002091632341</v>
      </c>
      <c r="J347" s="545">
        <v>6456</v>
      </c>
      <c r="K347" s="545">
        <v>5099</v>
      </c>
      <c r="L347" s="545">
        <v>0</v>
      </c>
      <c r="M347" s="542">
        <f t="shared" si="5"/>
        <v>4424562.011185796</v>
      </c>
    </row>
    <row r="348" spans="1:13">
      <c r="A348" s="543" t="s">
        <v>1381</v>
      </c>
      <c r="B348" s="544" t="s">
        <v>1382</v>
      </c>
      <c r="C348" s="545">
        <v>3474742.992818268</v>
      </c>
      <c r="D348" s="545">
        <v>941019</v>
      </c>
      <c r="E348" s="545">
        <v>47840</v>
      </c>
      <c r="F348" s="545">
        <v>177057</v>
      </c>
      <c r="G348" s="545">
        <v>113289.0011022097</v>
      </c>
      <c r="H348" s="545">
        <v>28636.004663679545</v>
      </c>
      <c r="I348" s="545">
        <v>78542.997227286687</v>
      </c>
      <c r="J348" s="545">
        <v>7152</v>
      </c>
      <c r="K348" s="545">
        <v>7232</v>
      </c>
      <c r="L348" s="545">
        <v>168700</v>
      </c>
      <c r="M348" s="542">
        <f t="shared" si="5"/>
        <v>5044210.9958114447</v>
      </c>
    </row>
    <row r="349" spans="1:13" ht="25.5">
      <c r="A349" s="543" t="s">
        <v>1383</v>
      </c>
      <c r="B349" s="544" t="s">
        <v>1384</v>
      </c>
      <c r="C349" s="545">
        <v>3449186.9920439413</v>
      </c>
      <c r="D349" s="545">
        <v>954934</v>
      </c>
      <c r="E349" s="545">
        <v>43538</v>
      </c>
      <c r="F349" s="545">
        <v>172251</v>
      </c>
      <c r="G349" s="545">
        <v>41799.995061537207</v>
      </c>
      <c r="H349" s="545">
        <v>34505.003455464524</v>
      </c>
      <c r="I349" s="545">
        <v>66720.996292547934</v>
      </c>
      <c r="J349" s="545">
        <v>4692</v>
      </c>
      <c r="K349" s="545">
        <v>10469</v>
      </c>
      <c r="L349" s="545">
        <v>8302</v>
      </c>
      <c r="M349" s="542">
        <f t="shared" si="5"/>
        <v>4786398.9868534915</v>
      </c>
    </row>
    <row r="350" spans="1:13">
      <c r="A350" s="543" t="s">
        <v>1385</v>
      </c>
      <c r="B350" s="544" t="s">
        <v>1386</v>
      </c>
      <c r="C350" s="545">
        <v>3198390.0096009416</v>
      </c>
      <c r="D350" s="545">
        <v>650040</v>
      </c>
      <c r="E350" s="545">
        <v>45004</v>
      </c>
      <c r="F350" s="545">
        <v>165127</v>
      </c>
      <c r="G350" s="545">
        <v>114070.00089732895</v>
      </c>
      <c r="H350" s="545">
        <v>26880.003437026731</v>
      </c>
      <c r="I350" s="545">
        <v>77076.996252870682</v>
      </c>
      <c r="J350" s="545">
        <v>6720</v>
      </c>
      <c r="K350" s="545">
        <v>6900</v>
      </c>
      <c r="L350" s="545">
        <v>102538</v>
      </c>
      <c r="M350" s="542">
        <f t="shared" si="5"/>
        <v>4392746.0101881679</v>
      </c>
    </row>
    <row r="351" spans="1:13" ht="25.5">
      <c r="A351" s="543" t="s">
        <v>1387</v>
      </c>
      <c r="B351" s="544" t="s">
        <v>1388</v>
      </c>
      <c r="C351" s="545">
        <v>7548285.0074614398</v>
      </c>
      <c r="D351" s="545">
        <v>3562463</v>
      </c>
      <c r="E351" s="545">
        <v>102407</v>
      </c>
      <c r="F351" s="545">
        <v>382509</v>
      </c>
      <c r="G351" s="545">
        <v>220819.9974990871</v>
      </c>
      <c r="H351" s="545">
        <v>63246.998752459906</v>
      </c>
      <c r="I351" s="545">
        <v>164077.99932111165</v>
      </c>
      <c r="J351" s="545">
        <v>14868</v>
      </c>
      <c r="K351" s="545">
        <v>16304</v>
      </c>
      <c r="L351" s="545">
        <v>0</v>
      </c>
      <c r="M351" s="542">
        <f t="shared" si="5"/>
        <v>12074981.0030341</v>
      </c>
    </row>
    <row r="352" spans="1:13">
      <c r="A352" s="543" t="s">
        <v>1389</v>
      </c>
      <c r="B352" s="544" t="s">
        <v>1390</v>
      </c>
      <c r="C352" s="545">
        <v>2005296.0041652434</v>
      </c>
      <c r="D352" s="545">
        <v>522780</v>
      </c>
      <c r="E352" s="545">
        <v>29535</v>
      </c>
      <c r="F352" s="545">
        <v>105189</v>
      </c>
      <c r="G352" s="545">
        <v>59247.004806669822</v>
      </c>
      <c r="H352" s="545">
        <v>15434.002006492055</v>
      </c>
      <c r="I352" s="545">
        <v>39910.00133546922</v>
      </c>
      <c r="J352" s="545">
        <v>4788</v>
      </c>
      <c r="K352" s="545">
        <v>3544</v>
      </c>
      <c r="L352" s="545">
        <v>72499</v>
      </c>
      <c r="M352" s="542">
        <f t="shared" si="5"/>
        <v>2858222.0123138744</v>
      </c>
    </row>
    <row r="353" spans="1:13">
      <c r="A353" s="543" t="s">
        <v>1391</v>
      </c>
      <c r="B353" s="544" t="s">
        <v>1392</v>
      </c>
      <c r="C353" s="545">
        <v>20531654.006567053</v>
      </c>
      <c r="D353" s="545">
        <v>7158214</v>
      </c>
      <c r="E353" s="545">
        <v>251355</v>
      </c>
      <c r="F353" s="545">
        <v>1005780</v>
      </c>
      <c r="G353" s="545">
        <v>469869.00374476088</v>
      </c>
      <c r="H353" s="545">
        <v>205291.99520914911</v>
      </c>
      <c r="I353" s="545">
        <v>477604.00115669693</v>
      </c>
      <c r="J353" s="545">
        <v>30684</v>
      </c>
      <c r="K353" s="545">
        <v>62409</v>
      </c>
      <c r="L353" s="545">
        <v>739026</v>
      </c>
      <c r="M353" s="542">
        <f t="shared" si="5"/>
        <v>30931887.006677661</v>
      </c>
    </row>
    <row r="354" spans="1:13">
      <c r="A354" s="543" t="s">
        <v>1393</v>
      </c>
      <c r="B354" s="544" t="s">
        <v>1394</v>
      </c>
      <c r="C354" s="545">
        <v>2956425.0098424326</v>
      </c>
      <c r="D354" s="545">
        <v>1570942</v>
      </c>
      <c r="E354" s="545">
        <v>41915</v>
      </c>
      <c r="F354" s="545">
        <v>153997</v>
      </c>
      <c r="G354" s="545">
        <v>75761.001747889793</v>
      </c>
      <c r="H354" s="545">
        <v>25800.001533336464</v>
      </c>
      <c r="I354" s="545">
        <v>62358.998267115567</v>
      </c>
      <c r="J354" s="545">
        <v>5928</v>
      </c>
      <c r="K354" s="545">
        <v>6865</v>
      </c>
      <c r="L354" s="545">
        <v>34319</v>
      </c>
      <c r="M354" s="542">
        <f t="shared" si="5"/>
        <v>4934311.0113907745</v>
      </c>
    </row>
    <row r="355" spans="1:13">
      <c r="A355" s="543" t="s">
        <v>1395</v>
      </c>
      <c r="B355" s="544" t="s">
        <v>1396</v>
      </c>
      <c r="C355" s="545">
        <v>3460720.0066827843</v>
      </c>
      <c r="D355" s="545">
        <v>712296</v>
      </c>
      <c r="E355" s="545">
        <v>48259</v>
      </c>
      <c r="F355" s="545">
        <v>178438</v>
      </c>
      <c r="G355" s="545">
        <v>131081.00455660309</v>
      </c>
      <c r="H355" s="545">
        <v>30040.004536412071</v>
      </c>
      <c r="I355" s="545">
        <v>89931.003702733491</v>
      </c>
      <c r="J355" s="545">
        <v>6960</v>
      </c>
      <c r="K355" s="545">
        <v>7970</v>
      </c>
      <c r="L355" s="545">
        <v>49300</v>
      </c>
      <c r="M355" s="542">
        <f t="shared" si="5"/>
        <v>4714995.0194785325</v>
      </c>
    </row>
    <row r="356" spans="1:13">
      <c r="A356" s="543" t="s">
        <v>1397</v>
      </c>
      <c r="B356" s="544" t="s">
        <v>1398</v>
      </c>
      <c r="C356" s="545">
        <v>2321745.9977143495</v>
      </c>
      <c r="D356" s="545">
        <v>1522086</v>
      </c>
      <c r="E356" s="545">
        <v>33179</v>
      </c>
      <c r="F356" s="545">
        <v>120140</v>
      </c>
      <c r="G356" s="545">
        <v>65217.997478898375</v>
      </c>
      <c r="H356" s="545">
        <v>18452.004783182929</v>
      </c>
      <c r="I356" s="545">
        <v>46510.000959830919</v>
      </c>
      <c r="J356" s="545">
        <v>5268</v>
      </c>
      <c r="K356" s="545">
        <v>4441</v>
      </c>
      <c r="L356" s="545">
        <v>0</v>
      </c>
      <c r="M356" s="542">
        <f t="shared" si="5"/>
        <v>4137040.0009362614</v>
      </c>
    </row>
    <row r="357" spans="1:13">
      <c r="A357" s="543" t="s">
        <v>1399</v>
      </c>
      <c r="B357" s="544" t="s">
        <v>1400</v>
      </c>
      <c r="C357" s="545">
        <v>1189664.0023481636</v>
      </c>
      <c r="D357" s="545">
        <v>663407</v>
      </c>
      <c r="E357" s="545">
        <v>20014</v>
      </c>
      <c r="F357" s="545">
        <v>65779</v>
      </c>
      <c r="G357" s="545">
        <v>12760.996410547683</v>
      </c>
      <c r="H357" s="545">
        <v>6849.0009562301266</v>
      </c>
      <c r="I357" s="545">
        <v>8958.9981218532739</v>
      </c>
      <c r="J357" s="545">
        <v>3828</v>
      </c>
      <c r="K357" s="545">
        <v>825</v>
      </c>
      <c r="L357" s="545">
        <v>51400</v>
      </c>
      <c r="M357" s="542">
        <f t="shared" si="5"/>
        <v>2023485.9978367947</v>
      </c>
    </row>
    <row r="358" spans="1:13">
      <c r="A358" s="543" t="s">
        <v>1401</v>
      </c>
      <c r="B358" s="544" t="s">
        <v>1402</v>
      </c>
      <c r="C358" s="545">
        <v>1213446.0058827938</v>
      </c>
      <c r="D358" s="545">
        <v>545760</v>
      </c>
      <c r="E358" s="545">
        <v>19929</v>
      </c>
      <c r="F358" s="545">
        <v>66438</v>
      </c>
      <c r="G358" s="545">
        <v>18357.000976378942</v>
      </c>
      <c r="H358" s="545">
        <v>7440.0032714119479</v>
      </c>
      <c r="I358" s="545">
        <v>12380.995807715502</v>
      </c>
      <c r="J358" s="545">
        <v>3708</v>
      </c>
      <c r="K358" s="545">
        <v>1094</v>
      </c>
      <c r="L358" s="545">
        <v>0</v>
      </c>
      <c r="M358" s="542">
        <f t="shared" si="5"/>
        <v>1888553.0059383002</v>
      </c>
    </row>
    <row r="359" spans="1:13">
      <c r="A359" s="543" t="s">
        <v>1403</v>
      </c>
      <c r="B359" s="544" t="s">
        <v>1404</v>
      </c>
      <c r="C359" s="545">
        <v>3464300.9949374497</v>
      </c>
      <c r="D359" s="545">
        <v>1023882</v>
      </c>
      <c r="E359" s="545">
        <v>47790</v>
      </c>
      <c r="F359" s="545">
        <v>177736</v>
      </c>
      <c r="G359" s="545">
        <v>59165.004529899103</v>
      </c>
      <c r="H359" s="545">
        <v>30017.000206992656</v>
      </c>
      <c r="I359" s="545">
        <v>61264.003137898137</v>
      </c>
      <c r="J359" s="545">
        <v>6720</v>
      </c>
      <c r="K359" s="545">
        <v>7976</v>
      </c>
      <c r="L359" s="545">
        <v>71255</v>
      </c>
      <c r="M359" s="542">
        <f t="shared" si="5"/>
        <v>4950106.0028122393</v>
      </c>
    </row>
    <row r="360" spans="1:13">
      <c r="A360" s="543" t="s">
        <v>1405</v>
      </c>
      <c r="B360" s="544" t="s">
        <v>1406</v>
      </c>
      <c r="C360" s="545">
        <v>2072614.00892638</v>
      </c>
      <c r="D360" s="545">
        <v>762724</v>
      </c>
      <c r="E360" s="545">
        <v>29585</v>
      </c>
      <c r="F360" s="545">
        <v>106956</v>
      </c>
      <c r="G360" s="545">
        <v>23008.998274288482</v>
      </c>
      <c r="H360" s="545">
        <v>16503.995813589627</v>
      </c>
      <c r="I360" s="545">
        <v>28061.002858134867</v>
      </c>
      <c r="J360" s="545">
        <v>4920</v>
      </c>
      <c r="K360" s="545">
        <v>3974</v>
      </c>
      <c r="L360" s="545">
        <v>25247</v>
      </c>
      <c r="M360" s="542">
        <f t="shared" si="5"/>
        <v>3073594.005872393</v>
      </c>
    </row>
    <row r="361" spans="1:13">
      <c r="A361" s="543" t="s">
        <v>1407</v>
      </c>
      <c r="B361" s="544" t="s">
        <v>1408</v>
      </c>
      <c r="C361" s="545">
        <v>3115249.0053523313</v>
      </c>
      <c r="D361" s="545">
        <v>1133932</v>
      </c>
      <c r="E361" s="545">
        <v>44330</v>
      </c>
      <c r="F361" s="545">
        <v>160906</v>
      </c>
      <c r="G361" s="545">
        <v>53036.99880273579</v>
      </c>
      <c r="H361" s="545">
        <v>24850.001806142551</v>
      </c>
      <c r="I361" s="545">
        <v>49447.00413201371</v>
      </c>
      <c r="J361" s="545">
        <v>6984</v>
      </c>
      <c r="K361" s="545">
        <v>6009</v>
      </c>
      <c r="L361" s="545">
        <v>13260</v>
      </c>
      <c r="M361" s="542">
        <f t="shared" si="5"/>
        <v>4608004.0100932233</v>
      </c>
    </row>
    <row r="362" spans="1:13">
      <c r="A362" s="543" t="s">
        <v>1409</v>
      </c>
      <c r="B362" s="544" t="s">
        <v>1410</v>
      </c>
      <c r="C362" s="545">
        <v>1885757.9991845516</v>
      </c>
      <c r="D362" s="545">
        <v>726984</v>
      </c>
      <c r="E362" s="545">
        <v>27057</v>
      </c>
      <c r="F362" s="545">
        <v>97618</v>
      </c>
      <c r="G362" s="545">
        <v>17177.995343792318</v>
      </c>
      <c r="H362" s="545">
        <v>14789.999158019426</v>
      </c>
      <c r="I362" s="545">
        <v>23578.999226853237</v>
      </c>
      <c r="J362" s="545">
        <v>4368</v>
      </c>
      <c r="K362" s="545">
        <v>3502</v>
      </c>
      <c r="L362" s="545">
        <v>60499</v>
      </c>
      <c r="M362" s="542">
        <f t="shared" si="5"/>
        <v>2861332.9929132164</v>
      </c>
    </row>
    <row r="363" spans="1:13">
      <c r="A363" s="543" t="s">
        <v>1411</v>
      </c>
      <c r="B363" s="544" t="s">
        <v>1412</v>
      </c>
      <c r="C363" s="545">
        <v>3876669.0077672703</v>
      </c>
      <c r="D363" s="545">
        <v>1804512</v>
      </c>
      <c r="E363" s="545">
        <v>55049</v>
      </c>
      <c r="F363" s="545">
        <v>199974</v>
      </c>
      <c r="G363" s="545">
        <v>107739.99950532836</v>
      </c>
      <c r="H363" s="545">
        <v>31076.000898611434</v>
      </c>
      <c r="I363" s="545">
        <v>77958.996040908489</v>
      </c>
      <c r="J363" s="545">
        <v>8748</v>
      </c>
      <c r="K363" s="545">
        <v>7557</v>
      </c>
      <c r="L363" s="545">
        <v>0</v>
      </c>
      <c r="M363" s="542">
        <f t="shared" si="5"/>
        <v>6169284.0042121187</v>
      </c>
    </row>
    <row r="364" spans="1:13">
      <c r="A364" s="543" t="s">
        <v>1413</v>
      </c>
      <c r="B364" s="544" t="s">
        <v>1414</v>
      </c>
      <c r="C364" s="545">
        <v>1514249.0092667739</v>
      </c>
      <c r="D364" s="545">
        <v>722352</v>
      </c>
      <c r="E364" s="545">
        <v>24752</v>
      </c>
      <c r="F364" s="545">
        <v>82578</v>
      </c>
      <c r="G364" s="545">
        <v>22198.997292401102</v>
      </c>
      <c r="H364" s="545">
        <v>9246.0033880490373</v>
      </c>
      <c r="I364" s="545">
        <v>15084.002385064974</v>
      </c>
      <c r="J364" s="545">
        <v>4680</v>
      </c>
      <c r="K364" s="545">
        <v>1342</v>
      </c>
      <c r="L364" s="545">
        <v>0</v>
      </c>
      <c r="M364" s="542">
        <f t="shared" si="5"/>
        <v>2396482.0123322895</v>
      </c>
    </row>
    <row r="365" spans="1:13">
      <c r="A365" s="543" t="s">
        <v>1415</v>
      </c>
      <c r="B365" s="544" t="s">
        <v>1416</v>
      </c>
      <c r="C365" s="545">
        <v>2169041.0092493808</v>
      </c>
      <c r="D365" s="545">
        <v>922825</v>
      </c>
      <c r="E365" s="545">
        <v>30327</v>
      </c>
      <c r="F365" s="545">
        <v>110609</v>
      </c>
      <c r="G365" s="545">
        <v>40637.003524455096</v>
      </c>
      <c r="H365" s="545">
        <v>16714.003401242153</v>
      </c>
      <c r="I365" s="545">
        <v>34408.998172404848</v>
      </c>
      <c r="J365" s="545">
        <v>4896</v>
      </c>
      <c r="K365" s="545">
        <v>3897</v>
      </c>
      <c r="L365" s="545">
        <v>52323</v>
      </c>
      <c r="M365" s="542">
        <f t="shared" si="5"/>
        <v>3385678.0143474829</v>
      </c>
    </row>
    <row r="366" spans="1:13">
      <c r="A366" s="543" t="s">
        <v>1417</v>
      </c>
      <c r="B366" s="544" t="s">
        <v>1418</v>
      </c>
      <c r="C366" s="545">
        <v>2566401.9932121541</v>
      </c>
      <c r="D366" s="545">
        <v>1109242</v>
      </c>
      <c r="E366" s="545">
        <v>36750</v>
      </c>
      <c r="F366" s="545">
        <v>132662</v>
      </c>
      <c r="G366" s="545">
        <v>72989.002810375809</v>
      </c>
      <c r="H366" s="545">
        <v>20213.000733944449</v>
      </c>
      <c r="I366" s="545">
        <v>51083.001827614913</v>
      </c>
      <c r="J366" s="545">
        <v>6024</v>
      </c>
      <c r="K366" s="545">
        <v>4811</v>
      </c>
      <c r="L366" s="545">
        <v>158006</v>
      </c>
      <c r="M366" s="542">
        <f t="shared" si="5"/>
        <v>4158181.9985840893</v>
      </c>
    </row>
    <row r="367" spans="1:13">
      <c r="A367" s="543" t="s">
        <v>1419</v>
      </c>
      <c r="B367" s="544" t="s">
        <v>1420</v>
      </c>
      <c r="C367" s="545">
        <v>12659683.009725712</v>
      </c>
      <c r="D367" s="545">
        <v>3881803</v>
      </c>
      <c r="E367" s="545">
        <v>160910</v>
      </c>
      <c r="F367" s="545">
        <v>625094</v>
      </c>
      <c r="G367" s="545">
        <v>505192.00126357318</v>
      </c>
      <c r="H367" s="545">
        <v>112741.99748488548</v>
      </c>
      <c r="I367" s="545">
        <v>344702.9960554982</v>
      </c>
      <c r="J367" s="545">
        <v>21000</v>
      </c>
      <c r="K367" s="545">
        <v>31154</v>
      </c>
      <c r="L367" s="545">
        <v>563986</v>
      </c>
      <c r="M367" s="542">
        <f t="shared" si="5"/>
        <v>18906267.00452967</v>
      </c>
    </row>
    <row r="368" spans="1:13">
      <c r="A368" s="543" t="s">
        <v>1421</v>
      </c>
      <c r="B368" s="544" t="s">
        <v>1422</v>
      </c>
      <c r="C368" s="545">
        <v>1588799.9908969337</v>
      </c>
      <c r="D368" s="545">
        <v>723421</v>
      </c>
      <c r="E368" s="545">
        <v>22455</v>
      </c>
      <c r="F368" s="545">
        <v>81396</v>
      </c>
      <c r="G368" s="545">
        <v>28798.000780328264</v>
      </c>
      <c r="H368" s="545">
        <v>12311.00236024573</v>
      </c>
      <c r="I368" s="545">
        <v>24934.999361003796</v>
      </c>
      <c r="J368" s="545">
        <v>3744</v>
      </c>
      <c r="K368" s="545">
        <v>2878</v>
      </c>
      <c r="L368" s="545">
        <v>44080</v>
      </c>
      <c r="M368" s="542">
        <f t="shared" si="5"/>
        <v>2532817.9933985113</v>
      </c>
    </row>
    <row r="369" spans="1:13">
      <c r="A369" s="543" t="s">
        <v>1423</v>
      </c>
      <c r="B369" s="544" t="s">
        <v>1424</v>
      </c>
      <c r="C369" s="545">
        <v>5335508.9934613304</v>
      </c>
      <c r="D369" s="545">
        <v>2339346</v>
      </c>
      <c r="E369" s="545">
        <v>68310</v>
      </c>
      <c r="F369" s="545">
        <v>261837</v>
      </c>
      <c r="G369" s="545">
        <v>98908.001811277238</v>
      </c>
      <c r="H369" s="545">
        <v>46472.002362638377</v>
      </c>
      <c r="I369" s="545">
        <v>98867.001670135272</v>
      </c>
      <c r="J369" s="545">
        <v>11052</v>
      </c>
      <c r="K369" s="545">
        <v>12528</v>
      </c>
      <c r="L369" s="545">
        <v>247189</v>
      </c>
      <c r="M369" s="542">
        <f t="shared" si="5"/>
        <v>8520017.9993053824</v>
      </c>
    </row>
    <row r="370" spans="1:13" ht="25.5">
      <c r="A370" s="543" t="s">
        <v>1425</v>
      </c>
      <c r="B370" s="544" t="s">
        <v>1426</v>
      </c>
      <c r="C370" s="545">
        <v>3666993.0072781695</v>
      </c>
      <c r="D370" s="545">
        <v>877200</v>
      </c>
      <c r="E370" s="545">
        <v>51502</v>
      </c>
      <c r="F370" s="545">
        <v>188451</v>
      </c>
      <c r="G370" s="545">
        <v>122541.00193179592</v>
      </c>
      <c r="H370" s="545">
        <v>29821.001223570649</v>
      </c>
      <c r="I370" s="545">
        <v>83386.99504710664</v>
      </c>
      <c r="J370" s="545">
        <v>7956</v>
      </c>
      <c r="K370" s="545">
        <v>7390</v>
      </c>
      <c r="L370" s="545">
        <v>239860</v>
      </c>
      <c r="M370" s="542">
        <f t="shared" si="5"/>
        <v>5275101.0054806424</v>
      </c>
    </row>
    <row r="371" spans="1:13">
      <c r="A371" s="543" t="s">
        <v>1427</v>
      </c>
      <c r="B371" s="544" t="s">
        <v>1428</v>
      </c>
      <c r="C371" s="545">
        <v>4230804.0030989433</v>
      </c>
      <c r="D371" s="545">
        <v>2138152</v>
      </c>
      <c r="E371" s="545">
        <v>65500</v>
      </c>
      <c r="F371" s="545">
        <v>226689</v>
      </c>
      <c r="G371" s="545">
        <v>55979.000690197674</v>
      </c>
      <c r="H371" s="545">
        <v>29837.998709365274</v>
      </c>
      <c r="I371" s="545">
        <v>50397.002637789898</v>
      </c>
      <c r="J371" s="545">
        <v>11016</v>
      </c>
      <c r="K371" s="545">
        <v>5971</v>
      </c>
      <c r="L371" s="545">
        <v>235601</v>
      </c>
      <c r="M371" s="542">
        <f t="shared" si="5"/>
        <v>7049947.0051362962</v>
      </c>
    </row>
    <row r="372" spans="1:13">
      <c r="A372" s="543" t="s">
        <v>1429</v>
      </c>
      <c r="B372" s="544" t="s">
        <v>1430</v>
      </c>
      <c r="C372" s="545">
        <v>2274300.9946901319</v>
      </c>
      <c r="D372" s="545">
        <v>1066569</v>
      </c>
      <c r="E372" s="545">
        <v>31655</v>
      </c>
      <c r="F372" s="545">
        <v>118177</v>
      </c>
      <c r="G372" s="545">
        <v>59769.002546169955</v>
      </c>
      <c r="H372" s="545">
        <v>21245.995891444327</v>
      </c>
      <c r="I372" s="545">
        <v>51966.003829377005</v>
      </c>
      <c r="J372" s="545">
        <v>4164</v>
      </c>
      <c r="K372" s="545">
        <v>6026</v>
      </c>
      <c r="L372" s="545">
        <v>84430</v>
      </c>
      <c r="M372" s="542">
        <f t="shared" si="5"/>
        <v>3718302.9969571233</v>
      </c>
    </row>
    <row r="373" spans="1:13">
      <c r="A373" s="543" t="s">
        <v>1431</v>
      </c>
      <c r="B373" s="544" t="s">
        <v>1432</v>
      </c>
      <c r="C373" s="545">
        <v>2133929.9934645593</v>
      </c>
      <c r="D373" s="545">
        <v>685506</v>
      </c>
      <c r="E373" s="545">
        <v>27801</v>
      </c>
      <c r="F373" s="545">
        <v>107216</v>
      </c>
      <c r="G373" s="545">
        <v>18065.995747577956</v>
      </c>
      <c r="H373" s="545">
        <v>19770.000734373803</v>
      </c>
      <c r="I373" s="545">
        <v>34123.99902485199</v>
      </c>
      <c r="J373" s="545">
        <v>3456</v>
      </c>
      <c r="K373" s="545">
        <v>5626</v>
      </c>
      <c r="L373" s="545">
        <v>40778</v>
      </c>
      <c r="M373" s="542">
        <f t="shared" si="5"/>
        <v>3076272.9889713633</v>
      </c>
    </row>
    <row r="374" spans="1:13">
      <c r="A374" s="543" t="s">
        <v>1433</v>
      </c>
      <c r="B374" s="544" t="s">
        <v>1434</v>
      </c>
      <c r="C374" s="545">
        <v>1861409.0033141703</v>
      </c>
      <c r="D374" s="545">
        <v>838244</v>
      </c>
      <c r="E374" s="545">
        <v>27479</v>
      </c>
      <c r="F374" s="545">
        <v>97172</v>
      </c>
      <c r="G374" s="545">
        <v>26590.999272004578</v>
      </c>
      <c r="H374" s="545">
        <v>13491.003261566482</v>
      </c>
      <c r="I374" s="545">
        <v>24055.996482867624</v>
      </c>
      <c r="J374" s="545">
        <v>4704</v>
      </c>
      <c r="K374" s="545">
        <v>2851</v>
      </c>
      <c r="L374" s="545">
        <v>9803</v>
      </c>
      <c r="M374" s="542">
        <f t="shared" si="5"/>
        <v>2905800.0023306091</v>
      </c>
    </row>
    <row r="375" spans="1:13">
      <c r="A375" s="543" t="s">
        <v>1435</v>
      </c>
      <c r="B375" s="544" t="s">
        <v>1436</v>
      </c>
      <c r="C375" s="545">
        <v>1964384.0093001677</v>
      </c>
      <c r="D375" s="545">
        <v>789720</v>
      </c>
      <c r="E375" s="545">
        <v>30665</v>
      </c>
      <c r="F375" s="545">
        <v>104756</v>
      </c>
      <c r="G375" s="545">
        <v>35180.004723370352</v>
      </c>
      <c r="H375" s="545">
        <v>12624.995560304689</v>
      </c>
      <c r="I375" s="545">
        <v>23947.998017047656</v>
      </c>
      <c r="J375" s="545">
        <v>5652</v>
      </c>
      <c r="K375" s="545">
        <v>2120</v>
      </c>
      <c r="L375" s="545">
        <v>36581</v>
      </c>
      <c r="M375" s="542">
        <f t="shared" si="5"/>
        <v>3005631.0076008905</v>
      </c>
    </row>
    <row r="376" spans="1:13">
      <c r="A376" s="543" t="s">
        <v>1437</v>
      </c>
      <c r="B376" s="544" t="s">
        <v>1438</v>
      </c>
      <c r="C376" s="545">
        <v>983189.99250234838</v>
      </c>
      <c r="D376" s="545">
        <v>445044</v>
      </c>
      <c r="E376" s="545">
        <v>16664</v>
      </c>
      <c r="F376" s="545">
        <v>54564</v>
      </c>
      <c r="G376" s="545">
        <v>10862.998671117795</v>
      </c>
      <c r="H376" s="545">
        <v>5605.0040553778963</v>
      </c>
      <c r="I376" s="545">
        <v>7326.9999420107861</v>
      </c>
      <c r="J376" s="545">
        <v>3204</v>
      </c>
      <c r="K376" s="545">
        <v>648</v>
      </c>
      <c r="L376" s="545">
        <v>0</v>
      </c>
      <c r="M376" s="542">
        <f t="shared" si="5"/>
        <v>1527108.9951708547</v>
      </c>
    </row>
    <row r="377" spans="1:13">
      <c r="A377" s="543" t="s">
        <v>1439</v>
      </c>
      <c r="B377" s="544" t="s">
        <v>1440</v>
      </c>
      <c r="C377" s="545">
        <v>1676799.0065131909</v>
      </c>
      <c r="D377" s="545">
        <v>499668</v>
      </c>
      <c r="E377" s="545">
        <v>25386</v>
      </c>
      <c r="F377" s="545">
        <v>89019</v>
      </c>
      <c r="G377" s="545">
        <v>43877.000646773828</v>
      </c>
      <c r="H377" s="545">
        <v>12467.003571364923</v>
      </c>
      <c r="I377" s="545">
        <v>30221.997753157117</v>
      </c>
      <c r="J377" s="545">
        <v>4224</v>
      </c>
      <c r="K377" s="545">
        <v>2712</v>
      </c>
      <c r="L377" s="545">
        <v>0</v>
      </c>
      <c r="M377" s="542">
        <f t="shared" si="5"/>
        <v>2384374.008484487</v>
      </c>
    </row>
    <row r="378" spans="1:13">
      <c r="A378" s="543" t="s">
        <v>1441</v>
      </c>
      <c r="B378" s="544" t="s">
        <v>1442</v>
      </c>
      <c r="C378" s="545">
        <v>12850251.009598682</v>
      </c>
      <c r="D378" s="545">
        <v>4931085</v>
      </c>
      <c r="E378" s="545">
        <v>148239</v>
      </c>
      <c r="F378" s="545">
        <v>617764</v>
      </c>
      <c r="G378" s="545">
        <v>364855.99916391826</v>
      </c>
      <c r="H378" s="545">
        <v>134611.00341726179</v>
      </c>
      <c r="I378" s="545">
        <v>343318.9998050236</v>
      </c>
      <c r="J378" s="545">
        <v>14136</v>
      </c>
      <c r="K378" s="545">
        <v>42571</v>
      </c>
      <c r="L378" s="545">
        <v>64240</v>
      </c>
      <c r="M378" s="542">
        <f t="shared" si="5"/>
        <v>19511072.011984881</v>
      </c>
    </row>
    <row r="379" spans="1:13">
      <c r="A379" s="543" t="s">
        <v>1443</v>
      </c>
      <c r="B379" s="544" t="s">
        <v>1444</v>
      </c>
      <c r="C379" s="545">
        <v>870074.99580957822</v>
      </c>
      <c r="D379" s="545">
        <v>442304</v>
      </c>
      <c r="E379" s="545">
        <v>14112</v>
      </c>
      <c r="F379" s="545">
        <v>47279</v>
      </c>
      <c r="G379" s="545">
        <v>9886.9981283888228</v>
      </c>
      <c r="H379" s="545">
        <v>5363.9992301270286</v>
      </c>
      <c r="I379" s="545">
        <v>7694.0036510849204</v>
      </c>
      <c r="J379" s="545">
        <v>2640</v>
      </c>
      <c r="K379" s="545">
        <v>805</v>
      </c>
      <c r="L379" s="545">
        <v>10986</v>
      </c>
      <c r="M379" s="542">
        <f t="shared" si="5"/>
        <v>1411145.996819179</v>
      </c>
    </row>
    <row r="380" spans="1:13">
      <c r="A380" s="543" t="s">
        <v>1445</v>
      </c>
      <c r="B380" s="544" t="s">
        <v>1446</v>
      </c>
      <c r="C380" s="545">
        <v>8817977.0012927912</v>
      </c>
      <c r="D380" s="545">
        <v>1835208</v>
      </c>
      <c r="E380" s="545">
        <v>117221</v>
      </c>
      <c r="F380" s="545">
        <v>445910</v>
      </c>
      <c r="G380" s="545">
        <v>291312.99879577465</v>
      </c>
      <c r="H380" s="545">
        <v>80099.998527237141</v>
      </c>
      <c r="I380" s="545">
        <v>221045.99950421019</v>
      </c>
      <c r="J380" s="545">
        <v>15720</v>
      </c>
      <c r="K380" s="545">
        <v>22341</v>
      </c>
      <c r="L380" s="545">
        <v>211894</v>
      </c>
      <c r="M380" s="542">
        <f t="shared" si="5"/>
        <v>12058729.998120012</v>
      </c>
    </row>
    <row r="381" spans="1:13">
      <c r="A381" s="543" t="s">
        <v>1447</v>
      </c>
      <c r="B381" s="544" t="s">
        <v>1448</v>
      </c>
      <c r="C381" s="545">
        <v>2953482.9943490317</v>
      </c>
      <c r="D381" s="545">
        <v>1751707</v>
      </c>
      <c r="E381" s="545">
        <v>40672</v>
      </c>
      <c r="F381" s="545">
        <v>150451</v>
      </c>
      <c r="G381" s="545">
        <v>100639.00112954751</v>
      </c>
      <c r="H381" s="545">
        <v>24479.001149799409</v>
      </c>
      <c r="I381" s="545">
        <v>68751.995902673632</v>
      </c>
      <c r="J381" s="545">
        <v>6192</v>
      </c>
      <c r="K381" s="545">
        <v>6215</v>
      </c>
      <c r="L381" s="545">
        <v>0</v>
      </c>
      <c r="M381" s="542">
        <f t="shared" si="5"/>
        <v>5102589.9925310519</v>
      </c>
    </row>
    <row r="382" spans="1:13">
      <c r="A382" s="543" t="s">
        <v>1449</v>
      </c>
      <c r="B382" s="544" t="s">
        <v>1450</v>
      </c>
      <c r="C382" s="545">
        <v>3487651.0032940106</v>
      </c>
      <c r="D382" s="545">
        <v>566196</v>
      </c>
      <c r="E382" s="545">
        <v>47778</v>
      </c>
      <c r="F382" s="545">
        <v>180470</v>
      </c>
      <c r="G382" s="545">
        <v>79776.997558199379</v>
      </c>
      <c r="H382" s="545">
        <v>33520.996927388354</v>
      </c>
      <c r="I382" s="545">
        <v>77917.999590636697</v>
      </c>
      <c r="J382" s="545">
        <v>5916</v>
      </c>
      <c r="K382" s="545">
        <v>9759</v>
      </c>
      <c r="L382" s="545">
        <v>78967</v>
      </c>
      <c r="M382" s="542">
        <f t="shared" si="5"/>
        <v>4567952.9973702356</v>
      </c>
    </row>
    <row r="383" spans="1:13">
      <c r="A383" s="543" t="s">
        <v>1451</v>
      </c>
      <c r="B383" s="544" t="s">
        <v>1452</v>
      </c>
      <c r="C383" s="545">
        <v>2128774.9916752912</v>
      </c>
      <c r="D383" s="545">
        <v>653320</v>
      </c>
      <c r="E383" s="545">
        <v>30239</v>
      </c>
      <c r="F383" s="545">
        <v>110937</v>
      </c>
      <c r="G383" s="545">
        <v>61080.996467699537</v>
      </c>
      <c r="H383" s="545">
        <v>18554.00195962513</v>
      </c>
      <c r="I383" s="545">
        <v>47155.000075076488</v>
      </c>
      <c r="J383" s="545">
        <v>4308</v>
      </c>
      <c r="K383" s="545">
        <v>4927</v>
      </c>
      <c r="L383" s="545">
        <v>48732</v>
      </c>
      <c r="M383" s="542">
        <f t="shared" si="5"/>
        <v>3108027.9901776928</v>
      </c>
    </row>
    <row r="384" spans="1:13" ht="25.5">
      <c r="A384" s="543" t="s">
        <v>1453</v>
      </c>
      <c r="B384" s="544" t="s">
        <v>1454</v>
      </c>
      <c r="C384" s="545">
        <v>2370885.9932246665</v>
      </c>
      <c r="D384" s="545">
        <v>1654755</v>
      </c>
      <c r="E384" s="545">
        <v>32138</v>
      </c>
      <c r="F384" s="545">
        <v>119607</v>
      </c>
      <c r="G384" s="545">
        <v>80221.997542318408</v>
      </c>
      <c r="H384" s="545">
        <v>19215.000101074937</v>
      </c>
      <c r="I384" s="545">
        <v>53696.999375609834</v>
      </c>
      <c r="J384" s="545">
        <v>4896</v>
      </c>
      <c r="K384" s="545">
        <v>4781</v>
      </c>
      <c r="L384" s="545">
        <v>156969</v>
      </c>
      <c r="M384" s="542">
        <f t="shared" si="5"/>
        <v>4497165.9902436687</v>
      </c>
    </row>
    <row r="385" spans="1:13">
      <c r="A385" s="543" t="s">
        <v>1455</v>
      </c>
      <c r="B385" s="544" t="s">
        <v>1456</v>
      </c>
      <c r="C385" s="545">
        <v>1599266.990143033</v>
      </c>
      <c r="D385" s="545">
        <v>770264</v>
      </c>
      <c r="E385" s="545">
        <v>24784</v>
      </c>
      <c r="F385" s="545">
        <v>85449</v>
      </c>
      <c r="G385" s="545">
        <v>32037.001655077387</v>
      </c>
      <c r="H385" s="545">
        <v>10962.996987276201</v>
      </c>
      <c r="I385" s="545">
        <v>22395.002072341093</v>
      </c>
      <c r="J385" s="545">
        <v>4320</v>
      </c>
      <c r="K385" s="545">
        <v>2088</v>
      </c>
      <c r="L385" s="545">
        <v>3730</v>
      </c>
      <c r="M385" s="542">
        <f t="shared" si="5"/>
        <v>2555296.9908577278</v>
      </c>
    </row>
    <row r="386" spans="1:13">
      <c r="A386" s="543" t="s">
        <v>1457</v>
      </c>
      <c r="B386" s="544" t="s">
        <v>1458</v>
      </c>
      <c r="C386" s="545">
        <v>1170098.0050638639</v>
      </c>
      <c r="D386" s="545">
        <v>469230</v>
      </c>
      <c r="E386" s="545">
        <v>18105</v>
      </c>
      <c r="F386" s="545">
        <v>61773</v>
      </c>
      <c r="G386" s="545">
        <v>16161.995854313527</v>
      </c>
      <c r="H386" s="545">
        <v>8106.9979608148496</v>
      </c>
      <c r="I386" s="545">
        <v>13737.003879612226</v>
      </c>
      <c r="J386" s="545">
        <v>3876</v>
      </c>
      <c r="K386" s="545">
        <v>1560</v>
      </c>
      <c r="L386" s="545">
        <v>0</v>
      </c>
      <c r="M386" s="542">
        <f t="shared" si="5"/>
        <v>1762648.0027586045</v>
      </c>
    </row>
    <row r="387" spans="1:13">
      <c r="A387" s="543" t="s">
        <v>1459</v>
      </c>
      <c r="B387" s="544" t="s">
        <v>1460</v>
      </c>
      <c r="C387" s="545">
        <v>3716595.9918721002</v>
      </c>
      <c r="D387" s="545">
        <v>1125661</v>
      </c>
      <c r="E387" s="545">
        <v>51966</v>
      </c>
      <c r="F387" s="545">
        <v>191149</v>
      </c>
      <c r="G387" s="545">
        <v>129268.00212670746</v>
      </c>
      <c r="H387" s="545">
        <v>31129.001288739702</v>
      </c>
      <c r="I387" s="545">
        <v>88391.002824954296</v>
      </c>
      <c r="J387" s="545">
        <v>7800</v>
      </c>
      <c r="K387" s="545">
        <v>7965</v>
      </c>
      <c r="L387" s="545">
        <v>71884</v>
      </c>
      <c r="M387" s="542">
        <f t="shared" si="5"/>
        <v>5421808.9981125025</v>
      </c>
    </row>
    <row r="388" spans="1:13">
      <c r="A388" s="543" t="s">
        <v>1461</v>
      </c>
      <c r="B388" s="544" t="s">
        <v>1462</v>
      </c>
      <c r="C388" s="545">
        <v>117236006.9997094</v>
      </c>
      <c r="D388" s="545">
        <v>26327631</v>
      </c>
      <c r="E388" s="545">
        <v>1337347</v>
      </c>
      <c r="F388" s="545">
        <v>5606303</v>
      </c>
      <c r="G388" s="545">
        <v>2758824.0028655175</v>
      </c>
      <c r="H388" s="545">
        <v>1252941.9953046641</v>
      </c>
      <c r="I388" s="545">
        <v>2987097.9953082851</v>
      </c>
      <c r="J388" s="545">
        <v>136404</v>
      </c>
      <c r="K388" s="545">
        <v>401398</v>
      </c>
      <c r="L388" s="545">
        <v>7859218</v>
      </c>
      <c r="M388" s="542">
        <f t="shared" si="5"/>
        <v>165903171.99318787</v>
      </c>
    </row>
    <row r="389" spans="1:13">
      <c r="A389" s="543" t="s">
        <v>1463</v>
      </c>
      <c r="B389" s="544" t="s">
        <v>1464</v>
      </c>
      <c r="C389" s="545">
        <v>17625364.002939869</v>
      </c>
      <c r="D389" s="545">
        <v>2012030</v>
      </c>
      <c r="E389" s="545">
        <v>213232</v>
      </c>
      <c r="F389" s="545">
        <v>838764</v>
      </c>
      <c r="G389" s="545">
        <v>508469.99578773801</v>
      </c>
      <c r="H389" s="545">
        <v>143371.00333359517</v>
      </c>
      <c r="I389" s="545">
        <v>375475.00257466128</v>
      </c>
      <c r="J389" s="545">
        <v>32136</v>
      </c>
      <c r="K389" s="545">
        <v>36598</v>
      </c>
      <c r="L389" s="545">
        <v>89489</v>
      </c>
      <c r="M389" s="542">
        <f t="shared" ref="M389:M452" si="6">SUM(C389:L389)</f>
        <v>21874929.004635863</v>
      </c>
    </row>
    <row r="390" spans="1:13">
      <c r="A390" s="543" t="s">
        <v>1465</v>
      </c>
      <c r="B390" s="544" t="s">
        <v>1466</v>
      </c>
      <c r="C390" s="545">
        <v>2690909.9969798829</v>
      </c>
      <c r="D390" s="545">
        <v>1180637</v>
      </c>
      <c r="E390" s="545">
        <v>36148</v>
      </c>
      <c r="F390" s="545">
        <v>134784</v>
      </c>
      <c r="G390" s="545">
        <v>78745.996289894189</v>
      </c>
      <c r="H390" s="545">
        <v>21507.998656422562</v>
      </c>
      <c r="I390" s="545">
        <v>55595.002258614368</v>
      </c>
      <c r="J390" s="545">
        <v>5700</v>
      </c>
      <c r="K390" s="545">
        <v>5277</v>
      </c>
      <c r="L390" s="545">
        <v>0</v>
      </c>
      <c r="M390" s="542">
        <f t="shared" si="6"/>
        <v>4209304.9941848135</v>
      </c>
    </row>
    <row r="391" spans="1:13">
      <c r="A391" s="543" t="s">
        <v>1467</v>
      </c>
      <c r="B391" s="544" t="s">
        <v>1468</v>
      </c>
      <c r="C391" s="545">
        <v>2622907.0078535224</v>
      </c>
      <c r="D391" s="545">
        <v>2157480</v>
      </c>
      <c r="E391" s="545">
        <v>38667</v>
      </c>
      <c r="F391" s="545">
        <v>137650</v>
      </c>
      <c r="G391" s="545">
        <v>75343.996073684859</v>
      </c>
      <c r="H391" s="545">
        <v>20151.995711974625</v>
      </c>
      <c r="I391" s="545">
        <v>51554.995249632862</v>
      </c>
      <c r="J391" s="545">
        <v>6252</v>
      </c>
      <c r="K391" s="545">
        <v>4620</v>
      </c>
      <c r="L391" s="545">
        <v>124242</v>
      </c>
      <c r="M391" s="542">
        <f t="shared" si="6"/>
        <v>5238868.9948888151</v>
      </c>
    </row>
    <row r="392" spans="1:13">
      <c r="A392" s="543" t="s">
        <v>1469</v>
      </c>
      <c r="B392" s="544" t="s">
        <v>1470</v>
      </c>
      <c r="C392" s="545">
        <v>1906925.9962013208</v>
      </c>
      <c r="D392" s="545">
        <v>984730</v>
      </c>
      <c r="E392" s="545">
        <v>31373</v>
      </c>
      <c r="F392" s="545">
        <v>104837</v>
      </c>
      <c r="G392" s="545">
        <v>24461.996870198782</v>
      </c>
      <c r="H392" s="545">
        <v>12222.99653363128</v>
      </c>
      <c r="I392" s="545">
        <v>19093.00410206342</v>
      </c>
      <c r="J392" s="545">
        <v>5736</v>
      </c>
      <c r="K392" s="545">
        <v>1993</v>
      </c>
      <c r="L392" s="545">
        <v>74022</v>
      </c>
      <c r="M392" s="542">
        <f t="shared" si="6"/>
        <v>3165394.993707214</v>
      </c>
    </row>
    <row r="393" spans="1:13">
      <c r="A393" s="543" t="s">
        <v>1471</v>
      </c>
      <c r="B393" s="544" t="s">
        <v>1472</v>
      </c>
      <c r="C393" s="545">
        <v>53708379.994703598</v>
      </c>
      <c r="D393" s="545">
        <v>12659056</v>
      </c>
      <c r="E393" s="545">
        <v>682200</v>
      </c>
      <c r="F393" s="545">
        <v>2721159</v>
      </c>
      <c r="G393" s="545">
        <v>1395167.9957561074</v>
      </c>
      <c r="H393" s="545">
        <v>601289.00000670936</v>
      </c>
      <c r="I393" s="545">
        <v>1472098.0013632334</v>
      </c>
      <c r="J393" s="545">
        <v>69120</v>
      </c>
      <c r="K393" s="545">
        <v>195923</v>
      </c>
      <c r="L393" s="545">
        <v>4363871</v>
      </c>
      <c r="M393" s="542">
        <f t="shared" si="6"/>
        <v>77868263.991829634</v>
      </c>
    </row>
    <row r="394" spans="1:13">
      <c r="A394" s="543" t="s">
        <v>1473</v>
      </c>
      <c r="B394" s="544" t="s">
        <v>1474</v>
      </c>
      <c r="C394" s="545">
        <v>3135444.9909350099</v>
      </c>
      <c r="D394" s="545">
        <v>1549639</v>
      </c>
      <c r="E394" s="545">
        <v>45515</v>
      </c>
      <c r="F394" s="545">
        <v>163305</v>
      </c>
      <c r="G394" s="545">
        <v>89621.004595207822</v>
      </c>
      <c r="H394" s="545">
        <v>24420.999255566901</v>
      </c>
      <c r="I394" s="545">
        <v>62721.998192438106</v>
      </c>
      <c r="J394" s="545">
        <v>7332</v>
      </c>
      <c r="K394" s="545">
        <v>5710</v>
      </c>
      <c r="L394" s="545">
        <v>66328</v>
      </c>
      <c r="M394" s="542">
        <f t="shared" si="6"/>
        <v>5150037.9929782227</v>
      </c>
    </row>
    <row r="395" spans="1:13">
      <c r="A395" s="543" t="s">
        <v>1475</v>
      </c>
      <c r="B395" s="544" t="s">
        <v>1476</v>
      </c>
      <c r="C395" s="545">
        <v>5539409.9938240992</v>
      </c>
      <c r="D395" s="545">
        <v>1798494</v>
      </c>
      <c r="E395" s="545">
        <v>76229</v>
      </c>
      <c r="F395" s="545">
        <v>281879</v>
      </c>
      <c r="G395" s="545">
        <v>179330.00470885367</v>
      </c>
      <c r="H395" s="545">
        <v>45845.996660324628</v>
      </c>
      <c r="I395" s="545">
        <v>126176.99817404008</v>
      </c>
      <c r="J395" s="545">
        <v>11784</v>
      </c>
      <c r="K395" s="545">
        <v>11622</v>
      </c>
      <c r="L395" s="545">
        <v>406309</v>
      </c>
      <c r="M395" s="542">
        <f t="shared" si="6"/>
        <v>8477079.9933673181</v>
      </c>
    </row>
    <row r="396" spans="1:13">
      <c r="A396" s="543" t="s">
        <v>1477</v>
      </c>
      <c r="B396" s="544" t="s">
        <v>1478</v>
      </c>
      <c r="C396" s="545">
        <v>3578789.9975198861</v>
      </c>
      <c r="D396" s="545">
        <v>1370734</v>
      </c>
      <c r="E396" s="545">
        <v>49178</v>
      </c>
      <c r="F396" s="545">
        <v>182531</v>
      </c>
      <c r="G396" s="545">
        <v>112873.00128237902</v>
      </c>
      <c r="H396" s="545">
        <v>30129.996713615954</v>
      </c>
      <c r="I396" s="545">
        <v>81038.996121853968</v>
      </c>
      <c r="J396" s="545">
        <v>7236</v>
      </c>
      <c r="K396" s="545">
        <v>7782</v>
      </c>
      <c r="L396" s="545">
        <v>181508</v>
      </c>
      <c r="M396" s="542">
        <f t="shared" si="6"/>
        <v>5601800.9916377347</v>
      </c>
    </row>
    <row r="397" spans="1:13">
      <c r="A397" s="543" t="s">
        <v>1479</v>
      </c>
      <c r="B397" s="544" t="s">
        <v>1480</v>
      </c>
      <c r="C397" s="545">
        <v>2394295.0028207907</v>
      </c>
      <c r="D397" s="545">
        <v>467568</v>
      </c>
      <c r="E397" s="545">
        <v>33830</v>
      </c>
      <c r="F397" s="545">
        <v>123640</v>
      </c>
      <c r="G397" s="545">
        <v>75506.995547705112</v>
      </c>
      <c r="H397" s="545">
        <v>19992.003356783975</v>
      </c>
      <c r="I397" s="545">
        <v>53692.998229615958</v>
      </c>
      <c r="J397" s="545">
        <v>5232</v>
      </c>
      <c r="K397" s="545">
        <v>5089</v>
      </c>
      <c r="L397" s="545">
        <v>0</v>
      </c>
      <c r="M397" s="542">
        <f t="shared" si="6"/>
        <v>3178845.999954896</v>
      </c>
    </row>
    <row r="398" spans="1:13">
      <c r="A398" s="543" t="s">
        <v>1481</v>
      </c>
      <c r="B398" s="544" t="s">
        <v>1482</v>
      </c>
      <c r="C398" s="545">
        <v>2136835.9912233055</v>
      </c>
      <c r="D398" s="545">
        <v>698496</v>
      </c>
      <c r="E398" s="545">
        <v>33359</v>
      </c>
      <c r="F398" s="545">
        <v>114346</v>
      </c>
      <c r="G398" s="545">
        <v>43204.996375246381</v>
      </c>
      <c r="H398" s="545">
        <v>14338.004392995685</v>
      </c>
      <c r="I398" s="545">
        <v>29621.995522420784</v>
      </c>
      <c r="J398" s="545">
        <v>6000</v>
      </c>
      <c r="K398" s="545">
        <v>2622</v>
      </c>
      <c r="L398" s="545">
        <v>0</v>
      </c>
      <c r="M398" s="542">
        <f t="shared" si="6"/>
        <v>3078823.9875139683</v>
      </c>
    </row>
    <row r="399" spans="1:13">
      <c r="A399" s="543" t="s">
        <v>1483</v>
      </c>
      <c r="B399" s="544" t="s">
        <v>1484</v>
      </c>
      <c r="C399" s="545">
        <v>3117503.9975891314</v>
      </c>
      <c r="D399" s="545">
        <v>754512</v>
      </c>
      <c r="E399" s="545">
        <v>45786</v>
      </c>
      <c r="F399" s="545">
        <v>163285</v>
      </c>
      <c r="G399" s="545">
        <v>86127.995146112662</v>
      </c>
      <c r="H399" s="545">
        <v>24136.001747354392</v>
      </c>
      <c r="I399" s="545">
        <v>60919.000331664283</v>
      </c>
      <c r="J399" s="545">
        <v>7452</v>
      </c>
      <c r="K399" s="545">
        <v>5586</v>
      </c>
      <c r="L399" s="545">
        <v>90295</v>
      </c>
      <c r="M399" s="542">
        <f t="shared" si="6"/>
        <v>4355602.9948142627</v>
      </c>
    </row>
    <row r="400" spans="1:13" ht="25.5">
      <c r="A400" s="543" t="s">
        <v>1485</v>
      </c>
      <c r="B400" s="544" t="s">
        <v>1486</v>
      </c>
      <c r="C400" s="545">
        <v>42808025.992819048</v>
      </c>
      <c r="D400" s="545">
        <v>14020464</v>
      </c>
      <c r="E400" s="545">
        <v>510144</v>
      </c>
      <c r="F400" s="545">
        <v>2062583</v>
      </c>
      <c r="G400" s="545">
        <v>1094912.9976178999</v>
      </c>
      <c r="H400" s="545">
        <v>417411.99965280807</v>
      </c>
      <c r="I400" s="545">
        <v>1021883.9953276134</v>
      </c>
      <c r="J400" s="545">
        <v>62688</v>
      </c>
      <c r="K400" s="545">
        <v>124925</v>
      </c>
      <c r="L400" s="545">
        <v>3760739</v>
      </c>
      <c r="M400" s="542">
        <f t="shared" si="6"/>
        <v>65883777.985417373</v>
      </c>
    </row>
    <row r="401" spans="1:13">
      <c r="A401" s="543" t="s">
        <v>1487</v>
      </c>
      <c r="B401" s="544" t="s">
        <v>1488</v>
      </c>
      <c r="C401" s="545">
        <v>4864730.9938764628</v>
      </c>
      <c r="D401" s="545">
        <v>2168906</v>
      </c>
      <c r="E401" s="545">
        <v>63504</v>
      </c>
      <c r="F401" s="545">
        <v>241732</v>
      </c>
      <c r="G401" s="545">
        <v>132176.00440744852</v>
      </c>
      <c r="H401" s="545">
        <v>41075.998155142792</v>
      </c>
      <c r="I401" s="545">
        <v>102672.99995257023</v>
      </c>
      <c r="J401" s="545">
        <v>9180</v>
      </c>
      <c r="K401" s="545">
        <v>10743</v>
      </c>
      <c r="L401" s="545">
        <v>148705</v>
      </c>
      <c r="M401" s="542">
        <f t="shared" si="6"/>
        <v>7783425.9963916251</v>
      </c>
    </row>
    <row r="402" spans="1:13">
      <c r="A402" s="543" t="s">
        <v>1489</v>
      </c>
      <c r="B402" s="544" t="s">
        <v>1490</v>
      </c>
      <c r="C402" s="545">
        <v>34715315.997688822</v>
      </c>
      <c r="D402" s="545">
        <v>10340323</v>
      </c>
      <c r="E402" s="545">
        <v>401035</v>
      </c>
      <c r="F402" s="545">
        <v>1685809</v>
      </c>
      <c r="G402" s="545">
        <v>1148770.0007974699</v>
      </c>
      <c r="H402" s="545">
        <v>386340.9983488787</v>
      </c>
      <c r="I402" s="545">
        <v>1049295.0001829895</v>
      </c>
      <c r="J402" s="545">
        <v>30096</v>
      </c>
      <c r="K402" s="545">
        <v>126728</v>
      </c>
      <c r="L402" s="545">
        <v>0</v>
      </c>
      <c r="M402" s="542">
        <f t="shared" si="6"/>
        <v>49883712.997018158</v>
      </c>
    </row>
    <row r="403" spans="1:13">
      <c r="A403" s="543" t="s">
        <v>1491</v>
      </c>
      <c r="B403" s="544" t="s">
        <v>1492</v>
      </c>
      <c r="C403" s="545">
        <v>2607090.992779864</v>
      </c>
      <c r="D403" s="545">
        <v>890667</v>
      </c>
      <c r="E403" s="545">
        <v>32980</v>
      </c>
      <c r="F403" s="545">
        <v>126346</v>
      </c>
      <c r="G403" s="545">
        <v>46534.996737952926</v>
      </c>
      <c r="H403" s="545">
        <v>19826.995184475414</v>
      </c>
      <c r="I403" s="545">
        <v>40363.999285890954</v>
      </c>
      <c r="J403" s="545">
        <v>5004</v>
      </c>
      <c r="K403" s="545">
        <v>4660</v>
      </c>
      <c r="L403" s="545">
        <v>0</v>
      </c>
      <c r="M403" s="542">
        <f t="shared" si="6"/>
        <v>3773473.9839881836</v>
      </c>
    </row>
    <row r="404" spans="1:13">
      <c r="A404" s="543" t="s">
        <v>1493</v>
      </c>
      <c r="B404" s="544" t="s">
        <v>1494</v>
      </c>
      <c r="C404" s="545">
        <v>43909407.006605387</v>
      </c>
      <c r="D404" s="545">
        <v>9283271</v>
      </c>
      <c r="E404" s="545">
        <v>505733</v>
      </c>
      <c r="F404" s="545">
        <v>2154051</v>
      </c>
      <c r="G404" s="545">
        <v>736123.00040047313</v>
      </c>
      <c r="H404" s="545">
        <v>536878.00328701292</v>
      </c>
      <c r="I404" s="545">
        <v>1177763.9992840257</v>
      </c>
      <c r="J404" s="545">
        <v>31104</v>
      </c>
      <c r="K404" s="545">
        <v>185175</v>
      </c>
      <c r="L404" s="545">
        <v>2708468</v>
      </c>
      <c r="M404" s="542">
        <f t="shared" si="6"/>
        <v>61227974.009576902</v>
      </c>
    </row>
    <row r="405" spans="1:13">
      <c r="A405" s="543" t="s">
        <v>1495</v>
      </c>
      <c r="B405" s="544" t="s">
        <v>1496</v>
      </c>
      <c r="C405" s="545">
        <v>1362339.9917797057</v>
      </c>
      <c r="D405" s="545">
        <v>488052</v>
      </c>
      <c r="E405" s="545">
        <v>21389</v>
      </c>
      <c r="F405" s="545">
        <v>73226</v>
      </c>
      <c r="G405" s="545">
        <v>28822.001763526649</v>
      </c>
      <c r="H405" s="545">
        <v>9239.0032671913395</v>
      </c>
      <c r="I405" s="545">
        <v>19407.997909407532</v>
      </c>
      <c r="J405" s="545">
        <v>3792</v>
      </c>
      <c r="K405" s="545">
        <v>1717</v>
      </c>
      <c r="L405" s="545">
        <v>0</v>
      </c>
      <c r="M405" s="542">
        <f t="shared" si="6"/>
        <v>2007984.9947198313</v>
      </c>
    </row>
    <row r="406" spans="1:13">
      <c r="A406" s="543" t="s">
        <v>1497</v>
      </c>
      <c r="B406" s="544" t="s">
        <v>1498</v>
      </c>
      <c r="C406" s="545">
        <v>5014621.0000429153</v>
      </c>
      <c r="D406" s="545">
        <v>1758838</v>
      </c>
      <c r="E406" s="545">
        <v>60609</v>
      </c>
      <c r="F406" s="545">
        <v>248205</v>
      </c>
      <c r="G406" s="545">
        <v>102895.00152582594</v>
      </c>
      <c r="H406" s="545">
        <v>54986.000494029649</v>
      </c>
      <c r="I406" s="545">
        <v>125223.99865455768</v>
      </c>
      <c r="J406" s="545">
        <v>5292</v>
      </c>
      <c r="K406" s="545">
        <v>17812</v>
      </c>
      <c r="L406" s="545">
        <v>124702</v>
      </c>
      <c r="M406" s="542">
        <f t="shared" si="6"/>
        <v>7513184.0007173279</v>
      </c>
    </row>
    <row r="407" spans="1:13">
      <c r="A407" s="543" t="s">
        <v>1499</v>
      </c>
      <c r="B407" s="544" t="s">
        <v>1500</v>
      </c>
      <c r="C407" s="545">
        <v>1745043.9995688801</v>
      </c>
      <c r="D407" s="545">
        <v>763559</v>
      </c>
      <c r="E407" s="545">
        <v>24415</v>
      </c>
      <c r="F407" s="545">
        <v>89888</v>
      </c>
      <c r="G407" s="545">
        <v>20839.000476458299</v>
      </c>
      <c r="H407" s="545">
        <v>14726.002054389894</v>
      </c>
      <c r="I407" s="545">
        <v>26332.995119509862</v>
      </c>
      <c r="J407" s="545">
        <v>3588</v>
      </c>
      <c r="K407" s="545">
        <v>3805</v>
      </c>
      <c r="L407" s="545">
        <v>37523</v>
      </c>
      <c r="M407" s="542">
        <f t="shared" si="6"/>
        <v>2729719.997219238</v>
      </c>
    </row>
    <row r="408" spans="1:13">
      <c r="A408" s="543" t="s">
        <v>1501</v>
      </c>
      <c r="B408" s="544" t="s">
        <v>1502</v>
      </c>
      <c r="C408" s="545">
        <v>3859234.9968516892</v>
      </c>
      <c r="D408" s="545">
        <v>1007455</v>
      </c>
      <c r="E408" s="545">
        <v>48239</v>
      </c>
      <c r="F408" s="545">
        <v>191562</v>
      </c>
      <c r="G408" s="545">
        <v>49339.99588887101</v>
      </c>
      <c r="H408" s="545">
        <v>39313.003274367482</v>
      </c>
      <c r="I408" s="545">
        <v>77352.0034064918</v>
      </c>
      <c r="J408" s="545">
        <v>5676</v>
      </c>
      <c r="K408" s="545">
        <v>12080</v>
      </c>
      <c r="L408" s="545">
        <v>88756</v>
      </c>
      <c r="M408" s="542">
        <f t="shared" si="6"/>
        <v>5379007.9994214196</v>
      </c>
    </row>
    <row r="409" spans="1:13">
      <c r="A409" s="543" t="s">
        <v>1503</v>
      </c>
      <c r="B409" s="544" t="s">
        <v>1504</v>
      </c>
      <c r="C409" s="545">
        <v>16087433.999392379</v>
      </c>
      <c r="D409" s="545">
        <v>3039516</v>
      </c>
      <c r="E409" s="545">
        <v>216724</v>
      </c>
      <c r="F409" s="545">
        <v>813755</v>
      </c>
      <c r="G409" s="545">
        <v>559728.00497608981</v>
      </c>
      <c r="H409" s="545">
        <v>138807.99897555987</v>
      </c>
      <c r="I409" s="545">
        <v>401561.00009271654</v>
      </c>
      <c r="J409" s="545">
        <v>31524</v>
      </c>
      <c r="K409" s="545">
        <v>36856</v>
      </c>
      <c r="L409" s="545">
        <v>235486</v>
      </c>
      <c r="M409" s="542">
        <f t="shared" si="6"/>
        <v>21561392.003436744</v>
      </c>
    </row>
    <row r="410" spans="1:13">
      <c r="A410" s="543" t="s">
        <v>1505</v>
      </c>
      <c r="B410" s="544" t="s">
        <v>1506</v>
      </c>
      <c r="C410" s="545">
        <v>6834671.990993252</v>
      </c>
      <c r="D410" s="545">
        <v>864912</v>
      </c>
      <c r="E410" s="545">
        <v>90431</v>
      </c>
      <c r="F410" s="545">
        <v>340727</v>
      </c>
      <c r="G410" s="545">
        <v>256494.00248262694</v>
      </c>
      <c r="H410" s="545">
        <v>60011.000689913883</v>
      </c>
      <c r="I410" s="545">
        <v>179415.999627513</v>
      </c>
      <c r="J410" s="545">
        <v>12492</v>
      </c>
      <c r="K410" s="545">
        <v>16495</v>
      </c>
      <c r="L410" s="545">
        <v>297483</v>
      </c>
      <c r="M410" s="542">
        <f t="shared" si="6"/>
        <v>8953132.9937933069</v>
      </c>
    </row>
    <row r="411" spans="1:13">
      <c r="A411" s="543" t="s">
        <v>1507</v>
      </c>
      <c r="B411" s="544" t="s">
        <v>1508</v>
      </c>
      <c r="C411" s="545">
        <v>1136960.0010015483</v>
      </c>
      <c r="D411" s="545">
        <v>661220</v>
      </c>
      <c r="E411" s="545">
        <v>17217</v>
      </c>
      <c r="F411" s="545">
        <v>59998</v>
      </c>
      <c r="G411" s="545">
        <v>13565.99978390567</v>
      </c>
      <c r="H411" s="545">
        <v>7867.9967085617309</v>
      </c>
      <c r="I411" s="545">
        <v>12633.00073883732</v>
      </c>
      <c r="J411" s="545">
        <v>3000</v>
      </c>
      <c r="K411" s="545">
        <v>1539</v>
      </c>
      <c r="L411" s="545">
        <v>42956</v>
      </c>
      <c r="M411" s="542">
        <f t="shared" si="6"/>
        <v>1956956.9982328529</v>
      </c>
    </row>
    <row r="412" spans="1:13">
      <c r="A412" s="543" t="s">
        <v>1509</v>
      </c>
      <c r="B412" s="544" t="s">
        <v>1510</v>
      </c>
      <c r="C412" s="545">
        <v>12735672.005520333</v>
      </c>
      <c r="D412" s="545">
        <v>3010826</v>
      </c>
      <c r="E412" s="545">
        <v>152200</v>
      </c>
      <c r="F412" s="545">
        <v>623949</v>
      </c>
      <c r="G412" s="545">
        <v>247565.99751079743</v>
      </c>
      <c r="H412" s="545">
        <v>137194.00029861979</v>
      </c>
      <c r="I412" s="545">
        <v>305810.99543586187</v>
      </c>
      <c r="J412" s="545">
        <v>15120</v>
      </c>
      <c r="K412" s="545">
        <v>43969</v>
      </c>
      <c r="L412" s="545">
        <v>311839</v>
      </c>
      <c r="M412" s="542">
        <f t="shared" si="6"/>
        <v>17584145.99876561</v>
      </c>
    </row>
    <row r="413" spans="1:13">
      <c r="A413" s="543" t="s">
        <v>1511</v>
      </c>
      <c r="B413" s="544" t="s">
        <v>1512</v>
      </c>
      <c r="C413" s="545">
        <v>3091872.0075802524</v>
      </c>
      <c r="D413" s="545">
        <v>998797</v>
      </c>
      <c r="E413" s="545">
        <v>45386</v>
      </c>
      <c r="F413" s="545">
        <v>161347</v>
      </c>
      <c r="G413" s="545">
        <v>92746.002869234348</v>
      </c>
      <c r="H413" s="545">
        <v>24100.002685436084</v>
      </c>
      <c r="I413" s="545">
        <v>62698.995916551314</v>
      </c>
      <c r="J413" s="545">
        <v>8004</v>
      </c>
      <c r="K413" s="545">
        <v>5613</v>
      </c>
      <c r="L413" s="545">
        <v>52824</v>
      </c>
      <c r="M413" s="542">
        <f t="shared" si="6"/>
        <v>4543388.0090514738</v>
      </c>
    </row>
    <row r="414" spans="1:13">
      <c r="A414" s="543" t="s">
        <v>1513</v>
      </c>
      <c r="B414" s="544" t="s">
        <v>1514</v>
      </c>
      <c r="C414" s="545">
        <v>1274110.9977266183</v>
      </c>
      <c r="D414" s="545">
        <v>663034</v>
      </c>
      <c r="E414" s="545">
        <v>20265</v>
      </c>
      <c r="F414" s="545">
        <v>68921</v>
      </c>
      <c r="G414" s="545">
        <v>24835.001192088177</v>
      </c>
      <c r="H414" s="545">
        <v>8470.0031872766504</v>
      </c>
      <c r="I414" s="545">
        <v>16777.997753381365</v>
      </c>
      <c r="J414" s="545">
        <v>3600</v>
      </c>
      <c r="K414" s="545">
        <v>1514</v>
      </c>
      <c r="L414" s="545">
        <v>29105</v>
      </c>
      <c r="M414" s="542">
        <f t="shared" si="6"/>
        <v>2110632.9998593647</v>
      </c>
    </row>
    <row r="415" spans="1:13">
      <c r="A415" s="543" t="s">
        <v>1515</v>
      </c>
      <c r="B415" s="544" t="s">
        <v>1516</v>
      </c>
      <c r="C415" s="545">
        <v>4099117.9939158554</v>
      </c>
      <c r="D415" s="545">
        <v>870077</v>
      </c>
      <c r="E415" s="545">
        <v>50000</v>
      </c>
      <c r="F415" s="545">
        <v>195361</v>
      </c>
      <c r="G415" s="545">
        <v>85526.995945121555</v>
      </c>
      <c r="H415" s="545">
        <v>31338.997943339484</v>
      </c>
      <c r="I415" s="545">
        <v>69224.004961247148</v>
      </c>
      <c r="J415" s="545">
        <v>7248</v>
      </c>
      <c r="K415" s="545">
        <v>7477</v>
      </c>
      <c r="L415" s="545">
        <v>135658</v>
      </c>
      <c r="M415" s="542">
        <f t="shared" si="6"/>
        <v>5551028.9927655645</v>
      </c>
    </row>
    <row r="416" spans="1:13">
      <c r="A416" s="543" t="s">
        <v>1517</v>
      </c>
      <c r="B416" s="544" t="s">
        <v>1518</v>
      </c>
      <c r="C416" s="545">
        <v>229554405.99504706</v>
      </c>
      <c r="D416" s="545">
        <v>36294784</v>
      </c>
      <c r="E416" s="545">
        <v>2651321</v>
      </c>
      <c r="F416" s="545">
        <v>11100848</v>
      </c>
      <c r="G416" s="545">
        <v>1392686.0036081891</v>
      </c>
      <c r="H416" s="545">
        <v>2680121.0028010579</v>
      </c>
      <c r="I416" s="545">
        <v>4912351.0030569248</v>
      </c>
      <c r="J416" s="545">
        <v>221364</v>
      </c>
      <c r="K416" s="545">
        <v>905252</v>
      </c>
      <c r="L416" s="545">
        <v>11941800</v>
      </c>
      <c r="M416" s="542">
        <f t="shared" si="6"/>
        <v>301654933.00451326</v>
      </c>
    </row>
    <row r="417" spans="1:13" ht="25.5">
      <c r="A417" s="543" t="s">
        <v>1519</v>
      </c>
      <c r="B417" s="544" t="s">
        <v>1520</v>
      </c>
      <c r="C417" s="545">
        <v>8271365.9957447853</v>
      </c>
      <c r="D417" s="545">
        <v>3065722</v>
      </c>
      <c r="E417" s="545">
        <v>106950</v>
      </c>
      <c r="F417" s="545">
        <v>410296</v>
      </c>
      <c r="G417" s="545">
        <v>325461.00351808511</v>
      </c>
      <c r="H417" s="545">
        <v>72613.001469907875</v>
      </c>
      <c r="I417" s="545">
        <v>220185.00136527838</v>
      </c>
      <c r="J417" s="545">
        <v>15264</v>
      </c>
      <c r="K417" s="545">
        <v>19727</v>
      </c>
      <c r="L417" s="545">
        <v>0</v>
      </c>
      <c r="M417" s="542">
        <f t="shared" si="6"/>
        <v>12507584.002098057</v>
      </c>
    </row>
    <row r="418" spans="1:13">
      <c r="A418" s="543" t="s">
        <v>1521</v>
      </c>
      <c r="B418" s="544" t="s">
        <v>1522</v>
      </c>
      <c r="C418" s="545">
        <v>3812651.9995025317</v>
      </c>
      <c r="D418" s="545">
        <v>647448</v>
      </c>
      <c r="E418" s="545">
        <v>52688</v>
      </c>
      <c r="F418" s="545">
        <v>195075</v>
      </c>
      <c r="G418" s="545">
        <v>132314.99743431123</v>
      </c>
      <c r="H418" s="545">
        <v>32242.002844371214</v>
      </c>
      <c r="I418" s="545">
        <v>91162.998446441459</v>
      </c>
      <c r="J418" s="545">
        <v>7836</v>
      </c>
      <c r="K418" s="545">
        <v>8359</v>
      </c>
      <c r="L418" s="545">
        <v>244002</v>
      </c>
      <c r="M418" s="542">
        <f t="shared" si="6"/>
        <v>5223779.9982276559</v>
      </c>
    </row>
    <row r="419" spans="1:13">
      <c r="A419" s="543" t="s">
        <v>1523</v>
      </c>
      <c r="B419" s="544" t="s">
        <v>1524</v>
      </c>
      <c r="C419" s="545">
        <v>1262054.0043504778</v>
      </c>
      <c r="D419" s="545">
        <v>686235</v>
      </c>
      <c r="E419" s="545">
        <v>20909</v>
      </c>
      <c r="F419" s="545">
        <v>69404</v>
      </c>
      <c r="G419" s="545">
        <v>12428.001207931182</v>
      </c>
      <c r="H419" s="545">
        <v>7631.0013297858195</v>
      </c>
      <c r="I419" s="545">
        <v>10011.995992132088</v>
      </c>
      <c r="J419" s="545">
        <v>3912</v>
      </c>
      <c r="K419" s="545">
        <v>1076</v>
      </c>
      <c r="L419" s="545">
        <v>0</v>
      </c>
      <c r="M419" s="542">
        <f t="shared" si="6"/>
        <v>2073661.0028803269</v>
      </c>
    </row>
    <row r="420" spans="1:13">
      <c r="A420" s="543" t="s">
        <v>1525</v>
      </c>
      <c r="B420" s="544" t="s">
        <v>1526</v>
      </c>
      <c r="C420" s="545">
        <v>8320154.9920523744</v>
      </c>
      <c r="D420" s="545">
        <v>5007564</v>
      </c>
      <c r="E420" s="545">
        <v>110458</v>
      </c>
      <c r="F420" s="545">
        <v>418184</v>
      </c>
      <c r="G420" s="545">
        <v>261537.99590241798</v>
      </c>
      <c r="H420" s="545">
        <v>73273.998736263791</v>
      </c>
      <c r="I420" s="545">
        <v>196821.99991051236</v>
      </c>
      <c r="J420" s="545">
        <v>16116</v>
      </c>
      <c r="K420" s="545">
        <v>19871</v>
      </c>
      <c r="L420" s="545">
        <v>444093</v>
      </c>
      <c r="M420" s="542">
        <f t="shared" si="6"/>
        <v>14868074.986601569</v>
      </c>
    </row>
    <row r="421" spans="1:13" ht="25.5">
      <c r="A421" s="543" t="s">
        <v>1527</v>
      </c>
      <c r="B421" s="544" t="s">
        <v>1528</v>
      </c>
      <c r="C421" s="545">
        <v>8575228.9997112937</v>
      </c>
      <c r="D421" s="545">
        <v>1462488</v>
      </c>
      <c r="E421" s="545">
        <v>111224</v>
      </c>
      <c r="F421" s="545">
        <v>424596</v>
      </c>
      <c r="G421" s="545">
        <v>320472.00326918816</v>
      </c>
      <c r="H421" s="545">
        <v>81123.996793798608</v>
      </c>
      <c r="I421" s="545">
        <v>235064.00102024898</v>
      </c>
      <c r="J421" s="545">
        <v>19584</v>
      </c>
      <c r="K421" s="545">
        <v>23360</v>
      </c>
      <c r="L421" s="545">
        <v>0</v>
      </c>
      <c r="M421" s="542">
        <f t="shared" si="6"/>
        <v>11253141.00079453</v>
      </c>
    </row>
    <row r="422" spans="1:13">
      <c r="A422" s="543" t="s">
        <v>1529</v>
      </c>
      <c r="B422" s="544" t="s">
        <v>1530</v>
      </c>
      <c r="C422" s="545">
        <v>1294018.0030786931</v>
      </c>
      <c r="D422" s="545">
        <v>727039</v>
      </c>
      <c r="E422" s="545">
        <v>20132</v>
      </c>
      <c r="F422" s="545">
        <v>69309</v>
      </c>
      <c r="G422" s="545">
        <v>16201.995806303928</v>
      </c>
      <c r="H422" s="545">
        <v>9060.0005939869916</v>
      </c>
      <c r="I422" s="545">
        <v>14775.999005089277</v>
      </c>
      <c r="J422" s="545">
        <v>3588</v>
      </c>
      <c r="K422" s="545">
        <v>1780</v>
      </c>
      <c r="L422" s="545">
        <v>25435</v>
      </c>
      <c r="M422" s="542">
        <f t="shared" si="6"/>
        <v>2181338.9984840727</v>
      </c>
    </row>
    <row r="423" spans="1:13">
      <c r="A423" s="543" t="s">
        <v>1531</v>
      </c>
      <c r="B423" s="544" t="s">
        <v>1532</v>
      </c>
      <c r="C423" s="545">
        <v>2252127.0062850523</v>
      </c>
      <c r="D423" s="545">
        <v>574596</v>
      </c>
      <c r="E423" s="545">
        <v>31919</v>
      </c>
      <c r="F423" s="545">
        <v>115337</v>
      </c>
      <c r="G423" s="545">
        <v>45154.999787753884</v>
      </c>
      <c r="H423" s="545">
        <v>17137.996906343211</v>
      </c>
      <c r="I423" s="545">
        <v>36388.998665999519</v>
      </c>
      <c r="J423" s="545">
        <v>5400</v>
      </c>
      <c r="K423" s="545">
        <v>3912</v>
      </c>
      <c r="L423" s="545">
        <v>22691</v>
      </c>
      <c r="M423" s="542">
        <f t="shared" si="6"/>
        <v>3104664.0016451492</v>
      </c>
    </row>
    <row r="424" spans="1:13">
      <c r="A424" s="543" t="s">
        <v>1533</v>
      </c>
      <c r="B424" s="544" t="s">
        <v>1534</v>
      </c>
      <c r="C424" s="545">
        <v>6068975.9924522731</v>
      </c>
      <c r="D424" s="545">
        <v>2545682</v>
      </c>
      <c r="E424" s="545">
        <v>86692</v>
      </c>
      <c r="F424" s="545">
        <v>310764</v>
      </c>
      <c r="G424" s="545">
        <v>128048.00392974258</v>
      </c>
      <c r="H424" s="545">
        <v>45249.998374993578</v>
      </c>
      <c r="I424" s="545">
        <v>97271.002548412303</v>
      </c>
      <c r="J424" s="545">
        <v>15672</v>
      </c>
      <c r="K424" s="545">
        <v>10023</v>
      </c>
      <c r="L424" s="545">
        <v>0</v>
      </c>
      <c r="M424" s="542">
        <f t="shared" si="6"/>
        <v>9308377.9973054193</v>
      </c>
    </row>
    <row r="425" spans="1:13">
      <c r="A425" s="543" t="s">
        <v>1535</v>
      </c>
      <c r="B425" s="544" t="s">
        <v>1536</v>
      </c>
      <c r="C425" s="545">
        <v>1294331.9967364287</v>
      </c>
      <c r="D425" s="545">
        <v>510348</v>
      </c>
      <c r="E425" s="545">
        <v>18697</v>
      </c>
      <c r="F425" s="545">
        <v>65615</v>
      </c>
      <c r="G425" s="545">
        <v>16448.002251344747</v>
      </c>
      <c r="H425" s="545">
        <v>7406.9999389217319</v>
      </c>
      <c r="I425" s="545">
        <v>10973.002866959101</v>
      </c>
      <c r="J425" s="545">
        <v>3540</v>
      </c>
      <c r="K425" s="545">
        <v>973</v>
      </c>
      <c r="L425" s="545">
        <v>16859</v>
      </c>
      <c r="M425" s="542">
        <f t="shared" si="6"/>
        <v>1945192.0017936544</v>
      </c>
    </row>
    <row r="426" spans="1:13">
      <c r="A426" s="543" t="s">
        <v>1537</v>
      </c>
      <c r="B426" s="544" t="s">
        <v>1538</v>
      </c>
      <c r="C426" s="545">
        <v>1045716.9903616096</v>
      </c>
      <c r="D426" s="545">
        <v>400932</v>
      </c>
      <c r="E426" s="545">
        <v>17307</v>
      </c>
      <c r="F426" s="545">
        <v>57431</v>
      </c>
      <c r="G426" s="545">
        <v>12255.004496721955</v>
      </c>
      <c r="H426" s="545">
        <v>6260.9990767115032</v>
      </c>
      <c r="I426" s="545">
        <v>8883.0016726074336</v>
      </c>
      <c r="J426" s="545">
        <v>3252</v>
      </c>
      <c r="K426" s="545">
        <v>863</v>
      </c>
      <c r="L426" s="545">
        <v>2639</v>
      </c>
      <c r="M426" s="542">
        <f t="shared" si="6"/>
        <v>1555539.9956076504</v>
      </c>
    </row>
    <row r="427" spans="1:13">
      <c r="A427" s="543" t="s">
        <v>1539</v>
      </c>
      <c r="B427" s="544" t="s">
        <v>1540</v>
      </c>
      <c r="C427" s="545">
        <v>3548712.0012765918</v>
      </c>
      <c r="D427" s="545">
        <v>2578475</v>
      </c>
      <c r="E427" s="545">
        <v>51203</v>
      </c>
      <c r="F427" s="545">
        <v>184080</v>
      </c>
      <c r="G427" s="545">
        <v>102016.00030991415</v>
      </c>
      <c r="H427" s="545">
        <v>27367.004749115942</v>
      </c>
      <c r="I427" s="545">
        <v>70088.998414570407</v>
      </c>
      <c r="J427" s="545">
        <v>8280</v>
      </c>
      <c r="K427" s="545">
        <v>6335</v>
      </c>
      <c r="L427" s="545">
        <v>70717</v>
      </c>
      <c r="M427" s="542">
        <f t="shared" si="6"/>
        <v>6647274.0047501922</v>
      </c>
    </row>
    <row r="428" spans="1:13">
      <c r="A428" s="543" t="s">
        <v>1541</v>
      </c>
      <c r="B428" s="544" t="s">
        <v>1542</v>
      </c>
      <c r="C428" s="545">
        <v>2984422.9948327355</v>
      </c>
      <c r="D428" s="545">
        <v>1325121</v>
      </c>
      <c r="E428" s="545">
        <v>40556</v>
      </c>
      <c r="F428" s="545">
        <v>151072</v>
      </c>
      <c r="G428" s="545">
        <v>55590.99966421986</v>
      </c>
      <c r="H428" s="545">
        <v>24711.998171685591</v>
      </c>
      <c r="I428" s="545">
        <v>51840.997981894056</v>
      </c>
      <c r="J428" s="545">
        <v>6048</v>
      </c>
      <c r="K428" s="545">
        <v>6288</v>
      </c>
      <c r="L428" s="545">
        <v>93749</v>
      </c>
      <c r="M428" s="542">
        <f t="shared" si="6"/>
        <v>4739400.9906505346</v>
      </c>
    </row>
    <row r="429" spans="1:13">
      <c r="A429" s="543" t="s">
        <v>1543</v>
      </c>
      <c r="B429" s="544" t="s">
        <v>1544</v>
      </c>
      <c r="C429" s="545">
        <v>7030488.9918533834</v>
      </c>
      <c r="D429" s="545">
        <v>887664</v>
      </c>
      <c r="E429" s="545">
        <v>95098</v>
      </c>
      <c r="F429" s="545">
        <v>358014</v>
      </c>
      <c r="G429" s="545">
        <v>239965.99710950765</v>
      </c>
      <c r="H429" s="545">
        <v>62618.001950489328</v>
      </c>
      <c r="I429" s="545">
        <v>176087.00474758015</v>
      </c>
      <c r="J429" s="545">
        <v>13032</v>
      </c>
      <c r="K429" s="545">
        <v>17123</v>
      </c>
      <c r="L429" s="545">
        <v>141556</v>
      </c>
      <c r="M429" s="542">
        <f t="shared" si="6"/>
        <v>9021646.9956609607</v>
      </c>
    </row>
    <row r="430" spans="1:13">
      <c r="A430" s="543" t="s">
        <v>1545</v>
      </c>
      <c r="B430" s="544" t="s">
        <v>1546</v>
      </c>
      <c r="C430" s="545">
        <v>11707151.995929647</v>
      </c>
      <c r="D430" s="545">
        <v>1792332</v>
      </c>
      <c r="E430" s="545">
        <v>146846</v>
      </c>
      <c r="F430" s="545">
        <v>580134</v>
      </c>
      <c r="G430" s="545">
        <v>453649.00243856822</v>
      </c>
      <c r="H430" s="545">
        <v>115345.00235161034</v>
      </c>
      <c r="I430" s="545">
        <v>341166.00468098681</v>
      </c>
      <c r="J430" s="545">
        <v>17700</v>
      </c>
      <c r="K430" s="545">
        <v>34605</v>
      </c>
      <c r="L430" s="545">
        <v>0</v>
      </c>
      <c r="M430" s="542">
        <f t="shared" si="6"/>
        <v>15188929.005400812</v>
      </c>
    </row>
    <row r="431" spans="1:13">
      <c r="A431" s="543" t="s">
        <v>1547</v>
      </c>
      <c r="B431" s="544" t="s">
        <v>1548</v>
      </c>
      <c r="C431" s="545">
        <v>2208075.9910148494</v>
      </c>
      <c r="D431" s="545">
        <v>658848</v>
      </c>
      <c r="E431" s="545">
        <v>33221</v>
      </c>
      <c r="F431" s="545">
        <v>117299</v>
      </c>
      <c r="G431" s="545">
        <v>59836.002049412346</v>
      </c>
      <c r="H431" s="545">
        <v>17098.998804832569</v>
      </c>
      <c r="I431" s="545">
        <v>42199.99517050611</v>
      </c>
      <c r="J431" s="545">
        <v>5328</v>
      </c>
      <c r="K431" s="545">
        <v>3941</v>
      </c>
      <c r="L431" s="545">
        <v>0</v>
      </c>
      <c r="M431" s="542">
        <f t="shared" si="6"/>
        <v>3145847.9870396005</v>
      </c>
    </row>
    <row r="432" spans="1:13">
      <c r="A432" s="543" t="s">
        <v>1549</v>
      </c>
      <c r="B432" s="544" t="s">
        <v>1550</v>
      </c>
      <c r="C432" s="545">
        <v>1823835.004183772</v>
      </c>
      <c r="D432" s="545">
        <v>614184</v>
      </c>
      <c r="E432" s="545">
        <v>28406</v>
      </c>
      <c r="F432" s="545">
        <v>97672</v>
      </c>
      <c r="G432" s="545">
        <v>40862.996048042623</v>
      </c>
      <c r="H432" s="545">
        <v>12626.003998228847</v>
      </c>
      <c r="I432" s="545">
        <v>27566.999037440095</v>
      </c>
      <c r="J432" s="545">
        <v>5064</v>
      </c>
      <c r="K432" s="545">
        <v>2439</v>
      </c>
      <c r="L432" s="545">
        <v>52686</v>
      </c>
      <c r="M432" s="542">
        <f t="shared" si="6"/>
        <v>2705342.0032674833</v>
      </c>
    </row>
    <row r="433" spans="1:13">
      <c r="A433" s="543" t="s">
        <v>1551</v>
      </c>
      <c r="B433" s="544" t="s">
        <v>1552</v>
      </c>
      <c r="C433" s="545">
        <v>944581.99643357995</v>
      </c>
      <c r="D433" s="545">
        <v>603210</v>
      </c>
      <c r="E433" s="545">
        <v>15879</v>
      </c>
      <c r="F433" s="545">
        <v>52107</v>
      </c>
      <c r="G433" s="545">
        <v>8607.9994306227309</v>
      </c>
      <c r="H433" s="545">
        <v>5206.0043475410885</v>
      </c>
      <c r="I433" s="545">
        <v>5891.0002860168006</v>
      </c>
      <c r="J433" s="545">
        <v>3060</v>
      </c>
      <c r="K433" s="545">
        <v>536</v>
      </c>
      <c r="L433" s="545">
        <v>0</v>
      </c>
      <c r="M433" s="542">
        <f t="shared" si="6"/>
        <v>1639079.0004977605</v>
      </c>
    </row>
    <row r="434" spans="1:13">
      <c r="A434" s="543" t="s">
        <v>1553</v>
      </c>
      <c r="B434" s="544" t="s">
        <v>1554</v>
      </c>
      <c r="C434" s="545">
        <v>1700844.0066550591</v>
      </c>
      <c r="D434" s="545">
        <v>978702</v>
      </c>
      <c r="E434" s="545">
        <v>24357</v>
      </c>
      <c r="F434" s="545">
        <v>88197</v>
      </c>
      <c r="G434" s="545">
        <v>49832.004946966517</v>
      </c>
      <c r="H434" s="545">
        <v>13562.996978716972</v>
      </c>
      <c r="I434" s="545">
        <v>34883.001812629685</v>
      </c>
      <c r="J434" s="545">
        <v>3792</v>
      </c>
      <c r="K434" s="545">
        <v>3276</v>
      </c>
      <c r="L434" s="545">
        <v>8246</v>
      </c>
      <c r="M434" s="542">
        <f t="shared" si="6"/>
        <v>2905692.0103933723</v>
      </c>
    </row>
    <row r="435" spans="1:13">
      <c r="A435" s="543" t="s">
        <v>1555</v>
      </c>
      <c r="B435" s="544" t="s">
        <v>1556</v>
      </c>
      <c r="C435" s="545">
        <v>1521694.9977985257</v>
      </c>
      <c r="D435" s="545">
        <v>674568</v>
      </c>
      <c r="E435" s="545">
        <v>24110</v>
      </c>
      <c r="F435" s="545">
        <v>81754</v>
      </c>
      <c r="G435" s="545">
        <v>24671.996413771794</v>
      </c>
      <c r="H435" s="545">
        <v>9763.0006808713333</v>
      </c>
      <c r="I435" s="545">
        <v>17242.995911838581</v>
      </c>
      <c r="J435" s="545">
        <v>4524</v>
      </c>
      <c r="K435" s="545">
        <v>1624</v>
      </c>
      <c r="L435" s="545">
        <v>11972</v>
      </c>
      <c r="M435" s="542">
        <f t="shared" si="6"/>
        <v>2371924.9908050075</v>
      </c>
    </row>
    <row r="436" spans="1:13" ht="25.5">
      <c r="A436" s="543" t="s">
        <v>1557</v>
      </c>
      <c r="B436" s="544" t="s">
        <v>1558</v>
      </c>
      <c r="C436" s="545">
        <v>2565128.991330124</v>
      </c>
      <c r="D436" s="545">
        <v>577560</v>
      </c>
      <c r="E436" s="545">
        <v>37480</v>
      </c>
      <c r="F436" s="545">
        <v>134325</v>
      </c>
      <c r="G436" s="545">
        <v>71862.002140543103</v>
      </c>
      <c r="H436" s="545">
        <v>20296.996618353951</v>
      </c>
      <c r="I436" s="545">
        <v>51384.002641175779</v>
      </c>
      <c r="J436" s="545">
        <v>5928</v>
      </c>
      <c r="K436" s="545">
        <v>4831</v>
      </c>
      <c r="L436" s="545">
        <v>116721</v>
      </c>
      <c r="M436" s="542">
        <f t="shared" si="6"/>
        <v>3585516.9927301966</v>
      </c>
    </row>
    <row r="437" spans="1:13">
      <c r="A437" s="543" t="s">
        <v>1559</v>
      </c>
      <c r="B437" s="544" t="s">
        <v>1560</v>
      </c>
      <c r="C437" s="545">
        <v>4218768.9902796941</v>
      </c>
      <c r="D437" s="545">
        <v>809424</v>
      </c>
      <c r="E437" s="545">
        <v>55386</v>
      </c>
      <c r="F437" s="545">
        <v>209901</v>
      </c>
      <c r="G437" s="545">
        <v>107031.00471012395</v>
      </c>
      <c r="H437" s="545">
        <v>35140.995893787578</v>
      </c>
      <c r="I437" s="545">
        <v>85272.99854564917</v>
      </c>
      <c r="J437" s="545">
        <v>8184</v>
      </c>
      <c r="K437" s="545">
        <v>9057</v>
      </c>
      <c r="L437" s="545">
        <v>66192</v>
      </c>
      <c r="M437" s="542">
        <f t="shared" si="6"/>
        <v>5604357.989429255</v>
      </c>
    </row>
    <row r="438" spans="1:13">
      <c r="A438" s="543" t="s">
        <v>1561</v>
      </c>
      <c r="B438" s="544" t="s">
        <v>1562</v>
      </c>
      <c r="C438" s="545">
        <v>3136872.997484521</v>
      </c>
      <c r="D438" s="545">
        <v>918168</v>
      </c>
      <c r="E438" s="545">
        <v>43330</v>
      </c>
      <c r="F438" s="545">
        <v>159795</v>
      </c>
      <c r="G438" s="545">
        <v>95659.998098142969</v>
      </c>
      <c r="H438" s="545">
        <v>25478.001685756033</v>
      </c>
      <c r="I438" s="545">
        <v>67804.996669109241</v>
      </c>
      <c r="J438" s="545">
        <v>6660</v>
      </c>
      <c r="K438" s="545">
        <v>6328</v>
      </c>
      <c r="L438" s="545">
        <v>129688</v>
      </c>
      <c r="M438" s="542">
        <f t="shared" si="6"/>
        <v>4589784.9939375296</v>
      </c>
    </row>
    <row r="439" spans="1:13">
      <c r="A439" s="543" t="s">
        <v>1563</v>
      </c>
      <c r="B439" s="544" t="s">
        <v>1564</v>
      </c>
      <c r="C439" s="545">
        <v>1375140.0002057999</v>
      </c>
      <c r="D439" s="545">
        <v>523404</v>
      </c>
      <c r="E439" s="545">
        <v>21915</v>
      </c>
      <c r="F439" s="545">
        <v>74205</v>
      </c>
      <c r="G439" s="545">
        <v>23700.0009958544</v>
      </c>
      <c r="H439" s="545">
        <v>8773.9951950833638</v>
      </c>
      <c r="I439" s="545">
        <v>16292.996818961954</v>
      </c>
      <c r="J439" s="545">
        <v>4032</v>
      </c>
      <c r="K439" s="545">
        <v>1441</v>
      </c>
      <c r="L439" s="545">
        <v>0</v>
      </c>
      <c r="M439" s="542">
        <f t="shared" si="6"/>
        <v>2048903.9932156997</v>
      </c>
    </row>
    <row r="440" spans="1:13" ht="25.5">
      <c r="A440" s="543" t="s">
        <v>1565</v>
      </c>
      <c r="B440" s="544" t="s">
        <v>1566</v>
      </c>
      <c r="C440" s="545">
        <v>10504369.999469273</v>
      </c>
      <c r="D440" s="545">
        <v>865716</v>
      </c>
      <c r="E440" s="545">
        <v>118410</v>
      </c>
      <c r="F440" s="545">
        <v>480634</v>
      </c>
      <c r="G440" s="545">
        <v>259833.99959954544</v>
      </c>
      <c r="H440" s="545">
        <v>77424.998363729988</v>
      </c>
      <c r="I440" s="545">
        <v>187374.99537931045</v>
      </c>
      <c r="J440" s="545">
        <v>16704</v>
      </c>
      <c r="K440" s="545">
        <v>17980</v>
      </c>
      <c r="L440" s="545">
        <v>110871</v>
      </c>
      <c r="M440" s="542">
        <f t="shared" si="6"/>
        <v>12639318.992811859</v>
      </c>
    </row>
    <row r="441" spans="1:13">
      <c r="A441" s="543" t="s">
        <v>1567</v>
      </c>
      <c r="B441" s="544" t="s">
        <v>1568</v>
      </c>
      <c r="C441" s="545">
        <v>2055004.0032826397</v>
      </c>
      <c r="D441" s="545">
        <v>631668</v>
      </c>
      <c r="E441" s="545">
        <v>32150</v>
      </c>
      <c r="F441" s="545">
        <v>109926</v>
      </c>
      <c r="G441" s="545">
        <v>49489.997926425021</v>
      </c>
      <c r="H441" s="545">
        <v>14698.001076147017</v>
      </c>
      <c r="I441" s="545">
        <v>33513.003984697418</v>
      </c>
      <c r="J441" s="545">
        <v>6300</v>
      </c>
      <c r="K441" s="545">
        <v>2975</v>
      </c>
      <c r="L441" s="545">
        <v>0</v>
      </c>
      <c r="M441" s="542">
        <f t="shared" si="6"/>
        <v>2935724.0062699094</v>
      </c>
    </row>
    <row r="442" spans="1:13">
      <c r="A442" s="543" t="s">
        <v>1569</v>
      </c>
      <c r="B442" s="544" t="s">
        <v>1570</v>
      </c>
      <c r="C442" s="545">
        <v>18499910.002252355</v>
      </c>
      <c r="D442" s="545">
        <v>30206055</v>
      </c>
      <c r="E442" s="545">
        <v>230366</v>
      </c>
      <c r="F442" s="545">
        <v>907507</v>
      </c>
      <c r="G442" s="545">
        <v>678757.00249241246</v>
      </c>
      <c r="H442" s="545">
        <v>170537.99557660415</v>
      </c>
      <c r="I442" s="545">
        <v>499091.99622953322</v>
      </c>
      <c r="J442" s="545">
        <v>28848</v>
      </c>
      <c r="K442" s="545">
        <v>48675</v>
      </c>
      <c r="L442" s="545">
        <v>1347993</v>
      </c>
      <c r="M442" s="542">
        <f t="shared" si="6"/>
        <v>52617740.99655091</v>
      </c>
    </row>
    <row r="443" spans="1:13">
      <c r="A443" s="543" t="s">
        <v>1571</v>
      </c>
      <c r="B443" s="544" t="s">
        <v>1572</v>
      </c>
      <c r="C443" s="545">
        <v>1824833.9921632588</v>
      </c>
      <c r="D443" s="545">
        <v>950028</v>
      </c>
      <c r="E443" s="545">
        <v>26913</v>
      </c>
      <c r="F443" s="545">
        <v>95790</v>
      </c>
      <c r="G443" s="545">
        <v>22012.997033262774</v>
      </c>
      <c r="H443" s="545">
        <v>14218.996260220112</v>
      </c>
      <c r="I443" s="545">
        <v>24491.998714040867</v>
      </c>
      <c r="J443" s="545">
        <v>4428</v>
      </c>
      <c r="K443" s="545">
        <v>3315</v>
      </c>
      <c r="L443" s="545">
        <v>26320</v>
      </c>
      <c r="M443" s="542">
        <f t="shared" si="6"/>
        <v>2992351.9841707824</v>
      </c>
    </row>
    <row r="444" spans="1:13">
      <c r="A444" s="543" t="s">
        <v>1573</v>
      </c>
      <c r="B444" s="544" t="s">
        <v>1574</v>
      </c>
      <c r="C444" s="545">
        <v>7000293.9996593446</v>
      </c>
      <c r="D444" s="545">
        <v>1692036</v>
      </c>
      <c r="E444" s="545">
        <v>89755</v>
      </c>
      <c r="F444" s="545">
        <v>351005</v>
      </c>
      <c r="G444" s="545">
        <v>250920.99666479212</v>
      </c>
      <c r="H444" s="545">
        <v>71130.00490491341</v>
      </c>
      <c r="I444" s="545">
        <v>201167.997320984</v>
      </c>
      <c r="J444" s="545">
        <v>11484</v>
      </c>
      <c r="K444" s="545">
        <v>21729</v>
      </c>
      <c r="L444" s="545">
        <v>67250</v>
      </c>
      <c r="M444" s="542">
        <f t="shared" si="6"/>
        <v>9756771.9985500332</v>
      </c>
    </row>
    <row r="445" spans="1:13">
      <c r="A445" s="543" t="s">
        <v>1575</v>
      </c>
      <c r="B445" s="544" t="s">
        <v>1576</v>
      </c>
      <c r="C445" s="545">
        <v>812988.00938724866</v>
      </c>
      <c r="D445" s="545">
        <v>433233</v>
      </c>
      <c r="E445" s="545">
        <v>13413</v>
      </c>
      <c r="F445" s="545">
        <v>44545</v>
      </c>
      <c r="G445" s="545">
        <v>6802.9991517466751</v>
      </c>
      <c r="H445" s="545">
        <v>4921.004744939607</v>
      </c>
      <c r="I445" s="545">
        <v>5958.0020144478067</v>
      </c>
      <c r="J445" s="545">
        <v>2532</v>
      </c>
      <c r="K445" s="545">
        <v>693</v>
      </c>
      <c r="L445" s="545">
        <v>12743</v>
      </c>
      <c r="M445" s="542">
        <f t="shared" si="6"/>
        <v>1337829.0152983826</v>
      </c>
    </row>
    <row r="446" spans="1:13">
      <c r="A446" s="543" t="s">
        <v>1577</v>
      </c>
      <c r="B446" s="544" t="s">
        <v>1578</v>
      </c>
      <c r="C446" s="545">
        <v>926834.9919349805</v>
      </c>
      <c r="D446" s="545">
        <v>419367</v>
      </c>
      <c r="E446" s="545">
        <v>13592</v>
      </c>
      <c r="F446" s="545">
        <v>47900</v>
      </c>
      <c r="G446" s="545">
        <v>11892.004829560099</v>
      </c>
      <c r="H446" s="545">
        <v>6099.0028083793877</v>
      </c>
      <c r="I446" s="545">
        <v>9840.9994860056759</v>
      </c>
      <c r="J446" s="545">
        <v>2388</v>
      </c>
      <c r="K446" s="545">
        <v>1104</v>
      </c>
      <c r="L446" s="545">
        <v>0</v>
      </c>
      <c r="M446" s="542">
        <f t="shared" si="6"/>
        <v>1439017.9990589258</v>
      </c>
    </row>
    <row r="447" spans="1:13">
      <c r="A447" s="543" t="s">
        <v>1579</v>
      </c>
      <c r="B447" s="544" t="s">
        <v>1580</v>
      </c>
      <c r="C447" s="545">
        <v>1334067.9965620348</v>
      </c>
      <c r="D447" s="545">
        <v>585371</v>
      </c>
      <c r="E447" s="545">
        <v>20555</v>
      </c>
      <c r="F447" s="545">
        <v>71844</v>
      </c>
      <c r="G447" s="545">
        <v>13089.003409894367</v>
      </c>
      <c r="H447" s="545">
        <v>10377.002057640908</v>
      </c>
      <c r="I447" s="545">
        <v>16565.003521742561</v>
      </c>
      <c r="J447" s="545">
        <v>3300</v>
      </c>
      <c r="K447" s="545">
        <v>2388</v>
      </c>
      <c r="L447" s="545">
        <v>0</v>
      </c>
      <c r="M447" s="542">
        <f t="shared" si="6"/>
        <v>2057557.0055513126</v>
      </c>
    </row>
    <row r="448" spans="1:13">
      <c r="A448" s="543" t="s">
        <v>1581</v>
      </c>
      <c r="B448" s="544" t="s">
        <v>1582</v>
      </c>
      <c r="C448" s="545">
        <v>1969000.9925745404</v>
      </c>
      <c r="D448" s="545">
        <v>620868</v>
      </c>
      <c r="E448" s="545">
        <v>29949</v>
      </c>
      <c r="F448" s="545">
        <v>104571</v>
      </c>
      <c r="G448" s="545">
        <v>46211.004179790696</v>
      </c>
      <c r="H448" s="545">
        <v>14253.002460299709</v>
      </c>
      <c r="I448" s="545">
        <v>32103.003479723313</v>
      </c>
      <c r="J448" s="545">
        <v>5064</v>
      </c>
      <c r="K448" s="545">
        <v>2983</v>
      </c>
      <c r="L448" s="545">
        <v>27859</v>
      </c>
      <c r="M448" s="542">
        <f t="shared" si="6"/>
        <v>2852862.0026943539</v>
      </c>
    </row>
    <row r="449" spans="1:13">
      <c r="A449" s="543" t="s">
        <v>1583</v>
      </c>
      <c r="B449" s="544" t="s">
        <v>1584</v>
      </c>
      <c r="C449" s="545">
        <v>5179369.9948863974</v>
      </c>
      <c r="D449" s="545">
        <v>1839882</v>
      </c>
      <c r="E449" s="545">
        <v>69761</v>
      </c>
      <c r="F449" s="545">
        <v>261287</v>
      </c>
      <c r="G449" s="545">
        <v>162862.99531650101</v>
      </c>
      <c r="H449" s="545">
        <v>44800.003062505115</v>
      </c>
      <c r="I449" s="545">
        <v>120078.00237310433</v>
      </c>
      <c r="J449" s="545">
        <v>10872</v>
      </c>
      <c r="K449" s="545">
        <v>11904</v>
      </c>
      <c r="L449" s="545">
        <v>450444</v>
      </c>
      <c r="M449" s="542">
        <f t="shared" si="6"/>
        <v>8151260.9956385074</v>
      </c>
    </row>
    <row r="450" spans="1:13">
      <c r="A450" s="543" t="s">
        <v>1585</v>
      </c>
      <c r="B450" s="544" t="s">
        <v>1586</v>
      </c>
      <c r="C450" s="545">
        <v>12997959.993701831</v>
      </c>
      <c r="D450" s="545">
        <v>3719998</v>
      </c>
      <c r="E450" s="545">
        <v>167387</v>
      </c>
      <c r="F450" s="545">
        <v>654001</v>
      </c>
      <c r="G450" s="545">
        <v>462515.99888323422</v>
      </c>
      <c r="H450" s="545">
        <v>129026.00116771882</v>
      </c>
      <c r="I450" s="545">
        <v>365609.99867919122</v>
      </c>
      <c r="J450" s="545">
        <v>19416</v>
      </c>
      <c r="K450" s="545">
        <v>38805</v>
      </c>
      <c r="L450" s="545">
        <v>0</v>
      </c>
      <c r="M450" s="542">
        <f t="shared" si="6"/>
        <v>18554718.992431972</v>
      </c>
    </row>
    <row r="451" spans="1:13">
      <c r="A451" s="543" t="s">
        <v>1587</v>
      </c>
      <c r="B451" s="544" t="s">
        <v>1588</v>
      </c>
      <c r="C451" s="545">
        <v>2130673.9969891598</v>
      </c>
      <c r="D451" s="545">
        <v>511668</v>
      </c>
      <c r="E451" s="545">
        <v>30538</v>
      </c>
      <c r="F451" s="545">
        <v>110423</v>
      </c>
      <c r="G451" s="545">
        <v>66015.998115294278</v>
      </c>
      <c r="H451" s="545">
        <v>16738.002180053005</v>
      </c>
      <c r="I451" s="545">
        <v>44896.996915197618</v>
      </c>
      <c r="J451" s="545">
        <v>4776</v>
      </c>
      <c r="K451" s="545">
        <v>3973</v>
      </c>
      <c r="L451" s="545">
        <v>62432</v>
      </c>
      <c r="M451" s="542">
        <f t="shared" si="6"/>
        <v>2982134.9941997044</v>
      </c>
    </row>
    <row r="452" spans="1:13">
      <c r="A452" s="543" t="s">
        <v>1589</v>
      </c>
      <c r="B452" s="544" t="s">
        <v>1590</v>
      </c>
      <c r="C452" s="545">
        <v>2851784.0083693019</v>
      </c>
      <c r="D452" s="545">
        <v>1459345</v>
      </c>
      <c r="E452" s="545">
        <v>40926</v>
      </c>
      <c r="F452" s="545">
        <v>147720</v>
      </c>
      <c r="G452" s="545">
        <v>89185.999449693118</v>
      </c>
      <c r="H452" s="545">
        <v>22981.999472465755</v>
      </c>
      <c r="I452" s="545">
        <v>61363.004290834841</v>
      </c>
      <c r="J452" s="545">
        <v>6804</v>
      </c>
      <c r="K452" s="545">
        <v>5602</v>
      </c>
      <c r="L452" s="545">
        <v>35303</v>
      </c>
      <c r="M452" s="542">
        <f t="shared" si="6"/>
        <v>4721015.0115822954</v>
      </c>
    </row>
    <row r="453" spans="1:13">
      <c r="A453" s="543" t="s">
        <v>1591</v>
      </c>
      <c r="B453" s="544" t="s">
        <v>1592</v>
      </c>
      <c r="C453" s="545">
        <v>9508581.0090664942</v>
      </c>
      <c r="D453" s="545">
        <v>1021812</v>
      </c>
      <c r="E453" s="545">
        <v>127639</v>
      </c>
      <c r="F453" s="545">
        <v>481515</v>
      </c>
      <c r="G453" s="545">
        <v>365275.99743314116</v>
      </c>
      <c r="H453" s="545">
        <v>83880.999075203479</v>
      </c>
      <c r="I453" s="545">
        <v>254178.99606292922</v>
      </c>
      <c r="J453" s="545">
        <v>17880</v>
      </c>
      <c r="K453" s="545">
        <v>22760</v>
      </c>
      <c r="L453" s="545">
        <v>0</v>
      </c>
      <c r="M453" s="542">
        <f t="shared" ref="M453:M516" si="7">SUM(C453:L453)</f>
        <v>11883523.001637768</v>
      </c>
    </row>
    <row r="454" spans="1:13">
      <c r="A454" s="543" t="s">
        <v>1593</v>
      </c>
      <c r="B454" s="544" t="s">
        <v>1594</v>
      </c>
      <c r="C454" s="545">
        <v>1629730.0086463313</v>
      </c>
      <c r="D454" s="545">
        <v>600590</v>
      </c>
      <c r="E454" s="545">
        <v>26239</v>
      </c>
      <c r="F454" s="545">
        <v>88596</v>
      </c>
      <c r="G454" s="545">
        <v>26890.999650930098</v>
      </c>
      <c r="H454" s="545">
        <v>10589.995395615762</v>
      </c>
      <c r="I454" s="545">
        <v>19289.997961927864</v>
      </c>
      <c r="J454" s="545">
        <v>4740</v>
      </c>
      <c r="K454" s="545">
        <v>1798</v>
      </c>
      <c r="L454" s="545">
        <v>19626</v>
      </c>
      <c r="M454" s="542">
        <f t="shared" si="7"/>
        <v>2428090.0016548047</v>
      </c>
    </row>
    <row r="455" spans="1:13">
      <c r="A455" s="543" t="s">
        <v>1595</v>
      </c>
      <c r="B455" s="544" t="s">
        <v>1596</v>
      </c>
      <c r="C455" s="545">
        <v>4503377.9966557361</v>
      </c>
      <c r="D455" s="545">
        <v>1847354</v>
      </c>
      <c r="E455" s="545">
        <v>61893</v>
      </c>
      <c r="F455" s="545">
        <v>227858</v>
      </c>
      <c r="G455" s="545">
        <v>118234.00314559453</v>
      </c>
      <c r="H455" s="545">
        <v>35446.996847282862</v>
      </c>
      <c r="I455" s="545">
        <v>87105.002976987395</v>
      </c>
      <c r="J455" s="545">
        <v>9984</v>
      </c>
      <c r="K455" s="545">
        <v>8501</v>
      </c>
      <c r="L455" s="545">
        <v>0</v>
      </c>
      <c r="M455" s="542">
        <f t="shared" si="7"/>
        <v>6899753.9996256009</v>
      </c>
    </row>
    <row r="456" spans="1:13">
      <c r="A456" s="543" t="s">
        <v>1597</v>
      </c>
      <c r="B456" s="544" t="s">
        <v>1598</v>
      </c>
      <c r="C456" s="545">
        <v>3756352.990819524</v>
      </c>
      <c r="D456" s="545">
        <v>409152</v>
      </c>
      <c r="E456" s="545">
        <v>49170</v>
      </c>
      <c r="F456" s="545">
        <v>191057</v>
      </c>
      <c r="G456" s="545">
        <v>106117.99937800737</v>
      </c>
      <c r="H456" s="545">
        <v>37938.995208723718</v>
      </c>
      <c r="I456" s="545">
        <v>96571.000217740642</v>
      </c>
      <c r="J456" s="545">
        <v>5544</v>
      </c>
      <c r="K456" s="545">
        <v>11536</v>
      </c>
      <c r="L456" s="545">
        <v>228736</v>
      </c>
      <c r="M456" s="542">
        <f t="shared" si="7"/>
        <v>4892175.9856239958</v>
      </c>
    </row>
    <row r="457" spans="1:13">
      <c r="A457" s="543" t="s">
        <v>1599</v>
      </c>
      <c r="B457" s="544" t="s">
        <v>1600</v>
      </c>
      <c r="C457" s="545">
        <v>2820855.9944506194</v>
      </c>
      <c r="D457" s="545">
        <v>557856</v>
      </c>
      <c r="E457" s="545">
        <v>40249</v>
      </c>
      <c r="F457" s="545">
        <v>146220</v>
      </c>
      <c r="G457" s="545">
        <v>95658.004983959487</v>
      </c>
      <c r="H457" s="545">
        <v>23098.001599120191</v>
      </c>
      <c r="I457" s="545">
        <v>64791.99897287647</v>
      </c>
      <c r="J457" s="545">
        <v>6276</v>
      </c>
      <c r="K457" s="545">
        <v>5750</v>
      </c>
      <c r="L457" s="545">
        <v>0</v>
      </c>
      <c r="M457" s="542">
        <f t="shared" si="7"/>
        <v>3760755.0000065756</v>
      </c>
    </row>
    <row r="458" spans="1:13">
      <c r="A458" s="543" t="s">
        <v>1601</v>
      </c>
      <c r="B458" s="544" t="s">
        <v>1602</v>
      </c>
      <c r="C458" s="545">
        <v>2858874.0032307259</v>
      </c>
      <c r="D458" s="545">
        <v>1285854</v>
      </c>
      <c r="E458" s="545">
        <v>39382</v>
      </c>
      <c r="F458" s="545">
        <v>145432</v>
      </c>
      <c r="G458" s="545">
        <v>78053.998358983954</v>
      </c>
      <c r="H458" s="545">
        <v>23468.998092913323</v>
      </c>
      <c r="I458" s="545">
        <v>58728.00200941979</v>
      </c>
      <c r="J458" s="545">
        <v>6156</v>
      </c>
      <c r="K458" s="545">
        <v>5897</v>
      </c>
      <c r="L458" s="545">
        <v>147178</v>
      </c>
      <c r="M458" s="542">
        <f t="shared" si="7"/>
        <v>4649024.0016920427</v>
      </c>
    </row>
    <row r="459" spans="1:13">
      <c r="A459" s="543" t="s">
        <v>1603</v>
      </c>
      <c r="B459" s="544" t="s">
        <v>1604</v>
      </c>
      <c r="C459" s="545">
        <v>1834477.0041445089</v>
      </c>
      <c r="D459" s="545">
        <v>1258013</v>
      </c>
      <c r="E459" s="545">
        <v>26225</v>
      </c>
      <c r="F459" s="545">
        <v>94758</v>
      </c>
      <c r="G459" s="545">
        <v>45141.999989998716</v>
      </c>
      <c r="H459" s="545">
        <v>14343.999936309865</v>
      </c>
      <c r="I459" s="545">
        <v>33713.995165551925</v>
      </c>
      <c r="J459" s="545">
        <v>4248</v>
      </c>
      <c r="K459" s="545">
        <v>3385</v>
      </c>
      <c r="L459" s="545">
        <v>0</v>
      </c>
      <c r="M459" s="542">
        <f t="shared" si="7"/>
        <v>3314305.999236369</v>
      </c>
    </row>
    <row r="460" spans="1:13">
      <c r="A460" s="543" t="s">
        <v>1605</v>
      </c>
      <c r="B460" s="544" t="s">
        <v>1606</v>
      </c>
      <c r="C460" s="545">
        <v>3309587.0078968648</v>
      </c>
      <c r="D460" s="545">
        <v>681000</v>
      </c>
      <c r="E460" s="545">
        <v>48100</v>
      </c>
      <c r="F460" s="545">
        <v>172785</v>
      </c>
      <c r="G460" s="545">
        <v>90471.002981443598</v>
      </c>
      <c r="H460" s="545">
        <v>27182.003440996261</v>
      </c>
      <c r="I460" s="545">
        <v>67430.998269142001</v>
      </c>
      <c r="J460" s="545">
        <v>8040</v>
      </c>
      <c r="K460" s="545">
        <v>6745</v>
      </c>
      <c r="L460" s="545">
        <v>135468</v>
      </c>
      <c r="M460" s="542">
        <f t="shared" si="7"/>
        <v>4546809.012588447</v>
      </c>
    </row>
    <row r="461" spans="1:13">
      <c r="A461" s="543" t="s">
        <v>1607</v>
      </c>
      <c r="B461" s="544" t="s">
        <v>1608</v>
      </c>
      <c r="C461" s="545">
        <v>2461529.0081918682</v>
      </c>
      <c r="D461" s="545">
        <v>795135</v>
      </c>
      <c r="E461" s="545">
        <v>31667</v>
      </c>
      <c r="F461" s="545">
        <v>120701</v>
      </c>
      <c r="G461" s="545">
        <v>31569.997124743233</v>
      </c>
      <c r="H461" s="545">
        <v>19165.002416640313</v>
      </c>
      <c r="I461" s="545">
        <v>34387.999358502871</v>
      </c>
      <c r="J461" s="545">
        <v>4596</v>
      </c>
      <c r="K461" s="545">
        <v>4620</v>
      </c>
      <c r="L461" s="545">
        <v>109526</v>
      </c>
      <c r="M461" s="542">
        <f t="shared" si="7"/>
        <v>3612897.0070917546</v>
      </c>
    </row>
    <row r="462" spans="1:13">
      <c r="A462" s="543" t="s">
        <v>1609</v>
      </c>
      <c r="B462" s="544" t="s">
        <v>1610</v>
      </c>
      <c r="C462" s="545">
        <v>4863788.9920506449</v>
      </c>
      <c r="D462" s="545">
        <v>2037605</v>
      </c>
      <c r="E462" s="545">
        <v>64428</v>
      </c>
      <c r="F462" s="545">
        <v>244924</v>
      </c>
      <c r="G462" s="545">
        <v>132922.00043465442</v>
      </c>
      <c r="H462" s="545">
        <v>43510.999497762059</v>
      </c>
      <c r="I462" s="545">
        <v>108682.9971326041</v>
      </c>
      <c r="J462" s="545">
        <v>8904</v>
      </c>
      <c r="K462" s="545">
        <v>11978</v>
      </c>
      <c r="L462" s="545">
        <v>0</v>
      </c>
      <c r="M462" s="542">
        <f t="shared" si="7"/>
        <v>7516743.9891156657</v>
      </c>
    </row>
    <row r="463" spans="1:13">
      <c r="A463" s="543" t="s">
        <v>1611</v>
      </c>
      <c r="B463" s="544" t="s">
        <v>1612</v>
      </c>
      <c r="C463" s="545">
        <v>4378945.0045094546</v>
      </c>
      <c r="D463" s="545">
        <v>809592</v>
      </c>
      <c r="E463" s="545">
        <v>62290</v>
      </c>
      <c r="F463" s="545">
        <v>226052</v>
      </c>
      <c r="G463" s="545">
        <v>140698.99849576061</v>
      </c>
      <c r="H463" s="545">
        <v>34909.997789390247</v>
      </c>
      <c r="I463" s="545">
        <v>95320.996143971599</v>
      </c>
      <c r="J463" s="545">
        <v>9876</v>
      </c>
      <c r="K463" s="545">
        <v>8434</v>
      </c>
      <c r="L463" s="545">
        <v>0</v>
      </c>
      <c r="M463" s="542">
        <f t="shared" si="7"/>
        <v>5766118.9969385769</v>
      </c>
    </row>
    <row r="464" spans="1:13">
      <c r="A464" s="543" t="s">
        <v>1613</v>
      </c>
      <c r="B464" s="544" t="s">
        <v>1614</v>
      </c>
      <c r="C464" s="545">
        <v>1381739.9945128635</v>
      </c>
      <c r="D464" s="545">
        <v>639812</v>
      </c>
      <c r="E464" s="545">
        <v>20771</v>
      </c>
      <c r="F464" s="545">
        <v>72682</v>
      </c>
      <c r="G464" s="545">
        <v>14149.996532598394</v>
      </c>
      <c r="H464" s="545">
        <v>9600.0007157940745</v>
      </c>
      <c r="I464" s="545">
        <v>14641.003256884145</v>
      </c>
      <c r="J464" s="545">
        <v>3552</v>
      </c>
      <c r="K464" s="545">
        <v>1892</v>
      </c>
      <c r="L464" s="545">
        <v>38003</v>
      </c>
      <c r="M464" s="542">
        <f t="shared" si="7"/>
        <v>2196842.9950181399</v>
      </c>
    </row>
    <row r="465" spans="1:13">
      <c r="A465" s="543" t="s">
        <v>1615</v>
      </c>
      <c r="B465" s="544" t="s">
        <v>1616</v>
      </c>
      <c r="C465" s="545">
        <v>4510611.9900755351</v>
      </c>
      <c r="D465" s="545">
        <v>1948210</v>
      </c>
      <c r="E465" s="545">
        <v>59593</v>
      </c>
      <c r="F465" s="545">
        <v>225567</v>
      </c>
      <c r="G465" s="545">
        <v>125610.0047257753</v>
      </c>
      <c r="H465" s="545">
        <v>38863.002185473473</v>
      </c>
      <c r="I465" s="545">
        <v>97850.004557134496</v>
      </c>
      <c r="J465" s="545">
        <v>8904</v>
      </c>
      <c r="K465" s="545">
        <v>10335</v>
      </c>
      <c r="L465" s="545">
        <v>327476</v>
      </c>
      <c r="M465" s="542">
        <f t="shared" si="7"/>
        <v>7353020.0015439186</v>
      </c>
    </row>
    <row r="466" spans="1:13">
      <c r="A466" s="543" t="s">
        <v>1617</v>
      </c>
      <c r="B466" s="544" t="s">
        <v>1618</v>
      </c>
      <c r="C466" s="545">
        <v>1083473.0085200388</v>
      </c>
      <c r="D466" s="545">
        <v>537203</v>
      </c>
      <c r="E466" s="545">
        <v>17427</v>
      </c>
      <c r="F466" s="545">
        <v>58693</v>
      </c>
      <c r="G466" s="545">
        <v>14256.997868346079</v>
      </c>
      <c r="H466" s="545">
        <v>6871.9952408196023</v>
      </c>
      <c r="I466" s="545">
        <v>10803.001455154064</v>
      </c>
      <c r="J466" s="545">
        <v>3252</v>
      </c>
      <c r="K466" s="545">
        <v>1104</v>
      </c>
      <c r="L466" s="545">
        <v>33879</v>
      </c>
      <c r="M466" s="542">
        <f t="shared" si="7"/>
        <v>1766963.0030843585</v>
      </c>
    </row>
    <row r="467" spans="1:13">
      <c r="A467" s="543" t="s">
        <v>1619</v>
      </c>
      <c r="B467" s="544" t="s">
        <v>1620</v>
      </c>
      <c r="C467" s="545">
        <v>1087791.0001887339</v>
      </c>
      <c r="D467" s="545">
        <v>469719</v>
      </c>
      <c r="E467" s="545">
        <v>17585</v>
      </c>
      <c r="F467" s="545">
        <v>59586</v>
      </c>
      <c r="G467" s="545">
        <v>9256.9994605209977</v>
      </c>
      <c r="H467" s="545">
        <v>7572.0037178529401</v>
      </c>
      <c r="I467" s="545">
        <v>10606.001656774557</v>
      </c>
      <c r="J467" s="545">
        <v>3084</v>
      </c>
      <c r="K467" s="545">
        <v>1457</v>
      </c>
      <c r="L467" s="545">
        <v>13842</v>
      </c>
      <c r="M467" s="542">
        <f t="shared" si="7"/>
        <v>1680499.0050238825</v>
      </c>
    </row>
    <row r="468" spans="1:13">
      <c r="A468" s="543" t="s">
        <v>1621</v>
      </c>
      <c r="B468" s="544" t="s">
        <v>1622</v>
      </c>
      <c r="C468" s="545">
        <v>1688221.0012730712</v>
      </c>
      <c r="D468" s="545">
        <v>535368</v>
      </c>
      <c r="E468" s="545">
        <v>25431</v>
      </c>
      <c r="F468" s="545">
        <v>89352</v>
      </c>
      <c r="G468" s="545">
        <v>44014.999241336642</v>
      </c>
      <c r="H468" s="545">
        <v>12551.995212099482</v>
      </c>
      <c r="I468" s="545">
        <v>30233.001825472405</v>
      </c>
      <c r="J468" s="545">
        <v>4260</v>
      </c>
      <c r="K468" s="545">
        <v>2733</v>
      </c>
      <c r="L468" s="545">
        <v>0</v>
      </c>
      <c r="M468" s="542">
        <f t="shared" si="7"/>
        <v>2432164.99755198</v>
      </c>
    </row>
    <row r="469" spans="1:13">
      <c r="A469" s="543" t="s">
        <v>1623</v>
      </c>
      <c r="B469" s="544" t="s">
        <v>1624</v>
      </c>
      <c r="C469" s="545">
        <v>9539489.0068169087</v>
      </c>
      <c r="D469" s="545">
        <v>992436</v>
      </c>
      <c r="E469" s="545">
        <v>126534</v>
      </c>
      <c r="F469" s="545">
        <v>481956</v>
      </c>
      <c r="G469" s="545">
        <v>365481.99573521485</v>
      </c>
      <c r="H469" s="545">
        <v>86800.004903258785</v>
      </c>
      <c r="I469" s="545">
        <v>261703.99873553528</v>
      </c>
      <c r="J469" s="545">
        <v>16908</v>
      </c>
      <c r="K469" s="545">
        <v>24261</v>
      </c>
      <c r="L469" s="545">
        <v>0</v>
      </c>
      <c r="M469" s="542">
        <f t="shared" si="7"/>
        <v>11895570.006190918</v>
      </c>
    </row>
    <row r="470" spans="1:13">
      <c r="A470" s="543" t="s">
        <v>1625</v>
      </c>
      <c r="B470" s="544" t="s">
        <v>1626</v>
      </c>
      <c r="C470" s="545">
        <v>14140786.992254585</v>
      </c>
      <c r="D470" s="545">
        <v>21024351</v>
      </c>
      <c r="E470" s="545">
        <v>180107</v>
      </c>
      <c r="F470" s="545">
        <v>701329</v>
      </c>
      <c r="G470" s="545">
        <v>518640.00120309094</v>
      </c>
      <c r="H470" s="545">
        <v>130410.00141634783</v>
      </c>
      <c r="I470" s="545">
        <v>378290.00127430691</v>
      </c>
      <c r="J470" s="545">
        <v>22992</v>
      </c>
      <c r="K470" s="545">
        <v>37108</v>
      </c>
      <c r="L470" s="545">
        <v>785006</v>
      </c>
      <c r="M470" s="542">
        <f t="shared" si="7"/>
        <v>37919019.996148333</v>
      </c>
    </row>
    <row r="471" spans="1:13">
      <c r="A471" s="543" t="s">
        <v>1627</v>
      </c>
      <c r="B471" s="544" t="s">
        <v>1628</v>
      </c>
      <c r="C471" s="545">
        <v>9925854.0077064186</v>
      </c>
      <c r="D471" s="545">
        <v>3023736</v>
      </c>
      <c r="E471" s="545">
        <v>133656</v>
      </c>
      <c r="F471" s="545">
        <v>502198</v>
      </c>
      <c r="G471" s="545">
        <v>381540.00391403533</v>
      </c>
      <c r="H471" s="545">
        <v>85935.003428512689</v>
      </c>
      <c r="I471" s="545">
        <v>258398.00419720466</v>
      </c>
      <c r="J471" s="545">
        <v>19332</v>
      </c>
      <c r="K471" s="545">
        <v>22894</v>
      </c>
      <c r="L471" s="545">
        <v>0</v>
      </c>
      <c r="M471" s="542">
        <f t="shared" si="7"/>
        <v>14353543.019246172</v>
      </c>
    </row>
    <row r="472" spans="1:13">
      <c r="A472" s="543" t="s">
        <v>1629</v>
      </c>
      <c r="B472" s="544" t="s">
        <v>1630</v>
      </c>
      <c r="C472" s="545">
        <v>26722279.005200986</v>
      </c>
      <c r="D472" s="545">
        <v>14441204</v>
      </c>
      <c r="E472" s="545">
        <v>346023</v>
      </c>
      <c r="F472" s="545">
        <v>1330110</v>
      </c>
      <c r="G472" s="545">
        <v>931206.99754520075</v>
      </c>
      <c r="H472" s="545">
        <v>236425.99534897192</v>
      </c>
      <c r="I472" s="545">
        <v>674453.9957476682</v>
      </c>
      <c r="J472" s="545">
        <v>46620</v>
      </c>
      <c r="K472" s="545">
        <v>64743</v>
      </c>
      <c r="L472" s="545">
        <v>1192067</v>
      </c>
      <c r="M472" s="542">
        <f t="shared" si="7"/>
        <v>45985132.993842825</v>
      </c>
    </row>
    <row r="473" spans="1:13">
      <c r="A473" s="543" t="s">
        <v>1631</v>
      </c>
      <c r="B473" s="544" t="s">
        <v>1632</v>
      </c>
      <c r="C473" s="545">
        <v>3903064.9970981195</v>
      </c>
      <c r="D473" s="545">
        <v>639000</v>
      </c>
      <c r="E473" s="545">
        <v>54126</v>
      </c>
      <c r="F473" s="545">
        <v>199782</v>
      </c>
      <c r="G473" s="545">
        <v>118400.99511693667</v>
      </c>
      <c r="H473" s="545">
        <v>32471.99532809114</v>
      </c>
      <c r="I473" s="545">
        <v>85705.001896504909</v>
      </c>
      <c r="J473" s="545">
        <v>8112</v>
      </c>
      <c r="K473" s="545">
        <v>8271</v>
      </c>
      <c r="L473" s="545">
        <v>29871</v>
      </c>
      <c r="M473" s="542">
        <f t="shared" si="7"/>
        <v>5078804.9894396532</v>
      </c>
    </row>
    <row r="474" spans="1:13">
      <c r="A474" s="543" t="s">
        <v>1633</v>
      </c>
      <c r="B474" s="544" t="s">
        <v>1634</v>
      </c>
      <c r="C474" s="545">
        <v>1238971.0079078646</v>
      </c>
      <c r="D474" s="545">
        <v>735706</v>
      </c>
      <c r="E474" s="545">
        <v>20789</v>
      </c>
      <c r="F474" s="545">
        <v>68671</v>
      </c>
      <c r="G474" s="545">
        <v>11743.996960955898</v>
      </c>
      <c r="H474" s="545">
        <v>7613.0036129755381</v>
      </c>
      <c r="I474" s="545">
        <v>9858.9954268135843</v>
      </c>
      <c r="J474" s="545">
        <v>3924</v>
      </c>
      <c r="K474" s="545">
        <v>1112</v>
      </c>
      <c r="L474" s="545">
        <v>36516</v>
      </c>
      <c r="M474" s="542">
        <f t="shared" si="7"/>
        <v>2134905.00390861</v>
      </c>
    </row>
    <row r="475" spans="1:13">
      <c r="A475" s="543" t="s">
        <v>1635</v>
      </c>
      <c r="B475" s="544" t="s">
        <v>1636</v>
      </c>
      <c r="C475" s="545">
        <v>5442652.0053100921</v>
      </c>
      <c r="D475" s="545">
        <v>2196653</v>
      </c>
      <c r="E475" s="545">
        <v>87692</v>
      </c>
      <c r="F475" s="545">
        <v>296501</v>
      </c>
      <c r="G475" s="545">
        <v>91886.996540095613</v>
      </c>
      <c r="H475" s="545">
        <v>36423.001826362779</v>
      </c>
      <c r="I475" s="545">
        <v>66628.995888223697</v>
      </c>
      <c r="J475" s="545">
        <v>15780</v>
      </c>
      <c r="K475" s="545">
        <v>6549</v>
      </c>
      <c r="L475" s="545">
        <v>263</v>
      </c>
      <c r="M475" s="542">
        <f t="shared" si="7"/>
        <v>8241028.9995647743</v>
      </c>
    </row>
    <row r="476" spans="1:13">
      <c r="A476" s="543" t="s">
        <v>1637</v>
      </c>
      <c r="B476" s="544" t="s">
        <v>1638</v>
      </c>
      <c r="C476" s="545">
        <v>1655235.9962881748</v>
      </c>
      <c r="D476" s="545">
        <v>800626</v>
      </c>
      <c r="E476" s="545">
        <v>25277</v>
      </c>
      <c r="F476" s="545">
        <v>87769</v>
      </c>
      <c r="G476" s="545">
        <v>35241.002484714205</v>
      </c>
      <c r="H476" s="545">
        <v>11600.995697650338</v>
      </c>
      <c r="I476" s="545">
        <v>24569.999522162965</v>
      </c>
      <c r="J476" s="545">
        <v>4440</v>
      </c>
      <c r="K476" s="545">
        <v>2305</v>
      </c>
      <c r="L476" s="545">
        <v>83814</v>
      </c>
      <c r="M476" s="542">
        <f t="shared" si="7"/>
        <v>2730878.9939927021</v>
      </c>
    </row>
    <row r="477" spans="1:13">
      <c r="A477" s="543" t="s">
        <v>1639</v>
      </c>
      <c r="B477" s="544" t="s">
        <v>1640</v>
      </c>
      <c r="C477" s="545">
        <v>2728001.009298184</v>
      </c>
      <c r="D477" s="545">
        <v>666629</v>
      </c>
      <c r="E477" s="545">
        <v>38535</v>
      </c>
      <c r="F477" s="545">
        <v>140727</v>
      </c>
      <c r="G477" s="545">
        <v>93200.995270085928</v>
      </c>
      <c r="H477" s="545">
        <v>22323.995949803713</v>
      </c>
      <c r="I477" s="545">
        <v>62711.003774889541</v>
      </c>
      <c r="J477" s="545">
        <v>5916</v>
      </c>
      <c r="K477" s="545">
        <v>5568</v>
      </c>
      <c r="L477" s="545">
        <v>0</v>
      </c>
      <c r="M477" s="542">
        <f t="shared" si="7"/>
        <v>3763612.0042929635</v>
      </c>
    </row>
    <row r="478" spans="1:13">
      <c r="A478" s="543" t="s">
        <v>1641</v>
      </c>
      <c r="B478" s="544" t="s">
        <v>1642</v>
      </c>
      <c r="C478" s="545">
        <v>10365310.993251767</v>
      </c>
      <c r="D478" s="545">
        <v>6620688</v>
      </c>
      <c r="E478" s="545">
        <v>139245</v>
      </c>
      <c r="F478" s="545">
        <v>525650</v>
      </c>
      <c r="G478" s="545">
        <v>274767.00265692017</v>
      </c>
      <c r="H478" s="545">
        <v>92206.002958708123</v>
      </c>
      <c r="I478" s="545">
        <v>227809.99590638047</v>
      </c>
      <c r="J478" s="545">
        <v>19260</v>
      </c>
      <c r="K478" s="545">
        <v>25209</v>
      </c>
      <c r="L478" s="545">
        <v>161966</v>
      </c>
      <c r="M478" s="542">
        <f t="shared" si="7"/>
        <v>18452111.994773775</v>
      </c>
    </row>
    <row r="479" spans="1:13">
      <c r="A479" s="543" t="s">
        <v>1643</v>
      </c>
      <c r="B479" s="544" t="s">
        <v>1644</v>
      </c>
      <c r="C479" s="545">
        <v>1031289.0004882278</v>
      </c>
      <c r="D479" s="545">
        <v>469112</v>
      </c>
      <c r="E479" s="545">
        <v>16673</v>
      </c>
      <c r="F479" s="545">
        <v>56550</v>
      </c>
      <c r="G479" s="545">
        <v>11454.998975166067</v>
      </c>
      <c r="H479" s="545">
        <v>7331.9982163829727</v>
      </c>
      <c r="I479" s="545">
        <v>11436.004507989306</v>
      </c>
      <c r="J479" s="545">
        <v>2916</v>
      </c>
      <c r="K479" s="545">
        <v>1457</v>
      </c>
      <c r="L479" s="545">
        <v>43698</v>
      </c>
      <c r="M479" s="542">
        <f t="shared" si="7"/>
        <v>1651918.0021877661</v>
      </c>
    </row>
    <row r="480" spans="1:13">
      <c r="A480" s="543" t="s">
        <v>1645</v>
      </c>
      <c r="B480" s="544" t="s">
        <v>1646</v>
      </c>
      <c r="C480" s="545">
        <v>1871645.0077517515</v>
      </c>
      <c r="D480" s="545">
        <v>1098965</v>
      </c>
      <c r="E480" s="545">
        <v>28568</v>
      </c>
      <c r="F480" s="545">
        <v>99089</v>
      </c>
      <c r="G480" s="545">
        <v>35766.995578364993</v>
      </c>
      <c r="H480" s="545">
        <v>12790.001591689133</v>
      </c>
      <c r="I480" s="545">
        <v>25616.997529287419</v>
      </c>
      <c r="J480" s="545">
        <v>5016</v>
      </c>
      <c r="K480" s="545">
        <v>2444</v>
      </c>
      <c r="L480" s="545">
        <v>163811</v>
      </c>
      <c r="M480" s="542">
        <f t="shared" si="7"/>
        <v>3343712.0024510929</v>
      </c>
    </row>
    <row r="481" spans="1:13">
      <c r="A481" s="543" t="s">
        <v>1647</v>
      </c>
      <c r="B481" s="544" t="s">
        <v>1648</v>
      </c>
      <c r="C481" s="545">
        <v>1875451.9943717425</v>
      </c>
      <c r="D481" s="545">
        <v>458880</v>
      </c>
      <c r="E481" s="545">
        <v>28440</v>
      </c>
      <c r="F481" s="545">
        <v>99062</v>
      </c>
      <c r="G481" s="545">
        <v>43409.998353893745</v>
      </c>
      <c r="H481" s="545">
        <v>13069.999431502951</v>
      </c>
      <c r="I481" s="545">
        <v>29122.99786125173</v>
      </c>
      <c r="J481" s="545">
        <v>4992</v>
      </c>
      <c r="K481" s="545">
        <v>2582</v>
      </c>
      <c r="L481" s="545">
        <v>24781</v>
      </c>
      <c r="M481" s="542">
        <f t="shared" si="7"/>
        <v>2579791.9900183911</v>
      </c>
    </row>
    <row r="482" spans="1:13">
      <c r="A482" s="543" t="s">
        <v>1649</v>
      </c>
      <c r="B482" s="544" t="s">
        <v>1650</v>
      </c>
      <c r="C482" s="545">
        <v>746398.9983639461</v>
      </c>
      <c r="D482" s="545">
        <v>385429</v>
      </c>
      <c r="E482" s="545">
        <v>12869</v>
      </c>
      <c r="F482" s="545">
        <v>41604</v>
      </c>
      <c r="G482" s="545">
        <v>4728.0007605972023</v>
      </c>
      <c r="H482" s="545">
        <v>4066.9972238082369</v>
      </c>
      <c r="I482" s="545">
        <v>3688.9966757762704</v>
      </c>
      <c r="J482" s="545">
        <v>2640</v>
      </c>
      <c r="K482" s="545">
        <v>387</v>
      </c>
      <c r="L482" s="545">
        <v>33169</v>
      </c>
      <c r="M482" s="542">
        <f t="shared" si="7"/>
        <v>1234980.9930241278</v>
      </c>
    </row>
    <row r="483" spans="1:13">
      <c r="A483" s="543" t="s">
        <v>1651</v>
      </c>
      <c r="B483" s="544" t="s">
        <v>1652</v>
      </c>
      <c r="C483" s="545">
        <v>1746700.0089138129</v>
      </c>
      <c r="D483" s="545">
        <v>875759</v>
      </c>
      <c r="E483" s="545">
        <v>26352</v>
      </c>
      <c r="F483" s="545">
        <v>92280</v>
      </c>
      <c r="G483" s="545">
        <v>36085.997202287559</v>
      </c>
      <c r="H483" s="545">
        <v>12524.003328119132</v>
      </c>
      <c r="I483" s="545">
        <v>26594.997419377785</v>
      </c>
      <c r="J483" s="545">
        <v>4452</v>
      </c>
      <c r="K483" s="545">
        <v>2595</v>
      </c>
      <c r="L483" s="545">
        <v>60954</v>
      </c>
      <c r="M483" s="542">
        <f t="shared" si="7"/>
        <v>2884297.0068635973</v>
      </c>
    </row>
    <row r="484" spans="1:13">
      <c r="A484" s="543" t="s">
        <v>1653</v>
      </c>
      <c r="B484" s="544" t="s">
        <v>1654</v>
      </c>
      <c r="C484" s="545">
        <v>2741129.9959743051</v>
      </c>
      <c r="D484" s="545">
        <v>697752</v>
      </c>
      <c r="E484" s="545">
        <v>37854</v>
      </c>
      <c r="F484" s="545">
        <v>140923</v>
      </c>
      <c r="G484" s="545">
        <v>51417.004212975124</v>
      </c>
      <c r="H484" s="545">
        <v>24058.00241658157</v>
      </c>
      <c r="I484" s="545">
        <v>51031.004902947228</v>
      </c>
      <c r="J484" s="545">
        <v>5256</v>
      </c>
      <c r="K484" s="545">
        <v>6463</v>
      </c>
      <c r="L484" s="545">
        <v>102449</v>
      </c>
      <c r="M484" s="542">
        <f t="shared" si="7"/>
        <v>3858333.0075068087</v>
      </c>
    </row>
    <row r="485" spans="1:13" ht="25.5">
      <c r="A485" s="543" t="s">
        <v>1655</v>
      </c>
      <c r="B485" s="544" t="s">
        <v>1656</v>
      </c>
      <c r="C485" s="545">
        <v>58992400.995021835</v>
      </c>
      <c r="D485" s="545">
        <v>16007451</v>
      </c>
      <c r="E485" s="545">
        <v>704410</v>
      </c>
      <c r="F485" s="545">
        <v>2833091</v>
      </c>
      <c r="G485" s="545">
        <v>1513712.9952516872</v>
      </c>
      <c r="H485" s="545">
        <v>531112.00187733583</v>
      </c>
      <c r="I485" s="545">
        <v>1305140.0021769116</v>
      </c>
      <c r="J485" s="545">
        <v>83316</v>
      </c>
      <c r="K485" s="545">
        <v>149693</v>
      </c>
      <c r="L485" s="545">
        <v>7169608</v>
      </c>
      <c r="M485" s="542">
        <f t="shared" si="7"/>
        <v>89289934.994327769</v>
      </c>
    </row>
    <row r="486" spans="1:13" ht="25.5">
      <c r="A486" s="543" t="s">
        <v>1657</v>
      </c>
      <c r="B486" s="544" t="s">
        <v>1658</v>
      </c>
      <c r="C486" s="545">
        <v>7134640.0069823191</v>
      </c>
      <c r="D486" s="545">
        <v>2035308</v>
      </c>
      <c r="E486" s="545">
        <v>89773</v>
      </c>
      <c r="F486" s="545">
        <v>349839</v>
      </c>
      <c r="G486" s="545">
        <v>298294.00415911304</v>
      </c>
      <c r="H486" s="545">
        <v>63446.004253486091</v>
      </c>
      <c r="I486" s="545">
        <v>197955.99631789213</v>
      </c>
      <c r="J486" s="545">
        <v>12300</v>
      </c>
      <c r="K486" s="545">
        <v>17521</v>
      </c>
      <c r="L486" s="545">
        <v>459870</v>
      </c>
      <c r="M486" s="542">
        <f t="shared" si="7"/>
        <v>10658947.01171281</v>
      </c>
    </row>
    <row r="487" spans="1:13">
      <c r="A487" s="543" t="s">
        <v>1659</v>
      </c>
      <c r="B487" s="544" t="s">
        <v>1660</v>
      </c>
      <c r="C487" s="545">
        <v>4543267.9947310938</v>
      </c>
      <c r="D487" s="545">
        <v>1607128</v>
      </c>
      <c r="E487" s="545">
        <v>59145</v>
      </c>
      <c r="F487" s="545">
        <v>225466</v>
      </c>
      <c r="G487" s="545">
        <v>120488.00288748032</v>
      </c>
      <c r="H487" s="545">
        <v>38428.998720529657</v>
      </c>
      <c r="I487" s="545">
        <v>95111.003393975319</v>
      </c>
      <c r="J487" s="545">
        <v>8556</v>
      </c>
      <c r="K487" s="545">
        <v>10075</v>
      </c>
      <c r="L487" s="545">
        <v>0</v>
      </c>
      <c r="M487" s="542">
        <f t="shared" si="7"/>
        <v>6707665.9997330783</v>
      </c>
    </row>
    <row r="488" spans="1:13">
      <c r="A488" s="543" t="s">
        <v>1661</v>
      </c>
      <c r="B488" s="544" t="s">
        <v>1662</v>
      </c>
      <c r="C488" s="545">
        <v>2873636.9987609815</v>
      </c>
      <c r="D488" s="545">
        <v>933348</v>
      </c>
      <c r="E488" s="545">
        <v>41630</v>
      </c>
      <c r="F488" s="545">
        <v>149588</v>
      </c>
      <c r="G488" s="545">
        <v>83739.001612914231</v>
      </c>
      <c r="H488" s="545">
        <v>22469.000013054268</v>
      </c>
      <c r="I488" s="545">
        <v>58165.99544590529</v>
      </c>
      <c r="J488" s="545">
        <v>6684</v>
      </c>
      <c r="K488" s="545">
        <v>5286</v>
      </c>
      <c r="L488" s="545">
        <v>178927</v>
      </c>
      <c r="M488" s="542">
        <f t="shared" si="7"/>
        <v>4353473.9958328549</v>
      </c>
    </row>
    <row r="489" spans="1:13">
      <c r="A489" s="543" t="s">
        <v>1663</v>
      </c>
      <c r="B489" s="544" t="s">
        <v>1664</v>
      </c>
      <c r="C489" s="545">
        <v>2727716.0022522435</v>
      </c>
      <c r="D489" s="545">
        <v>2958655</v>
      </c>
      <c r="E489" s="545">
        <v>36653</v>
      </c>
      <c r="F489" s="545">
        <v>137978</v>
      </c>
      <c r="G489" s="545">
        <v>65818.002250587218</v>
      </c>
      <c r="H489" s="545">
        <v>23383.004923807592</v>
      </c>
      <c r="I489" s="545">
        <v>55074.997459910221</v>
      </c>
      <c r="J489" s="545">
        <v>5088</v>
      </c>
      <c r="K489" s="545">
        <v>6182</v>
      </c>
      <c r="L489" s="545">
        <v>0</v>
      </c>
      <c r="M489" s="542">
        <f t="shared" si="7"/>
        <v>6016548.0068865484</v>
      </c>
    </row>
    <row r="490" spans="1:13">
      <c r="A490" s="543" t="s">
        <v>1665</v>
      </c>
      <c r="B490" s="544" t="s">
        <v>1666</v>
      </c>
      <c r="C490" s="545">
        <v>3451733.997914277</v>
      </c>
      <c r="D490" s="545">
        <v>1094979</v>
      </c>
      <c r="E490" s="545">
        <v>34754</v>
      </c>
      <c r="F490" s="545">
        <v>146679</v>
      </c>
      <c r="G490" s="545">
        <v>53384.0028417625</v>
      </c>
      <c r="H490" s="545">
        <v>28085.999950369085</v>
      </c>
      <c r="I490" s="545">
        <v>55088.99666884038</v>
      </c>
      <c r="J490" s="545">
        <v>6324</v>
      </c>
      <c r="K490" s="545">
        <v>7156</v>
      </c>
      <c r="L490" s="545">
        <v>8141</v>
      </c>
      <c r="M490" s="542">
        <f t="shared" si="7"/>
        <v>4886325.9973752489</v>
      </c>
    </row>
    <row r="491" spans="1:13">
      <c r="A491" s="543" t="s">
        <v>1667</v>
      </c>
      <c r="B491" s="544" t="s">
        <v>1668</v>
      </c>
      <c r="C491" s="545">
        <v>855533.99135314173</v>
      </c>
      <c r="D491" s="545">
        <v>504768</v>
      </c>
      <c r="E491" s="545">
        <v>14276</v>
      </c>
      <c r="F491" s="545">
        <v>47021</v>
      </c>
      <c r="G491" s="545">
        <v>3546.9976175842703</v>
      </c>
      <c r="H491" s="545">
        <v>4934.9961399731101</v>
      </c>
      <c r="I491" s="545">
        <v>4280.9984508618136</v>
      </c>
      <c r="J491" s="545">
        <v>2784</v>
      </c>
      <c r="K491" s="545">
        <v>606</v>
      </c>
      <c r="L491" s="545">
        <v>0</v>
      </c>
      <c r="M491" s="542">
        <f t="shared" si="7"/>
        <v>1437751.9835615607</v>
      </c>
    </row>
    <row r="492" spans="1:13">
      <c r="A492" s="543" t="s">
        <v>1669</v>
      </c>
      <c r="B492" s="544" t="s">
        <v>1670</v>
      </c>
      <c r="C492" s="545">
        <v>4236310.9988266639</v>
      </c>
      <c r="D492" s="545">
        <v>835500</v>
      </c>
      <c r="E492" s="545">
        <v>59318</v>
      </c>
      <c r="F492" s="545">
        <v>216864</v>
      </c>
      <c r="G492" s="545">
        <v>132277.00374766358</v>
      </c>
      <c r="H492" s="545">
        <v>33577.0031235364</v>
      </c>
      <c r="I492" s="545">
        <v>90213.996340208745</v>
      </c>
      <c r="J492" s="545">
        <v>9300</v>
      </c>
      <c r="K492" s="545">
        <v>8097</v>
      </c>
      <c r="L492" s="545">
        <v>68084</v>
      </c>
      <c r="M492" s="542">
        <f t="shared" si="7"/>
        <v>5689542.0020380728</v>
      </c>
    </row>
    <row r="493" spans="1:13">
      <c r="A493" s="543" t="s">
        <v>1671</v>
      </c>
      <c r="B493" s="544" t="s">
        <v>1672</v>
      </c>
      <c r="C493" s="545">
        <v>2918299.9921048349</v>
      </c>
      <c r="D493" s="545">
        <v>690480</v>
      </c>
      <c r="E493" s="545">
        <v>41008</v>
      </c>
      <c r="F493" s="545">
        <v>150825</v>
      </c>
      <c r="G493" s="545">
        <v>80014.997822489138</v>
      </c>
      <c r="H493" s="545">
        <v>24905.000204569762</v>
      </c>
      <c r="I493" s="545">
        <v>62337.001512615992</v>
      </c>
      <c r="J493" s="545">
        <v>6024</v>
      </c>
      <c r="K493" s="545">
        <v>6493</v>
      </c>
      <c r="L493" s="545">
        <v>0</v>
      </c>
      <c r="M493" s="542">
        <f t="shared" si="7"/>
        <v>3980386.9916445096</v>
      </c>
    </row>
    <row r="494" spans="1:13">
      <c r="A494" s="543" t="s">
        <v>1673</v>
      </c>
      <c r="B494" s="544" t="s">
        <v>1674</v>
      </c>
      <c r="C494" s="545">
        <v>3738968.0087472503</v>
      </c>
      <c r="D494" s="545">
        <v>683496</v>
      </c>
      <c r="E494" s="545">
        <v>50435</v>
      </c>
      <c r="F494" s="545">
        <v>189589</v>
      </c>
      <c r="G494" s="545">
        <v>133453.99535463439</v>
      </c>
      <c r="H494" s="545">
        <v>33381.999544775186</v>
      </c>
      <c r="I494" s="545">
        <v>95472.001066203011</v>
      </c>
      <c r="J494" s="545">
        <v>7452</v>
      </c>
      <c r="K494" s="545">
        <v>9135</v>
      </c>
      <c r="L494" s="545">
        <v>40697</v>
      </c>
      <c r="M494" s="542">
        <f t="shared" si="7"/>
        <v>4982080.0047128629</v>
      </c>
    </row>
    <row r="495" spans="1:13">
      <c r="A495" s="543" t="s">
        <v>1675</v>
      </c>
      <c r="B495" s="544" t="s">
        <v>1676</v>
      </c>
      <c r="C495" s="545">
        <v>4008746.9900729489</v>
      </c>
      <c r="D495" s="545">
        <v>1563872</v>
      </c>
      <c r="E495" s="545">
        <v>58510</v>
      </c>
      <c r="F495" s="545">
        <v>209107</v>
      </c>
      <c r="G495" s="545">
        <v>74157.00435310867</v>
      </c>
      <c r="H495" s="545">
        <v>31350.000539417451</v>
      </c>
      <c r="I495" s="545">
        <v>64335.996174985812</v>
      </c>
      <c r="J495" s="545">
        <v>9792</v>
      </c>
      <c r="K495" s="545">
        <v>7355</v>
      </c>
      <c r="L495" s="545">
        <v>180316</v>
      </c>
      <c r="M495" s="542">
        <f t="shared" si="7"/>
        <v>6207541.9911404606</v>
      </c>
    </row>
    <row r="496" spans="1:13">
      <c r="A496" s="543" t="s">
        <v>1677</v>
      </c>
      <c r="B496" s="544" t="s">
        <v>1678</v>
      </c>
      <c r="C496" s="545">
        <v>1008186.004244883</v>
      </c>
      <c r="D496" s="545">
        <v>494527</v>
      </c>
      <c r="E496" s="545">
        <v>15382</v>
      </c>
      <c r="F496" s="545">
        <v>53495</v>
      </c>
      <c r="G496" s="545">
        <v>14889.997702078817</v>
      </c>
      <c r="H496" s="545">
        <v>7233.0020419941229</v>
      </c>
      <c r="I496" s="545">
        <v>12897.997579255038</v>
      </c>
      <c r="J496" s="545">
        <v>2724</v>
      </c>
      <c r="K496" s="545">
        <v>1495</v>
      </c>
      <c r="L496" s="545">
        <v>17824</v>
      </c>
      <c r="M496" s="542">
        <f t="shared" si="7"/>
        <v>1628654.0015682112</v>
      </c>
    </row>
    <row r="497" spans="1:13">
      <c r="A497" s="543" t="s">
        <v>1679</v>
      </c>
      <c r="B497" s="544" t="s">
        <v>1680</v>
      </c>
      <c r="C497" s="545">
        <v>4536932.9902760265</v>
      </c>
      <c r="D497" s="545">
        <v>1196088</v>
      </c>
      <c r="E497" s="545">
        <v>63362</v>
      </c>
      <c r="F497" s="545">
        <v>234231</v>
      </c>
      <c r="G497" s="545">
        <v>168590.00283064728</v>
      </c>
      <c r="H497" s="545">
        <v>39732.995462444611</v>
      </c>
      <c r="I497" s="545">
        <v>116931.99870068021</v>
      </c>
      <c r="J497" s="545">
        <v>9168</v>
      </c>
      <c r="K497" s="545">
        <v>10628</v>
      </c>
      <c r="L497" s="545">
        <v>0</v>
      </c>
      <c r="M497" s="542">
        <f t="shared" si="7"/>
        <v>6375664.9872697983</v>
      </c>
    </row>
    <row r="498" spans="1:13">
      <c r="A498" s="543" t="s">
        <v>1681</v>
      </c>
      <c r="B498" s="544" t="s">
        <v>1682</v>
      </c>
      <c r="C498" s="545">
        <v>2859610.0027207993</v>
      </c>
      <c r="D498" s="545">
        <v>697212</v>
      </c>
      <c r="E498" s="545">
        <v>42220</v>
      </c>
      <c r="F498" s="545">
        <v>150170</v>
      </c>
      <c r="G498" s="545">
        <v>80782.998892022326</v>
      </c>
      <c r="H498" s="545">
        <v>21971.003596207913</v>
      </c>
      <c r="I498" s="545">
        <v>55851.000483750831</v>
      </c>
      <c r="J498" s="545">
        <v>6864</v>
      </c>
      <c r="K498" s="545">
        <v>5034</v>
      </c>
      <c r="L498" s="545">
        <v>32359</v>
      </c>
      <c r="M498" s="542">
        <f t="shared" si="7"/>
        <v>3952074.0056927805</v>
      </c>
    </row>
    <row r="499" spans="1:13">
      <c r="A499" s="543" t="s">
        <v>1683</v>
      </c>
      <c r="B499" s="544" t="s">
        <v>1684</v>
      </c>
      <c r="C499" s="545">
        <v>1752299.9901743301</v>
      </c>
      <c r="D499" s="545">
        <v>540912</v>
      </c>
      <c r="E499" s="545">
        <v>24980</v>
      </c>
      <c r="F499" s="545">
        <v>90214</v>
      </c>
      <c r="G499" s="545">
        <v>51888.003357240814</v>
      </c>
      <c r="H499" s="545">
        <v>13433.999778769303</v>
      </c>
      <c r="I499" s="545">
        <v>34655.000840822824</v>
      </c>
      <c r="J499" s="545">
        <v>4092</v>
      </c>
      <c r="K499" s="545">
        <v>3094</v>
      </c>
      <c r="L499" s="545">
        <v>28427</v>
      </c>
      <c r="M499" s="542">
        <f t="shared" si="7"/>
        <v>2543995.9941511629</v>
      </c>
    </row>
    <row r="500" spans="1:13">
      <c r="A500" s="543" t="s">
        <v>1685</v>
      </c>
      <c r="B500" s="544" t="s">
        <v>1686</v>
      </c>
      <c r="C500" s="545">
        <v>3634468.9983903565</v>
      </c>
      <c r="D500" s="545">
        <v>1709097</v>
      </c>
      <c r="E500" s="545">
        <v>51700</v>
      </c>
      <c r="F500" s="545">
        <v>187826</v>
      </c>
      <c r="G500" s="545">
        <v>112624.99956217114</v>
      </c>
      <c r="H500" s="545">
        <v>29295.998312688414</v>
      </c>
      <c r="I500" s="545">
        <v>78706.996406780701</v>
      </c>
      <c r="J500" s="545">
        <v>8136</v>
      </c>
      <c r="K500" s="545">
        <v>7170</v>
      </c>
      <c r="L500" s="545">
        <v>31033</v>
      </c>
      <c r="M500" s="542">
        <f t="shared" si="7"/>
        <v>5850058.9926719964</v>
      </c>
    </row>
    <row r="501" spans="1:13">
      <c r="A501" s="543" t="s">
        <v>1687</v>
      </c>
      <c r="B501" s="544" t="s">
        <v>1688</v>
      </c>
      <c r="C501" s="545">
        <v>5889666.9902823595</v>
      </c>
      <c r="D501" s="545">
        <v>1325136</v>
      </c>
      <c r="E501" s="545">
        <v>83671</v>
      </c>
      <c r="F501" s="545">
        <v>304723</v>
      </c>
      <c r="G501" s="545">
        <v>202465.99961509055</v>
      </c>
      <c r="H501" s="545">
        <v>49362.001330379564</v>
      </c>
      <c r="I501" s="545">
        <v>139840.00024030713</v>
      </c>
      <c r="J501" s="545">
        <v>13344</v>
      </c>
      <c r="K501" s="545">
        <v>12584</v>
      </c>
      <c r="L501" s="545">
        <v>79805</v>
      </c>
      <c r="M501" s="542">
        <f t="shared" si="7"/>
        <v>8100597.9914681371</v>
      </c>
    </row>
    <row r="502" spans="1:13">
      <c r="A502" s="543" t="s">
        <v>1689</v>
      </c>
      <c r="B502" s="544" t="s">
        <v>1690</v>
      </c>
      <c r="C502" s="545">
        <v>3271403.9937804714</v>
      </c>
      <c r="D502" s="545">
        <v>986999</v>
      </c>
      <c r="E502" s="545">
        <v>41124</v>
      </c>
      <c r="F502" s="545">
        <v>161529</v>
      </c>
      <c r="G502" s="545">
        <v>52633.99548110157</v>
      </c>
      <c r="H502" s="545">
        <v>31695.000244036106</v>
      </c>
      <c r="I502" s="545">
        <v>65398.997450656781</v>
      </c>
      <c r="J502" s="545">
        <v>5484</v>
      </c>
      <c r="K502" s="545">
        <v>9381</v>
      </c>
      <c r="L502" s="545">
        <v>161116</v>
      </c>
      <c r="M502" s="542">
        <f t="shared" si="7"/>
        <v>4786764.9869562667</v>
      </c>
    </row>
    <row r="503" spans="1:13">
      <c r="A503" s="543" t="s">
        <v>1691</v>
      </c>
      <c r="B503" s="544" t="s">
        <v>1692</v>
      </c>
      <c r="C503" s="545">
        <v>6479045.0043409746</v>
      </c>
      <c r="D503" s="545">
        <v>1880940</v>
      </c>
      <c r="E503" s="545">
        <v>89236</v>
      </c>
      <c r="F503" s="545">
        <v>331909</v>
      </c>
      <c r="G503" s="545">
        <v>215600.99717562494</v>
      </c>
      <c r="H503" s="545">
        <v>56253.999649508463</v>
      </c>
      <c r="I503" s="545">
        <v>155540.0011989513</v>
      </c>
      <c r="J503" s="545">
        <v>12840</v>
      </c>
      <c r="K503" s="545">
        <v>14972</v>
      </c>
      <c r="L503" s="545">
        <v>202006</v>
      </c>
      <c r="M503" s="542">
        <f t="shared" si="7"/>
        <v>9438343.0023650583</v>
      </c>
    </row>
    <row r="504" spans="1:13">
      <c r="A504" s="543" t="s">
        <v>1693</v>
      </c>
      <c r="B504" s="544" t="s">
        <v>1694</v>
      </c>
      <c r="C504" s="545">
        <v>1353879.0013248352</v>
      </c>
      <c r="D504" s="545">
        <v>646458</v>
      </c>
      <c r="E504" s="545">
        <v>21225</v>
      </c>
      <c r="F504" s="545">
        <v>72927</v>
      </c>
      <c r="G504" s="545">
        <v>27055.995588520949</v>
      </c>
      <c r="H504" s="545">
        <v>9476.0002087640387</v>
      </c>
      <c r="I504" s="545">
        <v>19401.001459941588</v>
      </c>
      <c r="J504" s="545">
        <v>3684</v>
      </c>
      <c r="K504" s="545">
        <v>1866</v>
      </c>
      <c r="L504" s="545">
        <v>20638</v>
      </c>
      <c r="M504" s="542">
        <f t="shared" si="7"/>
        <v>2176609.9985820618</v>
      </c>
    </row>
    <row r="505" spans="1:13">
      <c r="A505" s="543" t="s">
        <v>1695</v>
      </c>
      <c r="B505" s="544" t="s">
        <v>1696</v>
      </c>
      <c r="C505" s="545">
        <v>4331052.0081506241</v>
      </c>
      <c r="D505" s="545">
        <v>744636</v>
      </c>
      <c r="E505" s="545">
        <v>59076</v>
      </c>
      <c r="F505" s="545">
        <v>218513</v>
      </c>
      <c r="G505" s="545">
        <v>134924.00102977402</v>
      </c>
      <c r="H505" s="545">
        <v>35157.996829123789</v>
      </c>
      <c r="I505" s="545">
        <v>95177.001207747875</v>
      </c>
      <c r="J505" s="545">
        <v>9696</v>
      </c>
      <c r="K505" s="545">
        <v>8735</v>
      </c>
      <c r="L505" s="545">
        <v>213131</v>
      </c>
      <c r="M505" s="542">
        <f t="shared" si="7"/>
        <v>5850098.0072172694</v>
      </c>
    </row>
    <row r="506" spans="1:13">
      <c r="A506" s="543" t="s">
        <v>1697</v>
      </c>
      <c r="B506" s="544" t="s">
        <v>1698</v>
      </c>
      <c r="C506" s="545">
        <v>1796594.0001634741</v>
      </c>
      <c r="D506" s="545">
        <v>638150</v>
      </c>
      <c r="E506" s="545">
        <v>24137</v>
      </c>
      <c r="F506" s="545">
        <v>88134</v>
      </c>
      <c r="G506" s="545">
        <v>11616.00098264261</v>
      </c>
      <c r="H506" s="545">
        <v>11419.99655506113</v>
      </c>
      <c r="I506" s="545">
        <v>14074.996410550535</v>
      </c>
      <c r="J506" s="545">
        <v>4452</v>
      </c>
      <c r="K506" s="545">
        <v>1994</v>
      </c>
      <c r="L506" s="545">
        <v>49379</v>
      </c>
      <c r="M506" s="542">
        <f t="shared" si="7"/>
        <v>2639950.9941117284</v>
      </c>
    </row>
    <row r="507" spans="1:13">
      <c r="A507" s="543" t="s">
        <v>1699</v>
      </c>
      <c r="B507" s="544" t="s">
        <v>1700</v>
      </c>
      <c r="C507" s="545">
        <v>2336341.9993569138</v>
      </c>
      <c r="D507" s="545">
        <v>949848</v>
      </c>
      <c r="E507" s="545">
        <v>31579</v>
      </c>
      <c r="F507" s="545">
        <v>117029</v>
      </c>
      <c r="G507" s="545">
        <v>43264.003464206449</v>
      </c>
      <c r="H507" s="545">
        <v>17965.001275218397</v>
      </c>
      <c r="I507" s="545">
        <v>36918.001522698149</v>
      </c>
      <c r="J507" s="545">
        <v>5064</v>
      </c>
      <c r="K507" s="545">
        <v>4210</v>
      </c>
      <c r="L507" s="545">
        <v>120102</v>
      </c>
      <c r="M507" s="542">
        <f t="shared" si="7"/>
        <v>3662321.005619037</v>
      </c>
    </row>
    <row r="508" spans="1:13">
      <c r="A508" s="543" t="s">
        <v>1701</v>
      </c>
      <c r="B508" s="544" t="s">
        <v>1702</v>
      </c>
      <c r="C508" s="545">
        <v>16216178.997112947</v>
      </c>
      <c r="D508" s="545">
        <v>1215058</v>
      </c>
      <c r="E508" s="545">
        <v>198956</v>
      </c>
      <c r="F508" s="545">
        <v>827859</v>
      </c>
      <c r="G508" s="545">
        <v>210728.00250018699</v>
      </c>
      <c r="H508" s="545">
        <v>205994.00473689579</v>
      </c>
      <c r="I508" s="545">
        <v>429378.0045859376</v>
      </c>
      <c r="J508" s="545">
        <v>9768</v>
      </c>
      <c r="K508" s="545">
        <v>72186</v>
      </c>
      <c r="L508" s="545">
        <v>0</v>
      </c>
      <c r="M508" s="542">
        <f t="shared" si="7"/>
        <v>19386106.008935966</v>
      </c>
    </row>
    <row r="509" spans="1:13" ht="25.5">
      <c r="A509" s="543" t="s">
        <v>1703</v>
      </c>
      <c r="B509" s="544" t="s">
        <v>1704</v>
      </c>
      <c r="C509" s="545">
        <v>1263671.0035249174</v>
      </c>
      <c r="D509" s="545">
        <v>606483</v>
      </c>
      <c r="E509" s="545">
        <v>19973</v>
      </c>
      <c r="F509" s="545">
        <v>68414</v>
      </c>
      <c r="G509" s="545">
        <v>21676.995621450362</v>
      </c>
      <c r="H509" s="545">
        <v>8906.0048816273102</v>
      </c>
      <c r="I509" s="545">
        <v>16831.998719395913</v>
      </c>
      <c r="J509" s="545">
        <v>3456</v>
      </c>
      <c r="K509" s="545">
        <v>1762</v>
      </c>
      <c r="L509" s="545">
        <v>80194</v>
      </c>
      <c r="M509" s="542">
        <f t="shared" si="7"/>
        <v>2091368.0027473911</v>
      </c>
    </row>
    <row r="510" spans="1:13">
      <c r="A510" s="543" t="s">
        <v>1705</v>
      </c>
      <c r="B510" s="544" t="s">
        <v>1706</v>
      </c>
      <c r="C510" s="545">
        <v>2791742.9941101479</v>
      </c>
      <c r="D510" s="545">
        <v>1141228</v>
      </c>
      <c r="E510" s="545">
        <v>39822</v>
      </c>
      <c r="F510" s="545">
        <v>144246</v>
      </c>
      <c r="G510" s="545">
        <v>85040.004748357518</v>
      </c>
      <c r="H510" s="545">
        <v>22077.002714062717</v>
      </c>
      <c r="I510" s="545">
        <v>58371.995941372472</v>
      </c>
      <c r="J510" s="545">
        <v>6336</v>
      </c>
      <c r="K510" s="545">
        <v>5285</v>
      </c>
      <c r="L510" s="545">
        <v>0</v>
      </c>
      <c r="M510" s="542">
        <f t="shared" si="7"/>
        <v>4294148.9975139415</v>
      </c>
    </row>
    <row r="511" spans="1:13" ht="25.5">
      <c r="A511" s="543" t="s">
        <v>1707</v>
      </c>
      <c r="B511" s="544" t="s">
        <v>1708</v>
      </c>
      <c r="C511" s="545">
        <v>1779455.0084896109</v>
      </c>
      <c r="D511" s="545">
        <v>481561</v>
      </c>
      <c r="E511" s="545">
        <v>23670</v>
      </c>
      <c r="F511" s="545">
        <v>89671</v>
      </c>
      <c r="G511" s="545">
        <v>44237.995972429613</v>
      </c>
      <c r="H511" s="545">
        <v>15433.997528330596</v>
      </c>
      <c r="I511" s="545">
        <v>36842.000923174157</v>
      </c>
      <c r="J511" s="545">
        <v>3228</v>
      </c>
      <c r="K511" s="545">
        <v>4135</v>
      </c>
      <c r="L511" s="545">
        <v>0</v>
      </c>
      <c r="M511" s="542">
        <f t="shared" si="7"/>
        <v>2478234.0029135444</v>
      </c>
    </row>
    <row r="512" spans="1:13" ht="25.5">
      <c r="A512" s="543" t="s">
        <v>1709</v>
      </c>
      <c r="B512" s="544" t="s">
        <v>1710</v>
      </c>
      <c r="C512" s="545">
        <v>7768535.9925208427</v>
      </c>
      <c r="D512" s="545">
        <v>1556016</v>
      </c>
      <c r="E512" s="545">
        <v>100543</v>
      </c>
      <c r="F512" s="545">
        <v>386006</v>
      </c>
      <c r="G512" s="545">
        <v>303141.0017833212</v>
      </c>
      <c r="H512" s="545">
        <v>68674.001182813838</v>
      </c>
      <c r="I512" s="545">
        <v>209237.99882731761</v>
      </c>
      <c r="J512" s="545">
        <v>14088</v>
      </c>
      <c r="K512" s="545">
        <v>18780</v>
      </c>
      <c r="L512" s="545">
        <v>104889</v>
      </c>
      <c r="M512" s="542">
        <f t="shared" si="7"/>
        <v>10529910.994314294</v>
      </c>
    </row>
    <row r="513" spans="1:13">
      <c r="A513" s="543" t="s">
        <v>1711</v>
      </c>
      <c r="B513" s="544" t="s">
        <v>1712</v>
      </c>
      <c r="C513" s="545">
        <v>1403394.0087741355</v>
      </c>
      <c r="D513" s="545">
        <v>449050</v>
      </c>
      <c r="E513" s="545">
        <v>22549</v>
      </c>
      <c r="F513" s="545">
        <v>76321</v>
      </c>
      <c r="G513" s="545">
        <v>20483.997439093873</v>
      </c>
      <c r="H513" s="545">
        <v>9294.0005302955306</v>
      </c>
      <c r="I513" s="545">
        <v>15860.000245120686</v>
      </c>
      <c r="J513" s="545">
        <v>4032</v>
      </c>
      <c r="K513" s="545">
        <v>1644</v>
      </c>
      <c r="L513" s="545">
        <v>24203</v>
      </c>
      <c r="M513" s="542">
        <f t="shared" si="7"/>
        <v>2026831.0069886455</v>
      </c>
    </row>
    <row r="514" spans="1:13">
      <c r="A514" s="543" t="s">
        <v>1713</v>
      </c>
      <c r="B514" s="544" t="s">
        <v>1714</v>
      </c>
      <c r="C514" s="545">
        <v>3084594.9939723872</v>
      </c>
      <c r="D514" s="545">
        <v>1620359</v>
      </c>
      <c r="E514" s="545">
        <v>43578</v>
      </c>
      <c r="F514" s="545">
        <v>158908</v>
      </c>
      <c r="G514" s="545">
        <v>89143.000006389891</v>
      </c>
      <c r="H514" s="545">
        <v>24877.003254733248</v>
      </c>
      <c r="I514" s="545">
        <v>64190.997068377874</v>
      </c>
      <c r="J514" s="545">
        <v>6756</v>
      </c>
      <c r="K514" s="545">
        <v>6100</v>
      </c>
      <c r="L514" s="545">
        <v>39656</v>
      </c>
      <c r="M514" s="542">
        <f t="shared" si="7"/>
        <v>5138162.9943018882</v>
      </c>
    </row>
    <row r="515" spans="1:13" ht="25.5">
      <c r="A515" s="543" t="s">
        <v>1715</v>
      </c>
      <c r="B515" s="544" t="s">
        <v>1716</v>
      </c>
      <c r="C515" s="545">
        <v>1448477.9927832684</v>
      </c>
      <c r="D515" s="545">
        <v>535212</v>
      </c>
      <c r="E515" s="545">
        <v>23085</v>
      </c>
      <c r="F515" s="545">
        <v>78584</v>
      </c>
      <c r="G515" s="545">
        <v>29691.002651239723</v>
      </c>
      <c r="H515" s="545">
        <v>9857.0026007184133</v>
      </c>
      <c r="I515" s="545">
        <v>20335.00371576098</v>
      </c>
      <c r="J515" s="545">
        <v>4056</v>
      </c>
      <c r="K515" s="545">
        <v>1837</v>
      </c>
      <c r="L515" s="545">
        <v>28370</v>
      </c>
      <c r="M515" s="542">
        <f t="shared" si="7"/>
        <v>2179505.0017509875</v>
      </c>
    </row>
    <row r="516" spans="1:13">
      <c r="A516" s="543" t="s">
        <v>1717</v>
      </c>
      <c r="B516" s="544" t="s">
        <v>1718</v>
      </c>
      <c r="C516" s="545">
        <v>6317280.0017129537</v>
      </c>
      <c r="D516" s="545">
        <v>2089686</v>
      </c>
      <c r="E516" s="545">
        <v>86033</v>
      </c>
      <c r="F516" s="545">
        <v>321519</v>
      </c>
      <c r="G516" s="545">
        <v>245188.99516142206</v>
      </c>
      <c r="H516" s="545">
        <v>54691.997327260702</v>
      </c>
      <c r="I516" s="545">
        <v>164217.9997141799</v>
      </c>
      <c r="J516" s="545">
        <v>12456</v>
      </c>
      <c r="K516" s="545">
        <v>14543</v>
      </c>
      <c r="L516" s="545">
        <v>105003</v>
      </c>
      <c r="M516" s="542">
        <f t="shared" si="7"/>
        <v>9410618.9939158149</v>
      </c>
    </row>
    <row r="517" spans="1:13">
      <c r="A517" s="543" t="s">
        <v>1719</v>
      </c>
      <c r="B517" s="544" t="s">
        <v>1720</v>
      </c>
      <c r="C517" s="545">
        <v>1570759.996148308</v>
      </c>
      <c r="D517" s="545">
        <v>610536</v>
      </c>
      <c r="E517" s="545">
        <v>25462</v>
      </c>
      <c r="F517" s="545">
        <v>85607</v>
      </c>
      <c r="G517" s="545">
        <v>25090.000497452951</v>
      </c>
      <c r="H517" s="545">
        <v>10059.000240781377</v>
      </c>
      <c r="I517" s="545">
        <v>17782.996056801312</v>
      </c>
      <c r="J517" s="545">
        <v>4656</v>
      </c>
      <c r="K517" s="545">
        <v>1652</v>
      </c>
      <c r="L517" s="545">
        <v>53048</v>
      </c>
      <c r="M517" s="542">
        <f t="shared" ref="M517:M573" si="8">SUM(C517:L517)</f>
        <v>2404652.9929433432</v>
      </c>
    </row>
    <row r="518" spans="1:13" ht="25.5">
      <c r="A518" s="543" t="s">
        <v>1721</v>
      </c>
      <c r="B518" s="544" t="s">
        <v>1722</v>
      </c>
      <c r="C518" s="545">
        <v>74092386.005255163</v>
      </c>
      <c r="D518" s="545">
        <v>25399091</v>
      </c>
      <c r="E518" s="545">
        <v>924680</v>
      </c>
      <c r="F518" s="545">
        <v>3687149</v>
      </c>
      <c r="G518" s="545">
        <v>1852435.9956083954</v>
      </c>
      <c r="H518" s="545">
        <v>759044.99681774131</v>
      </c>
      <c r="I518" s="545">
        <v>1839033.003985564</v>
      </c>
      <c r="J518" s="545">
        <v>98472</v>
      </c>
      <c r="K518" s="545">
        <v>234410</v>
      </c>
      <c r="L518" s="545">
        <v>5318369</v>
      </c>
      <c r="M518" s="542">
        <f t="shared" si="8"/>
        <v>114205071.00166686</v>
      </c>
    </row>
    <row r="519" spans="1:13" ht="25.5">
      <c r="A519" s="543" t="s">
        <v>1723</v>
      </c>
      <c r="B519" s="544" t="s">
        <v>1724</v>
      </c>
      <c r="C519" s="545">
        <v>4751464.0051300609</v>
      </c>
      <c r="D519" s="545">
        <v>926287</v>
      </c>
      <c r="E519" s="545">
        <v>63633</v>
      </c>
      <c r="F519" s="545">
        <v>240948</v>
      </c>
      <c r="G519" s="545">
        <v>142288.00395183012</v>
      </c>
      <c r="H519" s="545">
        <v>42594.000364743639</v>
      </c>
      <c r="I519" s="545">
        <v>111482.00125489416</v>
      </c>
      <c r="J519" s="545">
        <v>8580</v>
      </c>
      <c r="K519" s="545">
        <v>11735</v>
      </c>
      <c r="L519" s="545">
        <v>198700</v>
      </c>
      <c r="M519" s="542">
        <f t="shared" si="8"/>
        <v>6497711.0107015278</v>
      </c>
    </row>
    <row r="520" spans="1:13" ht="25.5">
      <c r="A520" s="543" t="s">
        <v>1725</v>
      </c>
      <c r="B520" s="544" t="s">
        <v>1726</v>
      </c>
      <c r="C520" s="545">
        <v>4500904.9911341621</v>
      </c>
      <c r="D520" s="545">
        <v>1437640</v>
      </c>
      <c r="E520" s="545">
        <v>60075</v>
      </c>
      <c r="F520" s="545">
        <v>226901</v>
      </c>
      <c r="G520" s="545">
        <v>160311.00122252677</v>
      </c>
      <c r="H520" s="545">
        <v>40340.995288799182</v>
      </c>
      <c r="I520" s="545">
        <v>116360.9985844859</v>
      </c>
      <c r="J520" s="545">
        <v>9000</v>
      </c>
      <c r="K520" s="545">
        <v>11091</v>
      </c>
      <c r="L520" s="545">
        <v>0</v>
      </c>
      <c r="M520" s="542">
        <f t="shared" si="8"/>
        <v>6562624.9862299738</v>
      </c>
    </row>
    <row r="521" spans="1:13" ht="25.5">
      <c r="A521" s="543" t="s">
        <v>1727</v>
      </c>
      <c r="B521" s="544" t="s">
        <v>1728</v>
      </c>
      <c r="C521" s="545">
        <v>844019.00757124205</v>
      </c>
      <c r="D521" s="545">
        <v>425979</v>
      </c>
      <c r="E521" s="545">
        <v>13345</v>
      </c>
      <c r="F521" s="545">
        <v>45586</v>
      </c>
      <c r="G521" s="545">
        <v>3089.9973350368678</v>
      </c>
      <c r="H521" s="545">
        <v>5639.9981645609669</v>
      </c>
      <c r="I521" s="545">
        <v>6114.0003582357667</v>
      </c>
      <c r="J521" s="545">
        <v>2280</v>
      </c>
      <c r="K521" s="545">
        <v>1018</v>
      </c>
      <c r="L521" s="545">
        <v>0</v>
      </c>
      <c r="M521" s="542">
        <f t="shared" si="8"/>
        <v>1347071.0034290757</v>
      </c>
    </row>
    <row r="522" spans="1:13" ht="25.5">
      <c r="A522" s="543" t="s">
        <v>1729</v>
      </c>
      <c r="B522" s="544" t="s">
        <v>1730</v>
      </c>
      <c r="C522" s="545">
        <v>3098637.0087373815</v>
      </c>
      <c r="D522" s="545">
        <v>1756146</v>
      </c>
      <c r="E522" s="545">
        <v>42012</v>
      </c>
      <c r="F522" s="545">
        <v>157987</v>
      </c>
      <c r="G522" s="545">
        <v>92392.999517009986</v>
      </c>
      <c r="H522" s="545">
        <v>27981.000957119948</v>
      </c>
      <c r="I522" s="545">
        <v>72649.001438269945</v>
      </c>
      <c r="J522" s="545">
        <v>5904</v>
      </c>
      <c r="K522" s="545">
        <v>7737</v>
      </c>
      <c r="L522" s="545">
        <v>244704</v>
      </c>
      <c r="M522" s="542">
        <f t="shared" si="8"/>
        <v>5506150.0106497817</v>
      </c>
    </row>
    <row r="523" spans="1:13">
      <c r="A523" s="543" t="s">
        <v>1731</v>
      </c>
      <c r="B523" s="544" t="s">
        <v>1732</v>
      </c>
      <c r="C523" s="545">
        <v>6484063.9995186934</v>
      </c>
      <c r="D523" s="545">
        <v>3583495</v>
      </c>
      <c r="E523" s="545">
        <v>86785</v>
      </c>
      <c r="F523" s="545">
        <v>324559</v>
      </c>
      <c r="G523" s="545">
        <v>200541.99991465447</v>
      </c>
      <c r="H523" s="545">
        <v>53217.001788167501</v>
      </c>
      <c r="I523" s="545">
        <v>141913.99640348754</v>
      </c>
      <c r="J523" s="545">
        <v>13800</v>
      </c>
      <c r="K523" s="545">
        <v>13441</v>
      </c>
      <c r="L523" s="545">
        <v>200289</v>
      </c>
      <c r="M523" s="542">
        <f t="shared" si="8"/>
        <v>11102105.997625001</v>
      </c>
    </row>
    <row r="524" spans="1:13" ht="25.5">
      <c r="A524" s="543" t="s">
        <v>1733</v>
      </c>
      <c r="B524" s="544" t="s">
        <v>1734</v>
      </c>
      <c r="C524" s="545">
        <v>980163.00694593962</v>
      </c>
      <c r="D524" s="545">
        <v>484351</v>
      </c>
      <c r="E524" s="545">
        <v>16557</v>
      </c>
      <c r="F524" s="545">
        <v>54320</v>
      </c>
      <c r="G524" s="545">
        <v>6789.0010057275604</v>
      </c>
      <c r="H524" s="545">
        <v>5581.9964561784082</v>
      </c>
      <c r="I524" s="545">
        <v>5742.0046097925979</v>
      </c>
      <c r="J524" s="545">
        <v>3144</v>
      </c>
      <c r="K524" s="545">
        <v>650</v>
      </c>
      <c r="L524" s="545">
        <v>16495</v>
      </c>
      <c r="M524" s="542">
        <f t="shared" si="8"/>
        <v>1573793.0090176382</v>
      </c>
    </row>
    <row r="525" spans="1:13">
      <c r="A525" s="543" t="s">
        <v>1735</v>
      </c>
      <c r="B525" s="544" t="s">
        <v>1736</v>
      </c>
      <c r="C525" s="545">
        <v>1440856.9984098857</v>
      </c>
      <c r="D525" s="545">
        <v>492936</v>
      </c>
      <c r="E525" s="545">
        <v>22289</v>
      </c>
      <c r="F525" s="545">
        <v>77022</v>
      </c>
      <c r="G525" s="545">
        <v>32417.995122511416</v>
      </c>
      <c r="H525" s="545">
        <v>10121.003733417183</v>
      </c>
      <c r="I525" s="545">
        <v>22263.002891872773</v>
      </c>
      <c r="J525" s="545">
        <v>3876</v>
      </c>
      <c r="K525" s="545">
        <v>2010</v>
      </c>
      <c r="L525" s="545">
        <v>49474</v>
      </c>
      <c r="M525" s="542">
        <f t="shared" si="8"/>
        <v>2153266.0001576869</v>
      </c>
    </row>
    <row r="526" spans="1:13" ht="25.5">
      <c r="A526" s="543" t="s">
        <v>1737</v>
      </c>
      <c r="B526" s="544" t="s">
        <v>1738</v>
      </c>
      <c r="C526" s="545">
        <v>3327018.9995500455</v>
      </c>
      <c r="D526" s="545">
        <v>992041</v>
      </c>
      <c r="E526" s="545">
        <v>42419</v>
      </c>
      <c r="F526" s="545">
        <v>162768</v>
      </c>
      <c r="G526" s="545">
        <v>44555.999215303076</v>
      </c>
      <c r="H526" s="545">
        <v>29190.99640081462</v>
      </c>
      <c r="I526" s="545">
        <v>55312.004050353848</v>
      </c>
      <c r="J526" s="545">
        <v>7104</v>
      </c>
      <c r="K526" s="545">
        <v>7917</v>
      </c>
      <c r="L526" s="545">
        <v>0</v>
      </c>
      <c r="M526" s="542">
        <f t="shared" si="8"/>
        <v>4668326.9992165165</v>
      </c>
    </row>
    <row r="527" spans="1:13" ht="25.5">
      <c r="A527" s="543" t="s">
        <v>1739</v>
      </c>
      <c r="B527" s="544" t="s">
        <v>1740</v>
      </c>
      <c r="C527" s="545">
        <v>943790.9929985574</v>
      </c>
      <c r="D527" s="545">
        <v>430901</v>
      </c>
      <c r="E527" s="545">
        <v>14845</v>
      </c>
      <c r="F527" s="545">
        <v>50357</v>
      </c>
      <c r="G527" s="545">
        <v>8938.0018090811736</v>
      </c>
      <c r="H527" s="545">
        <v>5601.004415426225</v>
      </c>
      <c r="I527" s="545">
        <v>7143.0005274452487</v>
      </c>
      <c r="J527" s="545">
        <v>2748</v>
      </c>
      <c r="K527" s="545">
        <v>773</v>
      </c>
      <c r="L527" s="545">
        <v>46608</v>
      </c>
      <c r="M527" s="542">
        <f t="shared" si="8"/>
        <v>1511704.9997505099</v>
      </c>
    </row>
    <row r="528" spans="1:13" ht="25.5">
      <c r="A528" s="543" t="s">
        <v>1741</v>
      </c>
      <c r="B528" s="544" t="s">
        <v>1742</v>
      </c>
      <c r="C528" s="545">
        <v>12608341.99530777</v>
      </c>
      <c r="D528" s="545">
        <v>3519685</v>
      </c>
      <c r="E528" s="545">
        <v>135293</v>
      </c>
      <c r="F528" s="545">
        <v>560152</v>
      </c>
      <c r="G528" s="545">
        <v>339900.00212847232</v>
      </c>
      <c r="H528" s="545">
        <v>112009.9986420542</v>
      </c>
      <c r="I528" s="545">
        <v>279409.0040164087</v>
      </c>
      <c r="J528" s="545">
        <v>21852</v>
      </c>
      <c r="K528" s="545">
        <v>30912</v>
      </c>
      <c r="L528" s="545">
        <v>348623</v>
      </c>
      <c r="M528" s="542">
        <f t="shared" si="8"/>
        <v>17956178.000094704</v>
      </c>
    </row>
    <row r="529" spans="1:13">
      <c r="A529" s="543" t="s">
        <v>1743</v>
      </c>
      <c r="B529" s="544" t="s">
        <v>1744</v>
      </c>
      <c r="C529" s="545">
        <v>11563227.000914715</v>
      </c>
      <c r="D529" s="545">
        <v>5980008</v>
      </c>
      <c r="E529" s="545">
        <v>150063</v>
      </c>
      <c r="F529" s="545">
        <v>578577</v>
      </c>
      <c r="G529" s="545">
        <v>451196.0044296541</v>
      </c>
      <c r="H529" s="545">
        <v>106709.00281457009</v>
      </c>
      <c r="I529" s="545">
        <v>320052.99952553009</v>
      </c>
      <c r="J529" s="545">
        <v>19668</v>
      </c>
      <c r="K529" s="545">
        <v>30284</v>
      </c>
      <c r="L529" s="545">
        <v>0</v>
      </c>
      <c r="M529" s="542">
        <f t="shared" si="8"/>
        <v>19199785.007684465</v>
      </c>
    </row>
    <row r="530" spans="1:13">
      <c r="A530" s="543" t="s">
        <v>1745</v>
      </c>
      <c r="B530" s="544" t="s">
        <v>1746</v>
      </c>
      <c r="C530" s="545">
        <v>3188400.9915036755</v>
      </c>
      <c r="D530" s="545">
        <v>1623078</v>
      </c>
      <c r="E530" s="545">
        <v>44594</v>
      </c>
      <c r="F530" s="545">
        <v>163953</v>
      </c>
      <c r="G530" s="545">
        <v>67134.998094452021</v>
      </c>
      <c r="H530" s="545">
        <v>27099.000666051561</v>
      </c>
      <c r="I530" s="545">
        <v>59924.002949676942</v>
      </c>
      <c r="J530" s="545">
        <v>6900</v>
      </c>
      <c r="K530" s="545">
        <v>7031</v>
      </c>
      <c r="L530" s="545">
        <v>219010</v>
      </c>
      <c r="M530" s="542">
        <f t="shared" si="8"/>
        <v>5407124.9932138547</v>
      </c>
    </row>
    <row r="531" spans="1:13">
      <c r="A531" s="543" t="s">
        <v>1747</v>
      </c>
      <c r="B531" s="544" t="s">
        <v>1748</v>
      </c>
      <c r="C531" s="545">
        <v>1747929.0004969323</v>
      </c>
      <c r="D531" s="545">
        <v>652187</v>
      </c>
      <c r="E531" s="545">
        <v>25702</v>
      </c>
      <c r="F531" s="545">
        <v>91323</v>
      </c>
      <c r="G531" s="545">
        <v>24380.997695806309</v>
      </c>
      <c r="H531" s="545">
        <v>13402.99867676026</v>
      </c>
      <c r="I531" s="545">
        <v>24218.003184890735</v>
      </c>
      <c r="J531" s="545">
        <v>4428</v>
      </c>
      <c r="K531" s="545">
        <v>3060</v>
      </c>
      <c r="L531" s="545">
        <v>53837</v>
      </c>
      <c r="M531" s="542">
        <f t="shared" si="8"/>
        <v>2640468.0000543897</v>
      </c>
    </row>
    <row r="532" spans="1:13">
      <c r="A532" s="543" t="s">
        <v>1749</v>
      </c>
      <c r="B532" s="544" t="s">
        <v>1750</v>
      </c>
      <c r="C532" s="545">
        <v>1762108.9971047889</v>
      </c>
      <c r="D532" s="545">
        <v>577488</v>
      </c>
      <c r="E532" s="545">
        <v>27506</v>
      </c>
      <c r="F532" s="545">
        <v>94668</v>
      </c>
      <c r="G532" s="545">
        <v>39313.995894239713</v>
      </c>
      <c r="H532" s="545">
        <v>12331.999540934068</v>
      </c>
      <c r="I532" s="545">
        <v>27077.995978791951</v>
      </c>
      <c r="J532" s="545">
        <v>4764</v>
      </c>
      <c r="K532" s="545">
        <v>2427</v>
      </c>
      <c r="L532" s="545">
        <v>0</v>
      </c>
      <c r="M532" s="542">
        <f t="shared" si="8"/>
        <v>2547685.9885187545</v>
      </c>
    </row>
    <row r="533" spans="1:13">
      <c r="A533" s="543" t="s">
        <v>1751</v>
      </c>
      <c r="B533" s="544" t="s">
        <v>1752</v>
      </c>
      <c r="C533" s="545">
        <v>4019476.9920465751</v>
      </c>
      <c r="D533" s="545">
        <v>1887627</v>
      </c>
      <c r="E533" s="545">
        <v>52908</v>
      </c>
      <c r="F533" s="545">
        <v>200452</v>
      </c>
      <c r="G533" s="545">
        <v>105392.99517920314</v>
      </c>
      <c r="H533" s="545">
        <v>34730.996177581132</v>
      </c>
      <c r="I533" s="545">
        <v>85629.003393764579</v>
      </c>
      <c r="J533" s="545">
        <v>8100</v>
      </c>
      <c r="K533" s="545">
        <v>9266</v>
      </c>
      <c r="L533" s="545">
        <v>189661</v>
      </c>
      <c r="M533" s="542">
        <f t="shared" si="8"/>
        <v>6593243.9867971241</v>
      </c>
    </row>
    <row r="534" spans="1:13">
      <c r="A534" s="543" t="s">
        <v>1753</v>
      </c>
      <c r="B534" s="544" t="s">
        <v>1754</v>
      </c>
      <c r="C534" s="545">
        <v>2259495.0052451012</v>
      </c>
      <c r="D534" s="545">
        <v>581496</v>
      </c>
      <c r="E534" s="545">
        <v>32528</v>
      </c>
      <c r="F534" s="545">
        <v>117409</v>
      </c>
      <c r="G534" s="545">
        <v>71273.998431251792</v>
      </c>
      <c r="H534" s="545">
        <v>17898.998205336604</v>
      </c>
      <c r="I534" s="545">
        <v>47869.999858948053</v>
      </c>
      <c r="J534" s="545">
        <v>5124</v>
      </c>
      <c r="K534" s="545">
        <v>4279</v>
      </c>
      <c r="L534" s="545">
        <v>33679</v>
      </c>
      <c r="M534" s="542">
        <f t="shared" si="8"/>
        <v>3171053.0017406377</v>
      </c>
    </row>
    <row r="535" spans="1:13">
      <c r="A535" s="543" t="s">
        <v>1755</v>
      </c>
      <c r="B535" s="544" t="s">
        <v>1756</v>
      </c>
      <c r="C535" s="545">
        <v>3474581.0027274187</v>
      </c>
      <c r="D535" s="545">
        <v>1349076</v>
      </c>
      <c r="E535" s="545">
        <v>48581</v>
      </c>
      <c r="F535" s="545">
        <v>178770</v>
      </c>
      <c r="G535" s="545">
        <v>109394.00320573404</v>
      </c>
      <c r="H535" s="545">
        <v>29182.003067595007</v>
      </c>
      <c r="I535" s="545">
        <v>78520.996298714454</v>
      </c>
      <c r="J535" s="545">
        <v>7248</v>
      </c>
      <c r="K535" s="545">
        <v>7491</v>
      </c>
      <c r="L535" s="545">
        <v>10856</v>
      </c>
      <c r="M535" s="542">
        <f t="shared" si="8"/>
        <v>5293700.0052994629</v>
      </c>
    </row>
    <row r="536" spans="1:13" ht="25.5">
      <c r="A536" s="543" t="s">
        <v>1757</v>
      </c>
      <c r="B536" s="544" t="s">
        <v>1758</v>
      </c>
      <c r="C536" s="545">
        <v>2886262.0003122832</v>
      </c>
      <c r="D536" s="545">
        <v>1334562</v>
      </c>
      <c r="E536" s="545">
        <v>39840</v>
      </c>
      <c r="F536" s="545">
        <v>147588</v>
      </c>
      <c r="G536" s="545">
        <v>74063.004522459174</v>
      </c>
      <c r="H536" s="545">
        <v>24230.996592029333</v>
      </c>
      <c r="I536" s="545">
        <v>58517.002112793023</v>
      </c>
      <c r="J536" s="545">
        <v>5844</v>
      </c>
      <c r="K536" s="545">
        <v>6235</v>
      </c>
      <c r="L536" s="545">
        <v>157592</v>
      </c>
      <c r="M536" s="542">
        <f t="shared" si="8"/>
        <v>4734734.003539565</v>
      </c>
    </row>
    <row r="537" spans="1:13">
      <c r="A537" s="543" t="s">
        <v>1759</v>
      </c>
      <c r="B537" s="544" t="s">
        <v>1760</v>
      </c>
      <c r="C537" s="545">
        <v>3875176.007559808</v>
      </c>
      <c r="D537" s="545">
        <v>1294519</v>
      </c>
      <c r="E537" s="545">
        <v>51502</v>
      </c>
      <c r="F537" s="545">
        <v>195158</v>
      </c>
      <c r="G537" s="545">
        <v>94059.002439822303</v>
      </c>
      <c r="H537" s="545">
        <v>34290.996421006719</v>
      </c>
      <c r="I537" s="545">
        <v>81727.003136690357</v>
      </c>
      <c r="J537" s="545">
        <v>7320</v>
      </c>
      <c r="K537" s="545">
        <v>9340</v>
      </c>
      <c r="L537" s="545">
        <v>22185</v>
      </c>
      <c r="M537" s="542">
        <f t="shared" si="8"/>
        <v>5665277.0095573273</v>
      </c>
    </row>
    <row r="538" spans="1:13">
      <c r="A538" s="543" t="s">
        <v>1761</v>
      </c>
      <c r="B538" s="544" t="s">
        <v>1762</v>
      </c>
      <c r="C538" s="545">
        <v>3520680.9961682633</v>
      </c>
      <c r="D538" s="545">
        <v>662904</v>
      </c>
      <c r="E538" s="545">
        <v>47442</v>
      </c>
      <c r="F538" s="545">
        <v>177678</v>
      </c>
      <c r="G538" s="545">
        <v>87092.997832682537</v>
      </c>
      <c r="H538" s="545">
        <v>29010.998877756952</v>
      </c>
      <c r="I538" s="545">
        <v>69189.999824223531</v>
      </c>
      <c r="J538" s="545">
        <v>6792</v>
      </c>
      <c r="K538" s="545">
        <v>7363</v>
      </c>
      <c r="L538" s="545">
        <v>51638</v>
      </c>
      <c r="M538" s="542">
        <f t="shared" si="8"/>
        <v>4659791.9927029265</v>
      </c>
    </row>
    <row r="539" spans="1:13">
      <c r="A539" s="543" t="s">
        <v>1763</v>
      </c>
      <c r="B539" s="544" t="s">
        <v>1764</v>
      </c>
      <c r="C539" s="545">
        <v>1267521.0002049794</v>
      </c>
      <c r="D539" s="545">
        <v>564411</v>
      </c>
      <c r="E539" s="545">
        <v>20079</v>
      </c>
      <c r="F539" s="545">
        <v>69049</v>
      </c>
      <c r="G539" s="545">
        <v>12260.001000322502</v>
      </c>
      <c r="H539" s="545">
        <v>9913.9993528659488</v>
      </c>
      <c r="I539" s="545">
        <v>15655.995008833077</v>
      </c>
      <c r="J539" s="545">
        <v>3516</v>
      </c>
      <c r="K539" s="545">
        <v>2270</v>
      </c>
      <c r="L539" s="545">
        <v>15197</v>
      </c>
      <c r="M539" s="542">
        <f t="shared" si="8"/>
        <v>1979872.9955670007</v>
      </c>
    </row>
    <row r="540" spans="1:13">
      <c r="A540" s="543" t="s">
        <v>1765</v>
      </c>
      <c r="B540" s="544" t="s">
        <v>1766</v>
      </c>
      <c r="C540" s="545">
        <v>7090302.0085817026</v>
      </c>
      <c r="D540" s="545">
        <v>3076406</v>
      </c>
      <c r="E540" s="545">
        <v>95862</v>
      </c>
      <c r="F540" s="545">
        <v>356031</v>
      </c>
      <c r="G540" s="545">
        <v>181814.99592394647</v>
      </c>
      <c r="H540" s="545">
        <v>56141.000818944216</v>
      </c>
      <c r="I540" s="545">
        <v>135630.99863932023</v>
      </c>
      <c r="J540" s="545">
        <v>15180</v>
      </c>
      <c r="K540" s="545">
        <v>13609</v>
      </c>
      <c r="L540" s="545">
        <v>285394</v>
      </c>
      <c r="M540" s="542">
        <f t="shared" si="8"/>
        <v>11306371.003963912</v>
      </c>
    </row>
    <row r="541" spans="1:13">
      <c r="A541" s="543" t="s">
        <v>1767</v>
      </c>
      <c r="B541" s="544" t="s">
        <v>1768</v>
      </c>
      <c r="C541" s="545">
        <v>1331083.0093158183</v>
      </c>
      <c r="D541" s="545">
        <v>673845</v>
      </c>
      <c r="E541" s="545">
        <v>21612</v>
      </c>
      <c r="F541" s="545">
        <v>72685</v>
      </c>
      <c r="G541" s="545">
        <v>19383.00366503893</v>
      </c>
      <c r="H541" s="545">
        <v>8565.9993779217548</v>
      </c>
      <c r="I541" s="545">
        <v>14274.002996476342</v>
      </c>
      <c r="J541" s="545">
        <v>3924</v>
      </c>
      <c r="K541" s="545">
        <v>1417</v>
      </c>
      <c r="L541" s="545">
        <v>26019</v>
      </c>
      <c r="M541" s="542">
        <f t="shared" si="8"/>
        <v>2172808.0153552555</v>
      </c>
    </row>
    <row r="542" spans="1:13">
      <c r="A542" s="543" t="s">
        <v>1769</v>
      </c>
      <c r="B542" s="544" t="s">
        <v>1770</v>
      </c>
      <c r="C542" s="545">
        <v>3939055.9990733848</v>
      </c>
      <c r="D542" s="545">
        <v>1267188</v>
      </c>
      <c r="E542" s="545">
        <v>50992</v>
      </c>
      <c r="F542" s="545">
        <v>196806</v>
      </c>
      <c r="G542" s="545">
        <v>173513.99780477554</v>
      </c>
      <c r="H542" s="545">
        <v>36142.997847904611</v>
      </c>
      <c r="I542" s="545">
        <v>115429.99581112777</v>
      </c>
      <c r="J542" s="545">
        <v>6624</v>
      </c>
      <c r="K542" s="545">
        <v>10215</v>
      </c>
      <c r="L542" s="545">
        <v>0</v>
      </c>
      <c r="M542" s="542">
        <f t="shared" si="8"/>
        <v>5795967.9905371927</v>
      </c>
    </row>
    <row r="543" spans="1:13" ht="25.5">
      <c r="A543" s="543" t="s">
        <v>1771</v>
      </c>
      <c r="B543" s="544" t="s">
        <v>1772</v>
      </c>
      <c r="C543" s="545">
        <v>8418080.9997600168</v>
      </c>
      <c r="D543" s="545">
        <v>3123787</v>
      </c>
      <c r="E543" s="545">
        <v>104438</v>
      </c>
      <c r="F543" s="545">
        <v>412915</v>
      </c>
      <c r="G543" s="545">
        <v>228664.00387517049</v>
      </c>
      <c r="H543" s="545">
        <v>82025.99970244334</v>
      </c>
      <c r="I543" s="545">
        <v>204739.00486470931</v>
      </c>
      <c r="J543" s="545">
        <v>14112</v>
      </c>
      <c r="K543" s="545">
        <v>24413</v>
      </c>
      <c r="L543" s="545">
        <v>0</v>
      </c>
      <c r="M543" s="542">
        <f t="shared" si="8"/>
        <v>12613175.008202339</v>
      </c>
    </row>
    <row r="544" spans="1:13">
      <c r="A544" s="543" t="s">
        <v>1773</v>
      </c>
      <c r="B544" s="544" t="s">
        <v>1774</v>
      </c>
      <c r="C544" s="545">
        <v>1805296.9915110425</v>
      </c>
      <c r="D544" s="545">
        <v>706992</v>
      </c>
      <c r="E544" s="545">
        <v>26347</v>
      </c>
      <c r="F544" s="545">
        <v>93555</v>
      </c>
      <c r="G544" s="545">
        <v>42410.00272427914</v>
      </c>
      <c r="H544" s="545">
        <v>12850.002773615028</v>
      </c>
      <c r="I544" s="545">
        <v>29030.004676002369</v>
      </c>
      <c r="J544" s="545">
        <v>4500</v>
      </c>
      <c r="K544" s="545">
        <v>2653</v>
      </c>
      <c r="L544" s="545">
        <v>21760</v>
      </c>
      <c r="M544" s="542">
        <f t="shared" si="8"/>
        <v>2745394.001684939</v>
      </c>
    </row>
    <row r="545" spans="1:13">
      <c r="A545" s="543" t="s">
        <v>1775</v>
      </c>
      <c r="B545" s="544" t="s">
        <v>1776</v>
      </c>
      <c r="C545" s="545">
        <v>1429325.0036829549</v>
      </c>
      <c r="D545" s="545">
        <v>778411</v>
      </c>
      <c r="E545" s="545">
        <v>22670</v>
      </c>
      <c r="F545" s="545">
        <v>77196</v>
      </c>
      <c r="G545" s="545">
        <v>24083.004927410257</v>
      </c>
      <c r="H545" s="545">
        <v>9485.996568477598</v>
      </c>
      <c r="I545" s="545">
        <v>17399.004821179868</v>
      </c>
      <c r="J545" s="545">
        <v>4020</v>
      </c>
      <c r="K545" s="545">
        <v>1687</v>
      </c>
      <c r="L545" s="545">
        <v>31915</v>
      </c>
      <c r="M545" s="542">
        <f t="shared" si="8"/>
        <v>2396192.0100000231</v>
      </c>
    </row>
    <row r="546" spans="1:13">
      <c r="A546" s="543" t="s">
        <v>1777</v>
      </c>
      <c r="B546" s="544" t="s">
        <v>1778</v>
      </c>
      <c r="C546" s="545">
        <v>4879212.0054600704</v>
      </c>
      <c r="D546" s="545">
        <v>1298182</v>
      </c>
      <c r="E546" s="545">
        <v>66566</v>
      </c>
      <c r="F546" s="545">
        <v>249820</v>
      </c>
      <c r="G546" s="545">
        <v>171333.99539537952</v>
      </c>
      <c r="H546" s="545">
        <v>44766.999226776024</v>
      </c>
      <c r="I546" s="545">
        <v>127043.00386233781</v>
      </c>
      <c r="J546" s="545">
        <v>9396</v>
      </c>
      <c r="K546" s="545">
        <v>12531</v>
      </c>
      <c r="L546" s="545">
        <v>27874</v>
      </c>
      <c r="M546" s="542">
        <f t="shared" si="8"/>
        <v>6886725.0039445637</v>
      </c>
    </row>
    <row r="547" spans="1:13" ht="25.5">
      <c r="A547" s="543" t="s">
        <v>1779</v>
      </c>
      <c r="B547" s="544" t="s">
        <v>1780</v>
      </c>
      <c r="C547" s="545">
        <v>2467559.9918180509</v>
      </c>
      <c r="D547" s="545">
        <v>831325</v>
      </c>
      <c r="E547" s="545">
        <v>33245</v>
      </c>
      <c r="F547" s="545">
        <v>126772</v>
      </c>
      <c r="G547" s="545">
        <v>27983.99884358159</v>
      </c>
      <c r="H547" s="545">
        <v>23869.995693865108</v>
      </c>
      <c r="I547" s="545">
        <v>44618.997288551953</v>
      </c>
      <c r="J547" s="545">
        <v>3948</v>
      </c>
      <c r="K547" s="545">
        <v>7001</v>
      </c>
      <c r="L547" s="545">
        <v>54963</v>
      </c>
      <c r="M547" s="542">
        <f t="shared" si="8"/>
        <v>3621286.9836440496</v>
      </c>
    </row>
    <row r="548" spans="1:13" ht="25.5">
      <c r="A548" s="543" t="s">
        <v>1781</v>
      </c>
      <c r="B548" s="544" t="s">
        <v>1782</v>
      </c>
      <c r="C548" s="545">
        <v>14599042.993129266</v>
      </c>
      <c r="D548" s="545">
        <v>5657973</v>
      </c>
      <c r="E548" s="545">
        <v>202454</v>
      </c>
      <c r="F548" s="545">
        <v>757191</v>
      </c>
      <c r="G548" s="545">
        <v>276600.00056588562</v>
      </c>
      <c r="H548" s="545">
        <v>134670.00075586356</v>
      </c>
      <c r="I548" s="545">
        <v>288167.00395835296</v>
      </c>
      <c r="J548" s="545">
        <v>25836</v>
      </c>
      <c r="K548" s="545">
        <v>37838</v>
      </c>
      <c r="L548" s="545">
        <v>408311</v>
      </c>
      <c r="M548" s="542">
        <f t="shared" si="8"/>
        <v>22388082.998409372</v>
      </c>
    </row>
    <row r="549" spans="1:13">
      <c r="A549" s="543" t="s">
        <v>1783</v>
      </c>
      <c r="B549" s="544" t="s">
        <v>1784</v>
      </c>
      <c r="C549" s="545">
        <v>5199610.0020846389</v>
      </c>
      <c r="D549" s="545">
        <v>1930017</v>
      </c>
      <c r="E549" s="545">
        <v>70517</v>
      </c>
      <c r="F549" s="545">
        <v>264199</v>
      </c>
      <c r="G549" s="545">
        <v>173017.00241611339</v>
      </c>
      <c r="H549" s="545">
        <v>47746.004308684853</v>
      </c>
      <c r="I549" s="545">
        <v>131123.99635462899</v>
      </c>
      <c r="J549" s="545">
        <v>11148</v>
      </c>
      <c r="K549" s="545">
        <v>13360</v>
      </c>
      <c r="L549" s="545">
        <v>0</v>
      </c>
      <c r="M549" s="542">
        <f t="shared" si="8"/>
        <v>7840738.0051640663</v>
      </c>
    </row>
    <row r="550" spans="1:13">
      <c r="A550" s="543" t="s">
        <v>1785</v>
      </c>
      <c r="B550" s="544" t="s">
        <v>1786</v>
      </c>
      <c r="C550" s="545">
        <v>1673518.0094392016</v>
      </c>
      <c r="D550" s="545">
        <v>874609</v>
      </c>
      <c r="E550" s="545">
        <v>24403</v>
      </c>
      <c r="F550" s="545">
        <v>86828</v>
      </c>
      <c r="G550" s="545">
        <v>27402.997740231294</v>
      </c>
      <c r="H550" s="545">
        <v>12010.001199563256</v>
      </c>
      <c r="I550" s="545">
        <v>22616.00005599334</v>
      </c>
      <c r="J550" s="545">
        <v>4080</v>
      </c>
      <c r="K550" s="545">
        <v>2516</v>
      </c>
      <c r="L550" s="545">
        <v>52831</v>
      </c>
      <c r="M550" s="542">
        <f t="shared" si="8"/>
        <v>2780814.0084349895</v>
      </c>
    </row>
    <row r="551" spans="1:13" ht="25.5">
      <c r="A551" s="543" t="s">
        <v>1787</v>
      </c>
      <c r="B551" s="544" t="s">
        <v>1788</v>
      </c>
      <c r="C551" s="545">
        <v>3134857.9936604565</v>
      </c>
      <c r="D551" s="545">
        <v>1192877</v>
      </c>
      <c r="E551" s="545">
        <v>41515</v>
      </c>
      <c r="F551" s="545">
        <v>154132</v>
      </c>
      <c r="G551" s="545">
        <v>52639.998798417837</v>
      </c>
      <c r="H551" s="545">
        <v>24980.002689771976</v>
      </c>
      <c r="I551" s="545">
        <v>49852.002917312078</v>
      </c>
      <c r="J551" s="545">
        <v>8172</v>
      </c>
      <c r="K551" s="545">
        <v>6089</v>
      </c>
      <c r="L551" s="545">
        <v>114707</v>
      </c>
      <c r="M551" s="542">
        <f t="shared" si="8"/>
        <v>4779821.9980659587</v>
      </c>
    </row>
    <row r="552" spans="1:13" ht="51">
      <c r="A552" s="543" t="s">
        <v>1789</v>
      </c>
      <c r="B552" s="544" t="s">
        <v>1790</v>
      </c>
      <c r="C552" s="545">
        <v>9966508.9936276022</v>
      </c>
      <c r="D552" s="545">
        <v>3218160</v>
      </c>
      <c r="E552" s="545">
        <v>134277</v>
      </c>
      <c r="F552" s="545">
        <v>499488</v>
      </c>
      <c r="G552" s="545">
        <v>309951.99828007212</v>
      </c>
      <c r="H552" s="545">
        <v>77533.99829795101</v>
      </c>
      <c r="I552" s="545">
        <v>208477.99787879331</v>
      </c>
      <c r="J552" s="545">
        <v>20760</v>
      </c>
      <c r="K552" s="545">
        <v>18448</v>
      </c>
      <c r="L552" s="545">
        <v>703327</v>
      </c>
      <c r="M552" s="542">
        <f t="shared" si="8"/>
        <v>15156932.988084419</v>
      </c>
    </row>
    <row r="553" spans="1:13" ht="25.5">
      <c r="A553" s="543" t="s">
        <v>1791</v>
      </c>
      <c r="B553" s="544" t="s">
        <v>1792</v>
      </c>
      <c r="C553" s="545">
        <v>6893207.9919333849</v>
      </c>
      <c r="D553" s="545">
        <v>2401113</v>
      </c>
      <c r="E553" s="545">
        <v>83411</v>
      </c>
      <c r="F553" s="545">
        <v>330967</v>
      </c>
      <c r="G553" s="545">
        <v>156844.99723041669</v>
      </c>
      <c r="H553" s="545">
        <v>61826.002542699745</v>
      </c>
      <c r="I553" s="545">
        <v>143608.99771312211</v>
      </c>
      <c r="J553" s="545">
        <v>12012</v>
      </c>
      <c r="K553" s="545">
        <v>17288</v>
      </c>
      <c r="L553" s="545">
        <v>281686</v>
      </c>
      <c r="M553" s="542">
        <f t="shared" si="8"/>
        <v>10381964.989419624</v>
      </c>
    </row>
    <row r="554" spans="1:13">
      <c r="A554" s="543" t="s">
        <v>1793</v>
      </c>
      <c r="B554" s="544" t="s">
        <v>1794</v>
      </c>
      <c r="C554" s="545">
        <v>38352060.991300941</v>
      </c>
      <c r="D554" s="545">
        <v>11987885</v>
      </c>
      <c r="E554" s="545">
        <v>440717</v>
      </c>
      <c r="F554" s="545">
        <v>1845127</v>
      </c>
      <c r="G554" s="545">
        <v>829386.00083863758</v>
      </c>
      <c r="H554" s="545">
        <v>414995.99574718624</v>
      </c>
      <c r="I554" s="545">
        <v>962584.00353279687</v>
      </c>
      <c r="J554" s="545">
        <v>41568</v>
      </c>
      <c r="K554" s="545">
        <v>133855</v>
      </c>
      <c r="L554" s="545">
        <v>3149367</v>
      </c>
      <c r="M554" s="542">
        <f t="shared" si="8"/>
        <v>58157545.991419561</v>
      </c>
    </row>
    <row r="555" spans="1:13">
      <c r="A555" s="543" t="s">
        <v>1795</v>
      </c>
      <c r="B555" s="544" t="s">
        <v>1796</v>
      </c>
      <c r="C555" s="545">
        <v>1043110.006934306</v>
      </c>
      <c r="D555" s="545">
        <v>705150</v>
      </c>
      <c r="E555" s="545">
        <v>15939</v>
      </c>
      <c r="F555" s="545">
        <v>55323</v>
      </c>
      <c r="G555" s="545">
        <v>11186.000093774486</v>
      </c>
      <c r="H555" s="545">
        <v>7768.0016547184005</v>
      </c>
      <c r="I555" s="545">
        <v>12417.002301919656</v>
      </c>
      <c r="J555" s="545">
        <v>3000</v>
      </c>
      <c r="K555" s="545">
        <v>1683</v>
      </c>
      <c r="L555" s="545">
        <v>20287</v>
      </c>
      <c r="M555" s="542">
        <f t="shared" si="8"/>
        <v>1875863.0109847186</v>
      </c>
    </row>
    <row r="556" spans="1:13">
      <c r="A556" s="543" t="s">
        <v>1797</v>
      </c>
      <c r="B556" s="544" t="s">
        <v>1798</v>
      </c>
      <c r="C556" s="545">
        <v>19327773.001615696</v>
      </c>
      <c r="D556" s="545">
        <v>4273433</v>
      </c>
      <c r="E556" s="545">
        <v>226127</v>
      </c>
      <c r="F556" s="545">
        <v>935363</v>
      </c>
      <c r="G556" s="545">
        <v>331971.00305875635</v>
      </c>
      <c r="H556" s="545">
        <v>207084.00103054915</v>
      </c>
      <c r="I556" s="545">
        <v>446277.00135591527</v>
      </c>
      <c r="J556" s="545">
        <v>23640</v>
      </c>
      <c r="K556" s="545">
        <v>66262</v>
      </c>
      <c r="L556" s="545">
        <v>90415</v>
      </c>
      <c r="M556" s="542">
        <f t="shared" si="8"/>
        <v>25928345.007060919</v>
      </c>
    </row>
    <row r="557" spans="1:13" ht="25.5">
      <c r="A557" s="543" t="s">
        <v>1799</v>
      </c>
      <c r="B557" s="544" t="s">
        <v>1800</v>
      </c>
      <c r="C557" s="545">
        <v>5062407.9978360198</v>
      </c>
      <c r="D557" s="545">
        <v>1399224</v>
      </c>
      <c r="E557" s="545">
        <v>67341</v>
      </c>
      <c r="F557" s="545">
        <v>251331</v>
      </c>
      <c r="G557" s="545">
        <v>159111.00171710964</v>
      </c>
      <c r="H557" s="545">
        <v>40208.002996785639</v>
      </c>
      <c r="I557" s="545">
        <v>108797.99955376281</v>
      </c>
      <c r="J557" s="545">
        <v>11400</v>
      </c>
      <c r="K557" s="545">
        <v>9799</v>
      </c>
      <c r="L557" s="545">
        <v>95793</v>
      </c>
      <c r="M557" s="542">
        <f t="shared" si="8"/>
        <v>7205413.002103677</v>
      </c>
    </row>
    <row r="558" spans="1:13">
      <c r="A558" s="543" t="s">
        <v>1801</v>
      </c>
      <c r="B558" s="544" t="s">
        <v>1802</v>
      </c>
      <c r="C558" s="545">
        <v>2722481.994024775</v>
      </c>
      <c r="D558" s="545">
        <v>918264</v>
      </c>
      <c r="E558" s="545">
        <v>38162</v>
      </c>
      <c r="F558" s="545">
        <v>140432</v>
      </c>
      <c r="G558" s="545">
        <v>92896.001705930466</v>
      </c>
      <c r="H558" s="545">
        <v>22987.002058396389</v>
      </c>
      <c r="I558" s="545">
        <v>64252.002763244767</v>
      </c>
      <c r="J558" s="545">
        <v>5580</v>
      </c>
      <c r="K558" s="545">
        <v>5931</v>
      </c>
      <c r="L558" s="545">
        <v>0</v>
      </c>
      <c r="M558" s="542">
        <f t="shared" si="8"/>
        <v>4010986.0005523469</v>
      </c>
    </row>
    <row r="559" spans="1:13" ht="25.5">
      <c r="A559" s="543" t="s">
        <v>1803</v>
      </c>
      <c r="B559" s="544" t="s">
        <v>1804</v>
      </c>
      <c r="C559" s="545">
        <v>1006590.9989700959</v>
      </c>
      <c r="D559" s="545">
        <v>512421</v>
      </c>
      <c r="E559" s="545">
        <v>16654</v>
      </c>
      <c r="F559" s="545">
        <v>55774</v>
      </c>
      <c r="G559" s="545">
        <v>8339.004369797196</v>
      </c>
      <c r="H559" s="545">
        <v>7046.9961905381224</v>
      </c>
      <c r="I559" s="545">
        <v>9747.0020565861287</v>
      </c>
      <c r="J559" s="545">
        <v>3024</v>
      </c>
      <c r="K559" s="545">
        <v>1358</v>
      </c>
      <c r="L559" s="545">
        <v>17960</v>
      </c>
      <c r="M559" s="542">
        <f t="shared" si="8"/>
        <v>1638915.0015870174</v>
      </c>
    </row>
    <row r="560" spans="1:13">
      <c r="A560" s="543" t="s">
        <v>1805</v>
      </c>
      <c r="B560" s="544" t="s">
        <v>1806</v>
      </c>
      <c r="C560" s="545">
        <v>15769616.007899422</v>
      </c>
      <c r="D560" s="545">
        <v>8255159</v>
      </c>
      <c r="E560" s="545">
        <v>204408</v>
      </c>
      <c r="F560" s="545">
        <v>784068</v>
      </c>
      <c r="G560" s="545">
        <v>400490.99960278871</v>
      </c>
      <c r="H560" s="545">
        <v>146579.00186235571</v>
      </c>
      <c r="I560" s="545">
        <v>353196.99958268052</v>
      </c>
      <c r="J560" s="545">
        <v>31572</v>
      </c>
      <c r="K560" s="545">
        <v>41733</v>
      </c>
      <c r="L560" s="545">
        <v>0</v>
      </c>
      <c r="M560" s="542">
        <f t="shared" si="8"/>
        <v>25986823.008947246</v>
      </c>
    </row>
    <row r="561" spans="1:13">
      <c r="A561" s="543" t="s">
        <v>1807</v>
      </c>
      <c r="B561" s="544" t="s">
        <v>1808</v>
      </c>
      <c r="C561" s="545">
        <v>1426202.9949232601</v>
      </c>
      <c r="D561" s="545">
        <v>384000</v>
      </c>
      <c r="E561" s="545">
        <v>21266</v>
      </c>
      <c r="F561" s="545">
        <v>74923</v>
      </c>
      <c r="G561" s="545">
        <v>37467.995674608115</v>
      </c>
      <c r="H561" s="545">
        <v>10402.995982401695</v>
      </c>
      <c r="I561" s="545">
        <v>25024.002531551854</v>
      </c>
      <c r="J561" s="545">
        <v>3612</v>
      </c>
      <c r="K561" s="545">
        <v>2214</v>
      </c>
      <c r="L561" s="545">
        <v>0</v>
      </c>
      <c r="M561" s="542">
        <f t="shared" si="8"/>
        <v>1985112.9891118216</v>
      </c>
    </row>
    <row r="562" spans="1:13" ht="25.5">
      <c r="A562" s="543" t="s">
        <v>1809</v>
      </c>
      <c r="B562" s="544" t="s">
        <v>1810</v>
      </c>
      <c r="C562" s="545">
        <v>16230853.006872572</v>
      </c>
      <c r="D562" s="545">
        <v>4162964</v>
      </c>
      <c r="E562" s="545">
        <v>215718</v>
      </c>
      <c r="F562" s="545">
        <v>819398</v>
      </c>
      <c r="G562" s="545">
        <v>627529.00137012335</v>
      </c>
      <c r="H562" s="545">
        <v>147025.0026318446</v>
      </c>
      <c r="I562" s="545">
        <v>437729.99984753091</v>
      </c>
      <c r="J562" s="545">
        <v>30012</v>
      </c>
      <c r="K562" s="545">
        <v>40897</v>
      </c>
      <c r="L562" s="545">
        <v>1046686</v>
      </c>
      <c r="M562" s="542">
        <f t="shared" si="8"/>
        <v>23758812.010722071</v>
      </c>
    </row>
    <row r="563" spans="1:13">
      <c r="A563" s="543" t="s">
        <v>1811</v>
      </c>
      <c r="B563" s="544" t="s">
        <v>1812</v>
      </c>
      <c r="C563" s="545">
        <v>8315144.0030375011</v>
      </c>
      <c r="D563" s="545">
        <v>2394494</v>
      </c>
      <c r="E563" s="545">
        <v>107323</v>
      </c>
      <c r="F563" s="545">
        <v>419625</v>
      </c>
      <c r="G563" s="545">
        <v>175027.0006798612</v>
      </c>
      <c r="H563" s="545">
        <v>85530.001407006435</v>
      </c>
      <c r="I563" s="545">
        <v>194782.99639662955</v>
      </c>
      <c r="J563" s="545">
        <v>12900</v>
      </c>
      <c r="K563" s="545">
        <v>26346</v>
      </c>
      <c r="L563" s="545">
        <v>373567</v>
      </c>
      <c r="M563" s="542">
        <f t="shared" si="8"/>
        <v>12104739.001520999</v>
      </c>
    </row>
    <row r="564" spans="1:13">
      <c r="A564" s="543" t="s">
        <v>1813</v>
      </c>
      <c r="B564" s="544" t="s">
        <v>1814</v>
      </c>
      <c r="C564" s="545">
        <v>4934947.0072537139</v>
      </c>
      <c r="D564" s="545">
        <v>2406703</v>
      </c>
      <c r="E564" s="545">
        <v>75396</v>
      </c>
      <c r="F564" s="545">
        <v>262318</v>
      </c>
      <c r="G564" s="545">
        <v>79372.998480269292</v>
      </c>
      <c r="H564" s="545">
        <v>34880.997528843232</v>
      </c>
      <c r="I564" s="545">
        <v>64730.000876979539</v>
      </c>
      <c r="J564" s="545">
        <v>12828</v>
      </c>
      <c r="K564" s="545">
        <v>7029</v>
      </c>
      <c r="L564" s="545">
        <v>0</v>
      </c>
      <c r="M564" s="542">
        <f t="shared" si="8"/>
        <v>7878205.0041398071</v>
      </c>
    </row>
    <row r="565" spans="1:13" ht="25.5">
      <c r="A565" s="543" t="s">
        <v>1815</v>
      </c>
      <c r="B565" s="544" t="s">
        <v>1816</v>
      </c>
      <c r="C565" s="545">
        <v>2055482.9979724314</v>
      </c>
      <c r="D565" s="545">
        <v>840607</v>
      </c>
      <c r="E565" s="545">
        <v>28224</v>
      </c>
      <c r="F565" s="545">
        <v>104596</v>
      </c>
      <c r="G565" s="545">
        <v>45815.999047098943</v>
      </c>
      <c r="H565" s="545">
        <v>17327.99587141673</v>
      </c>
      <c r="I565" s="545">
        <v>39148.999555361414</v>
      </c>
      <c r="J565" s="545">
        <v>4344</v>
      </c>
      <c r="K565" s="545">
        <v>4474</v>
      </c>
      <c r="L565" s="545">
        <v>49884</v>
      </c>
      <c r="M565" s="542">
        <f t="shared" si="8"/>
        <v>3189904.992446309</v>
      </c>
    </row>
    <row r="566" spans="1:13">
      <c r="A566" s="543" t="s">
        <v>1817</v>
      </c>
      <c r="B566" s="544" t="s">
        <v>1818</v>
      </c>
      <c r="C566" s="545">
        <v>1630594.0087237759</v>
      </c>
      <c r="D566" s="545">
        <v>852830</v>
      </c>
      <c r="E566" s="545">
        <v>25329</v>
      </c>
      <c r="F566" s="545">
        <v>87348</v>
      </c>
      <c r="G566" s="545">
        <v>33142.003850786568</v>
      </c>
      <c r="H566" s="545">
        <v>11535.002304659291</v>
      </c>
      <c r="I566" s="545">
        <v>24122.000162945231</v>
      </c>
      <c r="J566" s="545">
        <v>4452</v>
      </c>
      <c r="K566" s="545">
        <v>2310</v>
      </c>
      <c r="L566" s="545">
        <v>14719</v>
      </c>
      <c r="M566" s="542">
        <f t="shared" si="8"/>
        <v>2686381.0150421667</v>
      </c>
    </row>
    <row r="567" spans="1:13">
      <c r="A567" s="543" t="s">
        <v>1819</v>
      </c>
      <c r="B567" s="544" t="s">
        <v>1820</v>
      </c>
      <c r="C567" s="545">
        <v>2176390.998887009</v>
      </c>
      <c r="D567" s="545">
        <v>1002134</v>
      </c>
      <c r="E567" s="545">
        <v>30191</v>
      </c>
      <c r="F567" s="545">
        <v>109430</v>
      </c>
      <c r="G567" s="545">
        <v>32192.99888938625</v>
      </c>
      <c r="H567" s="545">
        <v>14925.997624877982</v>
      </c>
      <c r="I567" s="545">
        <v>26737.999868770261</v>
      </c>
      <c r="J567" s="545">
        <v>5196</v>
      </c>
      <c r="K567" s="545">
        <v>2958</v>
      </c>
      <c r="L567" s="545">
        <v>676</v>
      </c>
      <c r="M567" s="542">
        <f t="shared" si="8"/>
        <v>3400832.9952700431</v>
      </c>
    </row>
    <row r="568" spans="1:13">
      <c r="A568" s="543" t="s">
        <v>1821</v>
      </c>
      <c r="B568" s="544" t="s">
        <v>1822</v>
      </c>
      <c r="C568" s="545">
        <v>44613441.003607221</v>
      </c>
      <c r="D568" s="545">
        <v>14787427</v>
      </c>
      <c r="E568" s="545">
        <v>515990</v>
      </c>
      <c r="F568" s="545">
        <v>2146190</v>
      </c>
      <c r="G568" s="545">
        <v>1256916.9991114433</v>
      </c>
      <c r="H568" s="545">
        <v>462404.99904597795</v>
      </c>
      <c r="I568" s="545">
        <v>1186163.0044494146</v>
      </c>
      <c r="J568" s="545">
        <v>48552</v>
      </c>
      <c r="K568" s="545">
        <v>145243</v>
      </c>
      <c r="L568" s="545">
        <v>0</v>
      </c>
      <c r="M568" s="542">
        <f t="shared" si="8"/>
        <v>65162328.006214052</v>
      </c>
    </row>
    <row r="569" spans="1:13">
      <c r="A569" s="543" t="s">
        <v>1823</v>
      </c>
      <c r="B569" s="544" t="s">
        <v>1824</v>
      </c>
      <c r="C569" s="545">
        <v>3076208.0017755609</v>
      </c>
      <c r="D569" s="545">
        <v>745788</v>
      </c>
      <c r="E569" s="545">
        <v>43596</v>
      </c>
      <c r="F569" s="545">
        <v>158286</v>
      </c>
      <c r="G569" s="545">
        <v>84425.000037152276</v>
      </c>
      <c r="H569" s="545">
        <v>23888.000437707564</v>
      </c>
      <c r="I569" s="545">
        <v>59812.99532000428</v>
      </c>
      <c r="J569" s="545">
        <v>6864</v>
      </c>
      <c r="K569" s="545">
        <v>5603</v>
      </c>
      <c r="L569" s="545">
        <v>93136</v>
      </c>
      <c r="M569" s="542">
        <f t="shared" si="8"/>
        <v>4297606.9975704253</v>
      </c>
    </row>
    <row r="570" spans="1:13">
      <c r="A570" s="543" t="s">
        <v>1825</v>
      </c>
      <c r="B570" s="544" t="s">
        <v>1826</v>
      </c>
      <c r="C570" s="545">
        <v>2941394.0072017675</v>
      </c>
      <c r="D570" s="545">
        <v>662088</v>
      </c>
      <c r="E570" s="545">
        <v>42426</v>
      </c>
      <c r="F570" s="545">
        <v>152660</v>
      </c>
      <c r="G570" s="545">
        <v>90360.99914161078</v>
      </c>
      <c r="H570" s="545">
        <v>23199.001516530847</v>
      </c>
      <c r="I570" s="545">
        <v>61846.995493506969</v>
      </c>
      <c r="J570" s="545">
        <v>6960</v>
      </c>
      <c r="K570" s="545">
        <v>5516</v>
      </c>
      <c r="L570" s="545">
        <v>0</v>
      </c>
      <c r="M570" s="542">
        <f t="shared" si="8"/>
        <v>3986451.003353416</v>
      </c>
    </row>
    <row r="571" spans="1:13">
      <c r="A571" s="543" t="s">
        <v>1827</v>
      </c>
      <c r="B571" s="544" t="s">
        <v>1828</v>
      </c>
      <c r="C571" s="545">
        <v>1818317.0054153427</v>
      </c>
      <c r="D571" s="545">
        <v>923600</v>
      </c>
      <c r="E571" s="545">
        <v>25764</v>
      </c>
      <c r="F571" s="545">
        <v>94129</v>
      </c>
      <c r="G571" s="545">
        <v>45978.003685550248</v>
      </c>
      <c r="H571" s="545">
        <v>15037.003476793434</v>
      </c>
      <c r="I571" s="545">
        <v>35971.002613409692</v>
      </c>
      <c r="J571" s="545">
        <v>3864</v>
      </c>
      <c r="K571" s="545">
        <v>3791</v>
      </c>
      <c r="L571" s="545">
        <v>57879</v>
      </c>
      <c r="M571" s="542">
        <f t="shared" si="8"/>
        <v>3024330.0151910963</v>
      </c>
    </row>
    <row r="572" spans="1:13">
      <c r="A572" s="543" t="s">
        <v>1829</v>
      </c>
      <c r="B572" s="544" t="s">
        <v>1830</v>
      </c>
      <c r="C572" s="545">
        <v>1916359.0052265064</v>
      </c>
      <c r="D572" s="545">
        <v>885477</v>
      </c>
      <c r="E572" s="545">
        <v>28807</v>
      </c>
      <c r="F572" s="545">
        <v>100671</v>
      </c>
      <c r="G572" s="545">
        <v>39066.997743370637</v>
      </c>
      <c r="H572" s="545">
        <v>13310.997597098109</v>
      </c>
      <c r="I572" s="545">
        <v>27811.999789255486</v>
      </c>
      <c r="J572" s="545">
        <v>5076</v>
      </c>
      <c r="K572" s="545">
        <v>2622</v>
      </c>
      <c r="L572" s="545">
        <v>8536</v>
      </c>
      <c r="M572" s="542">
        <f t="shared" si="8"/>
        <v>3027738.0003562304</v>
      </c>
    </row>
    <row r="573" spans="1:13">
      <c r="A573" s="543" t="s">
        <v>1831</v>
      </c>
      <c r="B573" s="544" t="s">
        <v>1832</v>
      </c>
      <c r="C573" s="545">
        <v>21319833.990452901</v>
      </c>
      <c r="D573" s="545">
        <v>6551940</v>
      </c>
      <c r="E573" s="545">
        <v>260481</v>
      </c>
      <c r="F573" s="545">
        <v>1040517</v>
      </c>
      <c r="G573" s="545">
        <v>602050.0039476587</v>
      </c>
      <c r="H573" s="545">
        <v>211180.00108833984</v>
      </c>
      <c r="I573" s="545">
        <v>537897.00383736379</v>
      </c>
      <c r="J573" s="545">
        <v>32268</v>
      </c>
      <c r="K573" s="545">
        <v>63670</v>
      </c>
      <c r="L573" s="545">
        <v>0</v>
      </c>
      <c r="M573" s="542">
        <f t="shared" si="8"/>
        <v>30619836.999326266</v>
      </c>
    </row>
    <row r="574" spans="1:13">
      <c r="A574" s="546"/>
      <c r="B574" s="547"/>
      <c r="C574" s="548">
        <f>SUM(C4:C573)</f>
        <v>4905810959.4899998</v>
      </c>
      <c r="D574" s="548">
        <f>SUM(D4:D573)</f>
        <v>1640070077</v>
      </c>
      <c r="E574" s="548">
        <f t="shared" ref="E574:L574" si="9">SUM(E4:E573)</f>
        <v>62572704</v>
      </c>
      <c r="F574" s="548">
        <f t="shared" si="9"/>
        <v>242955391</v>
      </c>
      <c r="G574" s="548">
        <f t="shared" si="9"/>
        <v>112213441.60000008</v>
      </c>
      <c r="H574" s="548">
        <f t="shared" si="9"/>
        <v>45895604.200000033</v>
      </c>
      <c r="I574" s="548">
        <f t="shared" si="9"/>
        <v>107340752.79999997</v>
      </c>
      <c r="J574" s="548">
        <f t="shared" si="9"/>
        <v>7972425.6000000006</v>
      </c>
      <c r="K574" s="548">
        <f t="shared" si="9"/>
        <v>13299350.200000001</v>
      </c>
      <c r="L574" s="548">
        <f t="shared" si="9"/>
        <v>241227202.9996466</v>
      </c>
      <c r="M574" s="549">
        <f>SUM(C574:L574)</f>
        <v>7379357908.8896465</v>
      </c>
    </row>
    <row r="575" spans="1:13">
      <c r="A575" s="1619" t="s">
        <v>1833</v>
      </c>
      <c r="B575" s="1619"/>
      <c r="C575" s="1619"/>
      <c r="D575" s="1619"/>
      <c r="E575" s="1619"/>
      <c r="F575" s="1619"/>
      <c r="G575" s="1619"/>
      <c r="H575" s="1619"/>
      <c r="I575" s="1619"/>
      <c r="J575" s="1619"/>
      <c r="K575" s="550"/>
      <c r="L575" s="551"/>
      <c r="M575" s="552"/>
    </row>
    <row r="576" spans="1:13">
      <c r="A576" s="553"/>
      <c r="B576" s="553"/>
      <c r="C576" s="553"/>
      <c r="D576" s="553"/>
      <c r="E576" s="553"/>
      <c r="F576" s="553"/>
      <c r="G576" s="553"/>
      <c r="H576" s="553"/>
      <c r="I576" s="553"/>
      <c r="J576" s="553"/>
      <c r="K576" s="553"/>
      <c r="L576" s="551"/>
      <c r="M576" s="552"/>
    </row>
    <row r="577" spans="1:13">
      <c r="A577" s="554"/>
      <c r="B577" s="554"/>
      <c r="C577" s="555"/>
      <c r="D577" s="556"/>
      <c r="E577" s="556"/>
      <c r="F577" s="556"/>
      <c r="G577" s="557"/>
      <c r="H577" s="557"/>
      <c r="I577" s="553"/>
      <c r="J577" s="553"/>
      <c r="K577" s="553"/>
      <c r="L577" s="551"/>
      <c r="M577" s="558"/>
    </row>
    <row r="578" spans="1:13">
      <c r="A578" s="1620"/>
      <c r="B578" s="1620"/>
      <c r="C578" s="1620"/>
      <c r="D578" s="1620"/>
      <c r="E578" s="1620"/>
      <c r="F578" s="1620"/>
      <c r="G578" s="1620"/>
      <c r="H578" s="1620"/>
      <c r="I578" s="1620"/>
      <c r="J578" s="1620"/>
      <c r="K578" s="559"/>
      <c r="L578" s="551"/>
      <c r="M578" s="552"/>
    </row>
    <row r="579" spans="1:13">
      <c r="A579" s="1620"/>
      <c r="B579" s="1620"/>
      <c r="C579" s="1620"/>
      <c r="D579" s="1620"/>
      <c r="E579" s="1620"/>
      <c r="F579" s="1620"/>
      <c r="G579" s="1620"/>
      <c r="H579" s="1620"/>
      <c r="I579" s="1620"/>
      <c r="J579" s="1620"/>
      <c r="K579" s="559"/>
      <c r="L579" s="551"/>
      <c r="M579" s="552"/>
    </row>
    <row r="580" spans="1:13">
      <c r="A580" s="1620"/>
      <c r="B580" s="1620"/>
      <c r="C580" s="1620"/>
      <c r="D580" s="1620"/>
      <c r="E580" s="1620"/>
      <c r="F580" s="1620"/>
      <c r="G580" s="1620"/>
      <c r="H580" s="1620"/>
      <c r="I580" s="1620"/>
      <c r="J580" s="1620"/>
      <c r="K580" s="559"/>
      <c r="L580" s="551"/>
    </row>
    <row r="581" spans="1:13">
      <c r="A581" s="1620"/>
      <c r="B581" s="1620"/>
      <c r="C581" s="1620"/>
      <c r="D581" s="1620"/>
      <c r="E581" s="1620"/>
      <c r="F581" s="1620"/>
      <c r="G581" s="1620"/>
      <c r="H581" s="1620"/>
      <c r="I581" s="1620"/>
      <c r="J581" s="1620"/>
      <c r="K581" s="559"/>
      <c r="L581" s="551"/>
    </row>
  </sheetData>
  <mergeCells count="4">
    <mergeCell ref="A1:M2"/>
    <mergeCell ref="A575:J575"/>
    <mergeCell ref="A578:J579"/>
    <mergeCell ref="A580:J581"/>
  </mergeCells>
  <pageMargins left="0.70866141732283472" right="0.70866141732283472" top="0.74803149606299213" bottom="0.74803149606299213" header="0.31496062992125984" footer="0.31496062992125984"/>
  <pageSetup scale="6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6"/>
  <sheetViews>
    <sheetView workbookViewId="0">
      <selection activeCell="H16" sqref="H16"/>
    </sheetView>
  </sheetViews>
  <sheetFormatPr baseColWidth="10" defaultRowHeight="15"/>
  <cols>
    <col min="1" max="1" width="5.42578125" bestFit="1" customWidth="1"/>
    <col min="2" max="2" width="27.140625" customWidth="1"/>
    <col min="3" max="3" width="22.85546875" customWidth="1"/>
    <col min="4" max="4" width="22.7109375" bestFit="1" customWidth="1"/>
  </cols>
  <sheetData>
    <row r="1" spans="1:4">
      <c r="A1" s="1621" t="s">
        <v>1834</v>
      </c>
      <c r="B1" s="1621"/>
      <c r="C1" s="1621"/>
      <c r="D1" s="1621"/>
    </row>
    <row r="2" spans="1:4">
      <c r="A2" s="1621"/>
      <c r="B2" s="1621"/>
      <c r="C2" s="1621"/>
      <c r="D2" s="1621"/>
    </row>
    <row r="3" spans="1:4">
      <c r="A3" s="560"/>
      <c r="B3" s="560"/>
    </row>
    <row r="4" spans="1:4" ht="60" customHeight="1">
      <c r="A4" s="561" t="s">
        <v>1835</v>
      </c>
      <c r="B4" s="561" t="s">
        <v>1836</v>
      </c>
      <c r="C4" s="562" t="s">
        <v>631</v>
      </c>
      <c r="D4" s="562" t="s">
        <v>1837</v>
      </c>
    </row>
    <row r="5" spans="1:4">
      <c r="A5" s="563"/>
      <c r="B5" s="563"/>
      <c r="C5" s="564" t="s">
        <v>1838</v>
      </c>
      <c r="D5" s="564" t="s">
        <v>1838</v>
      </c>
    </row>
    <row r="6" spans="1:4">
      <c r="A6" s="1812"/>
      <c r="B6" s="1812"/>
      <c r="C6" s="1813"/>
      <c r="D6" s="1813"/>
    </row>
    <row r="7" spans="1:4">
      <c r="A7" s="566" t="s">
        <v>693</v>
      </c>
      <c r="B7" s="566" t="s">
        <v>694</v>
      </c>
      <c r="C7" s="565">
        <v>4407798.91</v>
      </c>
      <c r="D7" s="565">
        <v>752666.97</v>
      </c>
    </row>
    <row r="8" spans="1:4">
      <c r="A8" s="566" t="s">
        <v>695</v>
      </c>
      <c r="B8" s="566" t="s">
        <v>696</v>
      </c>
      <c r="C8" s="565">
        <v>71770048.689999998</v>
      </c>
      <c r="D8" s="565">
        <v>40422874.519999996</v>
      </c>
    </row>
    <row r="9" spans="1:4">
      <c r="A9" s="566" t="s">
        <v>697</v>
      </c>
      <c r="B9" s="566" t="s">
        <v>698</v>
      </c>
      <c r="C9" s="565">
        <v>9071761.6799999997</v>
      </c>
      <c r="D9" s="565">
        <v>2279475.3000000003</v>
      </c>
    </row>
    <row r="10" spans="1:4">
      <c r="A10" s="566" t="s">
        <v>699</v>
      </c>
      <c r="B10" s="566" t="s">
        <v>700</v>
      </c>
      <c r="C10" s="565">
        <v>2953056.99</v>
      </c>
      <c r="D10" s="565">
        <v>990726.02000000014</v>
      </c>
    </row>
    <row r="11" spans="1:4">
      <c r="A11" s="566" t="s">
        <v>701</v>
      </c>
      <c r="B11" s="566" t="s">
        <v>702</v>
      </c>
      <c r="C11" s="565">
        <v>16078041.369999999</v>
      </c>
      <c r="D11" s="565">
        <v>13658057.609999998</v>
      </c>
    </row>
    <row r="12" spans="1:4">
      <c r="A12" s="566" t="s">
        <v>703</v>
      </c>
      <c r="B12" s="566" t="s">
        <v>704</v>
      </c>
      <c r="C12" s="565">
        <v>31822008.610000003</v>
      </c>
      <c r="D12" s="565">
        <v>18314559.399999999</v>
      </c>
    </row>
    <row r="13" spans="1:4">
      <c r="A13" s="566" t="s">
        <v>705</v>
      </c>
      <c r="B13" s="566" t="s">
        <v>706</v>
      </c>
      <c r="C13" s="565">
        <v>10666123.069999998</v>
      </c>
      <c r="D13" s="565">
        <v>2143440.66</v>
      </c>
    </row>
    <row r="14" spans="1:4">
      <c r="A14" s="566" t="s">
        <v>707</v>
      </c>
      <c r="B14" s="566" t="s">
        <v>708</v>
      </c>
      <c r="C14" s="565">
        <v>2729992.2299999995</v>
      </c>
      <c r="D14" s="565">
        <v>656904.14999999991</v>
      </c>
    </row>
    <row r="15" spans="1:4">
      <c r="A15" s="566" t="s">
        <v>709</v>
      </c>
      <c r="B15" s="566" t="s">
        <v>710</v>
      </c>
      <c r="C15" s="565">
        <v>19363921.480000004</v>
      </c>
      <c r="D15" s="565">
        <v>6136773.5499999998</v>
      </c>
    </row>
    <row r="16" spans="1:4">
      <c r="A16" s="566" t="s">
        <v>711</v>
      </c>
      <c r="B16" s="566" t="s">
        <v>712</v>
      </c>
      <c r="C16" s="565">
        <v>11954501.42</v>
      </c>
      <c r="D16" s="565">
        <v>12058755.530000001</v>
      </c>
    </row>
    <row r="17" spans="1:4">
      <c r="A17" s="566" t="s">
        <v>713</v>
      </c>
      <c r="B17" s="566" t="s">
        <v>714</v>
      </c>
      <c r="C17" s="565">
        <v>4296706.53</v>
      </c>
      <c r="D17" s="565">
        <v>1254740.6299999999</v>
      </c>
    </row>
    <row r="18" spans="1:4">
      <c r="A18" s="566" t="s">
        <v>715</v>
      </c>
      <c r="B18" s="566" t="s">
        <v>716</v>
      </c>
      <c r="C18" s="565">
        <v>37801604.830000006</v>
      </c>
      <c r="D18" s="565">
        <v>9993176.8099999987</v>
      </c>
    </row>
    <row r="19" spans="1:4">
      <c r="A19" s="566" t="s">
        <v>717</v>
      </c>
      <c r="B19" s="566" t="s">
        <v>718</v>
      </c>
      <c r="C19" s="565">
        <v>5221395.6599999992</v>
      </c>
      <c r="D19" s="565">
        <v>2723377.8500000006</v>
      </c>
    </row>
    <row r="20" spans="1:4">
      <c r="A20" s="566" t="s">
        <v>719</v>
      </c>
      <c r="B20" s="566" t="s">
        <v>720</v>
      </c>
      <c r="C20" s="565">
        <v>19924235.370000005</v>
      </c>
      <c r="D20" s="565">
        <v>25132401.140000001</v>
      </c>
    </row>
    <row r="21" spans="1:4">
      <c r="A21" s="566" t="s">
        <v>721</v>
      </c>
      <c r="B21" s="566" t="s">
        <v>722</v>
      </c>
      <c r="C21" s="565">
        <v>19464205.82</v>
      </c>
      <c r="D21" s="565">
        <v>4793431.4000000004</v>
      </c>
    </row>
    <row r="22" spans="1:4">
      <c r="A22" s="566" t="s">
        <v>723</v>
      </c>
      <c r="B22" s="566" t="s">
        <v>724</v>
      </c>
      <c r="C22" s="565">
        <v>49419847.119999997</v>
      </c>
      <c r="D22" s="565">
        <v>8558548.25</v>
      </c>
    </row>
    <row r="23" spans="1:4">
      <c r="A23" s="566" t="s">
        <v>725</v>
      </c>
      <c r="B23" s="566" t="s">
        <v>726</v>
      </c>
      <c r="C23" s="565">
        <v>10808335.549999999</v>
      </c>
      <c r="D23" s="565">
        <v>3228137.99</v>
      </c>
    </row>
    <row r="24" spans="1:4">
      <c r="A24" s="566" t="s">
        <v>727</v>
      </c>
      <c r="B24" s="566" t="s">
        <v>728</v>
      </c>
      <c r="C24" s="565">
        <v>3228374.92</v>
      </c>
      <c r="D24" s="565">
        <v>673013.52</v>
      </c>
    </row>
    <row r="25" spans="1:4">
      <c r="A25" s="566" t="s">
        <v>729</v>
      </c>
      <c r="B25" s="566" t="s">
        <v>730</v>
      </c>
      <c r="C25" s="565">
        <v>8144342.54</v>
      </c>
      <c r="D25" s="565">
        <v>2464733.0199999996</v>
      </c>
    </row>
    <row r="26" spans="1:4">
      <c r="A26" s="566" t="s">
        <v>731</v>
      </c>
      <c r="B26" s="566" t="s">
        <v>732</v>
      </c>
      <c r="C26" s="565">
        <v>15051489.899999999</v>
      </c>
      <c r="D26" s="565">
        <v>4337894.32</v>
      </c>
    </row>
    <row r="27" spans="1:4">
      <c r="A27" s="566" t="s">
        <v>733</v>
      </c>
      <c r="B27" s="566" t="s">
        <v>734</v>
      </c>
      <c r="C27" s="565">
        <v>22471268.989999998</v>
      </c>
      <c r="D27" s="565">
        <v>12966249.83</v>
      </c>
    </row>
    <row r="28" spans="1:4">
      <c r="A28" s="566" t="s">
        <v>735</v>
      </c>
      <c r="B28" s="566" t="s">
        <v>736</v>
      </c>
      <c r="C28" s="565">
        <v>3246203.9799999995</v>
      </c>
      <c r="D28" s="565">
        <v>718656.72000000009</v>
      </c>
    </row>
    <row r="29" spans="1:4">
      <c r="A29" s="566" t="s">
        <v>737</v>
      </c>
      <c r="B29" s="566" t="s">
        <v>738</v>
      </c>
      <c r="C29" s="565">
        <v>44524144.560000002</v>
      </c>
      <c r="D29" s="565">
        <v>24058443.389999997</v>
      </c>
    </row>
    <row r="30" spans="1:4">
      <c r="A30" s="566" t="s">
        <v>739</v>
      </c>
      <c r="B30" s="566" t="s">
        <v>740</v>
      </c>
      <c r="C30" s="565">
        <v>14269306.250000002</v>
      </c>
      <c r="D30" s="565">
        <v>3261251.67</v>
      </c>
    </row>
    <row r="31" spans="1:4">
      <c r="A31" s="566" t="s">
        <v>741</v>
      </c>
      <c r="B31" s="566" t="s">
        <v>742</v>
      </c>
      <c r="C31" s="565">
        <v>18295435.869999997</v>
      </c>
      <c r="D31" s="565">
        <v>10163220.119999999</v>
      </c>
    </row>
    <row r="32" spans="1:4">
      <c r="A32" s="566" t="s">
        <v>743</v>
      </c>
      <c r="B32" s="566" t="s">
        <v>744</v>
      </c>
      <c r="C32" s="565">
        <v>20203502.319999997</v>
      </c>
      <c r="D32" s="565">
        <v>8086006.8399999999</v>
      </c>
    </row>
    <row r="33" spans="1:4">
      <c r="A33" s="566" t="s">
        <v>745</v>
      </c>
      <c r="B33" s="566" t="s">
        <v>746</v>
      </c>
      <c r="C33" s="565">
        <v>8670926.3199999984</v>
      </c>
      <c r="D33" s="565">
        <v>1950128.2600000002</v>
      </c>
    </row>
    <row r="34" spans="1:4">
      <c r="A34" s="566" t="s">
        <v>747</v>
      </c>
      <c r="B34" s="566" t="s">
        <v>748</v>
      </c>
      <c r="C34" s="565">
        <v>34562792.880000003</v>
      </c>
      <c r="D34" s="565">
        <v>20716644.879999999</v>
      </c>
    </row>
    <row r="35" spans="1:4">
      <c r="A35" s="566" t="s">
        <v>749</v>
      </c>
      <c r="B35" s="566" t="s">
        <v>750</v>
      </c>
      <c r="C35" s="565">
        <v>21082327.290000003</v>
      </c>
      <c r="D35" s="565">
        <v>3772276.5800000005</v>
      </c>
    </row>
    <row r="36" spans="1:4">
      <c r="A36" s="566" t="s">
        <v>751</v>
      </c>
      <c r="B36" s="566" t="s">
        <v>752</v>
      </c>
      <c r="C36" s="565">
        <v>6874572.2500000009</v>
      </c>
      <c r="D36" s="565">
        <v>7813042.5799999991</v>
      </c>
    </row>
    <row r="37" spans="1:4">
      <c r="A37" s="566" t="s">
        <v>753</v>
      </c>
      <c r="B37" s="566" t="s">
        <v>754</v>
      </c>
      <c r="C37" s="565">
        <v>22491547.060000002</v>
      </c>
      <c r="D37" s="565">
        <v>6430321.9900000002</v>
      </c>
    </row>
    <row r="38" spans="1:4">
      <c r="A38" s="566" t="s">
        <v>755</v>
      </c>
      <c r="B38" s="566" t="s">
        <v>756</v>
      </c>
      <c r="C38" s="565">
        <v>3699701.5100000007</v>
      </c>
      <c r="D38" s="565">
        <v>963877.08000000007</v>
      </c>
    </row>
    <row r="39" spans="1:4">
      <c r="A39" s="566" t="s">
        <v>757</v>
      </c>
      <c r="B39" s="566" t="s">
        <v>758</v>
      </c>
      <c r="C39" s="565">
        <v>3409366.5300000003</v>
      </c>
      <c r="D39" s="565">
        <v>2621351.86</v>
      </c>
    </row>
    <row r="40" spans="1:4">
      <c r="A40" s="566" t="s">
        <v>759</v>
      </c>
      <c r="B40" s="566" t="s">
        <v>760</v>
      </c>
      <c r="C40" s="565">
        <v>3205008.84</v>
      </c>
      <c r="D40" s="565">
        <v>1152714.6499999999</v>
      </c>
    </row>
    <row r="41" spans="1:4">
      <c r="A41" s="566" t="s">
        <v>761</v>
      </c>
      <c r="B41" s="566" t="s">
        <v>762</v>
      </c>
      <c r="C41" s="565">
        <v>6892489.3099999996</v>
      </c>
      <c r="D41" s="565">
        <v>587991.85</v>
      </c>
    </row>
    <row r="42" spans="1:4">
      <c r="A42" s="566" t="s">
        <v>763</v>
      </c>
      <c r="B42" s="566" t="s">
        <v>764</v>
      </c>
      <c r="C42" s="565">
        <v>13035009.08</v>
      </c>
      <c r="D42" s="565">
        <v>4703934.91</v>
      </c>
    </row>
    <row r="43" spans="1:4">
      <c r="A43" s="566" t="s">
        <v>765</v>
      </c>
      <c r="B43" s="566" t="s">
        <v>766</v>
      </c>
      <c r="C43" s="565">
        <v>16079416.369999999</v>
      </c>
      <c r="D43" s="565">
        <v>3959324.22</v>
      </c>
    </row>
    <row r="44" spans="1:4">
      <c r="A44" s="566" t="s">
        <v>767</v>
      </c>
      <c r="B44" s="566" t="s">
        <v>768</v>
      </c>
      <c r="C44" s="565">
        <v>7112640.0499999998</v>
      </c>
      <c r="D44" s="565">
        <v>1687008.6199999999</v>
      </c>
    </row>
    <row r="45" spans="1:4">
      <c r="A45" s="566" t="s">
        <v>769</v>
      </c>
      <c r="B45" s="566" t="s">
        <v>770</v>
      </c>
      <c r="C45" s="565">
        <v>66861248.090000004</v>
      </c>
      <c r="D45" s="565">
        <v>70087377.340000004</v>
      </c>
    </row>
    <row r="46" spans="1:4">
      <c r="A46" s="566" t="s">
        <v>771</v>
      </c>
      <c r="B46" s="566" t="s">
        <v>772</v>
      </c>
      <c r="C46" s="565">
        <v>32155285.730000004</v>
      </c>
      <c r="D46" s="565">
        <v>5714350.1600000001</v>
      </c>
    </row>
    <row r="47" spans="1:4">
      <c r="A47" s="566" t="s">
        <v>773</v>
      </c>
      <c r="B47" s="566" t="s">
        <v>774</v>
      </c>
      <c r="C47" s="565">
        <v>98515225.129999995</v>
      </c>
      <c r="D47" s="565">
        <v>28379333.370000001</v>
      </c>
    </row>
    <row r="48" spans="1:4">
      <c r="A48" s="566" t="s">
        <v>775</v>
      </c>
      <c r="B48" s="566" t="s">
        <v>776</v>
      </c>
      <c r="C48" s="565">
        <v>13940483.140000001</v>
      </c>
      <c r="D48" s="565">
        <v>7504279.7300000004</v>
      </c>
    </row>
    <row r="49" spans="1:4">
      <c r="A49" s="566" t="s">
        <v>777</v>
      </c>
      <c r="B49" s="566" t="s">
        <v>778</v>
      </c>
      <c r="C49" s="565">
        <v>119105756.76000001</v>
      </c>
      <c r="D49" s="565">
        <v>101641150.79999998</v>
      </c>
    </row>
    <row r="50" spans="1:4">
      <c r="A50" s="566" t="s">
        <v>779</v>
      </c>
      <c r="B50" s="566" t="s">
        <v>780</v>
      </c>
      <c r="C50" s="565">
        <v>55425644.420000002</v>
      </c>
      <c r="D50" s="565">
        <v>36634488.570000008</v>
      </c>
    </row>
    <row r="51" spans="1:4">
      <c r="A51" s="566" t="s">
        <v>781</v>
      </c>
      <c r="B51" s="566" t="s">
        <v>782</v>
      </c>
      <c r="C51" s="565">
        <v>7480955.2999999998</v>
      </c>
      <c r="D51" s="565">
        <v>7059482.2299999986</v>
      </c>
    </row>
    <row r="52" spans="1:4">
      <c r="A52" s="566" t="s">
        <v>783</v>
      </c>
      <c r="B52" s="566" t="s">
        <v>784</v>
      </c>
      <c r="C52" s="565">
        <v>8972158.3400000017</v>
      </c>
      <c r="D52" s="565">
        <v>2633881.36</v>
      </c>
    </row>
    <row r="53" spans="1:4">
      <c r="A53" s="566" t="s">
        <v>785</v>
      </c>
      <c r="B53" s="566" t="s">
        <v>786</v>
      </c>
      <c r="C53" s="565">
        <v>1883565.3699999999</v>
      </c>
      <c r="D53" s="565">
        <v>72492.189999999988</v>
      </c>
    </row>
    <row r="54" spans="1:4">
      <c r="A54" s="566" t="s">
        <v>787</v>
      </c>
      <c r="B54" s="566" t="s">
        <v>788</v>
      </c>
      <c r="C54" s="565">
        <v>5947553.1100000003</v>
      </c>
      <c r="D54" s="565">
        <v>1282484.54</v>
      </c>
    </row>
    <row r="55" spans="1:4">
      <c r="A55" s="566" t="s">
        <v>789</v>
      </c>
      <c r="B55" s="566" t="s">
        <v>790</v>
      </c>
      <c r="C55" s="565">
        <v>3402207.5</v>
      </c>
      <c r="D55" s="565">
        <v>1059638.3</v>
      </c>
    </row>
    <row r="56" spans="1:4">
      <c r="A56" s="566" t="s">
        <v>791</v>
      </c>
      <c r="B56" s="566" t="s">
        <v>792</v>
      </c>
      <c r="C56" s="565">
        <v>13256220.83</v>
      </c>
      <c r="D56" s="565">
        <v>3356117.9499999997</v>
      </c>
    </row>
    <row r="57" spans="1:4">
      <c r="A57" s="566" t="s">
        <v>793</v>
      </c>
      <c r="B57" s="566" t="s">
        <v>794</v>
      </c>
      <c r="C57" s="565">
        <v>18483909.5</v>
      </c>
      <c r="D57" s="565">
        <v>4263612.2500000009</v>
      </c>
    </row>
    <row r="58" spans="1:4">
      <c r="A58" s="566" t="s">
        <v>795</v>
      </c>
      <c r="B58" s="566" t="s">
        <v>796</v>
      </c>
      <c r="C58" s="565">
        <v>11692645.540000001</v>
      </c>
      <c r="D58" s="565">
        <v>5366208.8599999994</v>
      </c>
    </row>
    <row r="59" spans="1:4">
      <c r="A59" s="566" t="s">
        <v>797</v>
      </c>
      <c r="B59" s="566" t="s">
        <v>798</v>
      </c>
      <c r="C59" s="565">
        <v>3324462.2399999998</v>
      </c>
      <c r="D59" s="565">
        <v>1160769.33</v>
      </c>
    </row>
    <row r="60" spans="1:4">
      <c r="A60" s="566" t="s">
        <v>799</v>
      </c>
      <c r="B60" s="566" t="s">
        <v>800</v>
      </c>
      <c r="C60" s="565">
        <v>1888680.39</v>
      </c>
      <c r="D60" s="565">
        <v>361565.77999999997</v>
      </c>
    </row>
    <row r="61" spans="1:4">
      <c r="A61" s="566" t="s">
        <v>801</v>
      </c>
      <c r="B61" s="566" t="s">
        <v>802</v>
      </c>
      <c r="C61" s="565">
        <v>5786003.5700000003</v>
      </c>
      <c r="D61" s="565">
        <v>3346273.34</v>
      </c>
    </row>
    <row r="62" spans="1:4">
      <c r="A62" s="566" t="s">
        <v>803</v>
      </c>
      <c r="B62" s="566" t="s">
        <v>804</v>
      </c>
      <c r="C62" s="565">
        <v>3059223.34</v>
      </c>
      <c r="D62" s="565">
        <v>1294119.08</v>
      </c>
    </row>
    <row r="63" spans="1:4">
      <c r="A63" s="566" t="s">
        <v>805</v>
      </c>
      <c r="B63" s="566" t="s">
        <v>806</v>
      </c>
      <c r="C63" s="565">
        <v>55271687.899999999</v>
      </c>
      <c r="D63" s="565">
        <v>34172440.439999998</v>
      </c>
    </row>
    <row r="64" spans="1:4">
      <c r="A64" s="566" t="s">
        <v>807</v>
      </c>
      <c r="B64" s="566" t="s">
        <v>808</v>
      </c>
      <c r="C64" s="565">
        <v>46506113.259999998</v>
      </c>
      <c r="D64" s="565">
        <v>11385742.020000001</v>
      </c>
    </row>
    <row r="65" spans="1:4">
      <c r="A65" s="566" t="s">
        <v>809</v>
      </c>
      <c r="B65" s="566" t="s">
        <v>810</v>
      </c>
      <c r="C65" s="565">
        <v>86716438.239999995</v>
      </c>
      <c r="D65" s="565">
        <v>45083851.129999995</v>
      </c>
    </row>
    <row r="66" spans="1:4">
      <c r="A66" s="566" t="s">
        <v>811</v>
      </c>
      <c r="B66" s="566" t="s">
        <v>812</v>
      </c>
      <c r="C66" s="565">
        <v>9275682.3699999992</v>
      </c>
      <c r="D66" s="565">
        <v>2225777.4099999997</v>
      </c>
    </row>
    <row r="67" spans="1:4">
      <c r="A67" s="566" t="s">
        <v>813</v>
      </c>
      <c r="B67" s="566" t="s">
        <v>814</v>
      </c>
      <c r="C67" s="565">
        <v>8460719.6099999994</v>
      </c>
      <c r="D67" s="565">
        <v>2589133.11</v>
      </c>
    </row>
    <row r="68" spans="1:4">
      <c r="A68" s="566" t="s">
        <v>815</v>
      </c>
      <c r="B68" s="566" t="s">
        <v>816</v>
      </c>
      <c r="C68" s="565">
        <v>1809523.1200000003</v>
      </c>
      <c r="D68" s="565">
        <v>445692.45999999996</v>
      </c>
    </row>
    <row r="69" spans="1:4">
      <c r="A69" s="566" t="s">
        <v>817</v>
      </c>
      <c r="B69" s="566" t="s">
        <v>818</v>
      </c>
      <c r="C69" s="565">
        <v>3774551.7600000007</v>
      </c>
      <c r="D69" s="565">
        <v>3842083.8200000003</v>
      </c>
    </row>
    <row r="70" spans="1:4">
      <c r="A70" s="566" t="s">
        <v>819</v>
      </c>
      <c r="B70" s="566" t="s">
        <v>820</v>
      </c>
      <c r="C70" s="565">
        <v>17598916.509999998</v>
      </c>
      <c r="D70" s="565">
        <v>7601830.8999999994</v>
      </c>
    </row>
    <row r="71" spans="1:4">
      <c r="A71" s="566" t="s">
        <v>821</v>
      </c>
      <c r="B71" s="566" t="s">
        <v>822</v>
      </c>
      <c r="C71" s="565">
        <v>4517766.2799999993</v>
      </c>
      <c r="D71" s="565">
        <v>965667</v>
      </c>
    </row>
    <row r="72" spans="1:4">
      <c r="A72" s="566" t="s">
        <v>823</v>
      </c>
      <c r="B72" s="566" t="s">
        <v>824</v>
      </c>
      <c r="C72" s="565">
        <v>10422760.25</v>
      </c>
      <c r="D72" s="565">
        <v>4780901.8899999997</v>
      </c>
    </row>
    <row r="73" spans="1:4">
      <c r="A73" s="566" t="s">
        <v>825</v>
      </c>
      <c r="B73" s="566" t="s">
        <v>826</v>
      </c>
      <c r="C73" s="565">
        <v>175910601.72999999</v>
      </c>
      <c r="D73" s="565">
        <v>242495183.75</v>
      </c>
    </row>
    <row r="74" spans="1:4">
      <c r="A74" s="566" t="s">
        <v>827</v>
      </c>
      <c r="B74" s="566" t="s">
        <v>828</v>
      </c>
      <c r="C74" s="565">
        <v>33543862.43</v>
      </c>
      <c r="D74" s="565">
        <v>21256308.649999999</v>
      </c>
    </row>
    <row r="75" spans="1:4">
      <c r="A75" s="566" t="s">
        <v>829</v>
      </c>
      <c r="B75" s="566" t="s">
        <v>830</v>
      </c>
      <c r="C75" s="565">
        <v>7439612.1599999992</v>
      </c>
      <c r="D75" s="565">
        <v>2731432.52</v>
      </c>
    </row>
    <row r="76" spans="1:4">
      <c r="A76" s="566" t="s">
        <v>831</v>
      </c>
      <c r="B76" s="566" t="s">
        <v>832</v>
      </c>
      <c r="C76" s="565">
        <v>20538769.449999999</v>
      </c>
      <c r="D76" s="565">
        <v>5742094.0700000003</v>
      </c>
    </row>
    <row r="77" spans="1:4">
      <c r="A77" s="566" t="s">
        <v>833</v>
      </c>
      <c r="B77" s="566" t="s">
        <v>834</v>
      </c>
      <c r="C77" s="565">
        <v>10911270.899999999</v>
      </c>
      <c r="D77" s="565">
        <v>2913110.37</v>
      </c>
    </row>
    <row r="78" spans="1:4">
      <c r="A78" s="566" t="s">
        <v>835</v>
      </c>
      <c r="B78" s="566" t="s">
        <v>836</v>
      </c>
      <c r="C78" s="565">
        <v>17426710.93</v>
      </c>
      <c r="D78" s="565">
        <v>7212521.21</v>
      </c>
    </row>
    <row r="79" spans="1:4">
      <c r="A79" s="566" t="s">
        <v>837</v>
      </c>
      <c r="B79" s="566" t="s">
        <v>838</v>
      </c>
      <c r="C79" s="565">
        <v>71055546.279999986</v>
      </c>
      <c r="D79" s="565">
        <v>31012319.780000001</v>
      </c>
    </row>
    <row r="80" spans="1:4">
      <c r="A80" s="566" t="s">
        <v>839</v>
      </c>
      <c r="B80" s="566" t="s">
        <v>840</v>
      </c>
      <c r="C80" s="565">
        <v>2902480.81</v>
      </c>
      <c r="D80" s="565">
        <v>408103.9499999999</v>
      </c>
    </row>
    <row r="81" spans="1:4">
      <c r="A81" s="566" t="s">
        <v>841</v>
      </c>
      <c r="B81" s="566" t="s">
        <v>842</v>
      </c>
      <c r="C81" s="565">
        <v>4950714.7399999993</v>
      </c>
      <c r="D81" s="565">
        <v>2380606.34</v>
      </c>
    </row>
    <row r="82" spans="1:4">
      <c r="A82" s="566" t="s">
        <v>843</v>
      </c>
      <c r="B82" s="566" t="s">
        <v>844</v>
      </c>
      <c r="C82" s="565">
        <v>6846811.1500000004</v>
      </c>
      <c r="D82" s="565">
        <v>3052724.88</v>
      </c>
    </row>
    <row r="83" spans="1:4">
      <c r="A83" s="566" t="s">
        <v>845</v>
      </c>
      <c r="B83" s="566" t="s">
        <v>846</v>
      </c>
      <c r="C83" s="565">
        <v>4581714.49</v>
      </c>
      <c r="D83" s="565">
        <v>3910996.1199999992</v>
      </c>
    </row>
    <row r="84" spans="1:4">
      <c r="A84" s="566" t="s">
        <v>847</v>
      </c>
      <c r="B84" s="566" t="s">
        <v>848</v>
      </c>
      <c r="C84" s="565">
        <v>2429331.2099999995</v>
      </c>
      <c r="D84" s="565">
        <v>1164349.19</v>
      </c>
    </row>
    <row r="85" spans="1:4">
      <c r="A85" s="566" t="s">
        <v>849</v>
      </c>
      <c r="B85" s="566" t="s">
        <v>850</v>
      </c>
      <c r="C85" s="565">
        <v>47058651.130000003</v>
      </c>
      <c r="D85" s="565">
        <v>75569036.649999991</v>
      </c>
    </row>
    <row r="86" spans="1:4">
      <c r="A86" s="566" t="s">
        <v>851</v>
      </c>
      <c r="B86" s="566" t="s">
        <v>852</v>
      </c>
      <c r="C86" s="565">
        <v>4430537.9799999995</v>
      </c>
      <c r="D86" s="565">
        <v>1425678.9099999997</v>
      </c>
    </row>
    <row r="87" spans="1:4">
      <c r="A87" s="566" t="s">
        <v>853</v>
      </c>
      <c r="B87" s="566" t="s">
        <v>854</v>
      </c>
      <c r="C87" s="565">
        <v>5900881.9499999993</v>
      </c>
      <c r="D87" s="565">
        <v>1674479.1099999999</v>
      </c>
    </row>
    <row r="88" spans="1:4">
      <c r="A88" s="566" t="s">
        <v>855</v>
      </c>
      <c r="B88" s="566" t="s">
        <v>856</v>
      </c>
      <c r="C88" s="565">
        <v>9774654.0499999989</v>
      </c>
      <c r="D88" s="565">
        <v>3725738.3999999994</v>
      </c>
    </row>
    <row r="89" spans="1:4">
      <c r="A89" s="566" t="s">
        <v>857</v>
      </c>
      <c r="B89" s="566" t="s">
        <v>858</v>
      </c>
      <c r="C89" s="565">
        <v>9590167.4299999997</v>
      </c>
      <c r="D89" s="565">
        <v>10194543.879999999</v>
      </c>
    </row>
    <row r="90" spans="1:4">
      <c r="A90" s="566" t="s">
        <v>859</v>
      </c>
      <c r="B90" s="566" t="s">
        <v>860</v>
      </c>
      <c r="C90" s="565">
        <v>4324540.6199999992</v>
      </c>
      <c r="D90" s="565">
        <v>3730213.2300000004</v>
      </c>
    </row>
    <row r="91" spans="1:4">
      <c r="A91" s="566" t="s">
        <v>861</v>
      </c>
      <c r="B91" s="566" t="s">
        <v>862</v>
      </c>
      <c r="C91" s="565">
        <v>118808376.76000001</v>
      </c>
      <c r="D91" s="565">
        <v>23442707.620000005</v>
      </c>
    </row>
    <row r="92" spans="1:4">
      <c r="A92" s="566" t="s">
        <v>863</v>
      </c>
      <c r="B92" s="566" t="s">
        <v>864</v>
      </c>
      <c r="C92" s="565">
        <v>4189556.1700000004</v>
      </c>
      <c r="D92" s="565">
        <v>923603.66</v>
      </c>
    </row>
    <row r="93" spans="1:4">
      <c r="A93" s="566" t="s">
        <v>865</v>
      </c>
      <c r="B93" s="566" t="s">
        <v>866</v>
      </c>
      <c r="C93" s="565">
        <v>8579955.0099999998</v>
      </c>
      <c r="D93" s="565">
        <v>4941100.5900000008</v>
      </c>
    </row>
    <row r="94" spans="1:4">
      <c r="A94" s="566" t="s">
        <v>867</v>
      </c>
      <c r="B94" s="566" t="s">
        <v>868</v>
      </c>
      <c r="C94" s="565">
        <v>10819128.59</v>
      </c>
      <c r="D94" s="565">
        <v>2578393.5500000003</v>
      </c>
    </row>
    <row r="95" spans="1:4">
      <c r="A95" s="566" t="s">
        <v>869</v>
      </c>
      <c r="B95" s="566" t="s">
        <v>870</v>
      </c>
      <c r="C95" s="565">
        <v>4630930.66</v>
      </c>
      <c r="D95" s="565">
        <v>2065578.7199999997</v>
      </c>
    </row>
    <row r="96" spans="1:4">
      <c r="A96" s="566" t="s">
        <v>871</v>
      </c>
      <c r="B96" s="566" t="s">
        <v>872</v>
      </c>
      <c r="C96" s="565">
        <v>12411191.970000001</v>
      </c>
      <c r="D96" s="565">
        <v>5579210.4800000004</v>
      </c>
    </row>
    <row r="97" spans="1:4">
      <c r="A97" s="566" t="s">
        <v>873</v>
      </c>
      <c r="B97" s="566" t="s">
        <v>874</v>
      </c>
      <c r="C97" s="565">
        <v>4850463.4000000004</v>
      </c>
      <c r="D97" s="565">
        <v>5619483.9000000004</v>
      </c>
    </row>
    <row r="98" spans="1:4">
      <c r="A98" s="566" t="s">
        <v>875</v>
      </c>
      <c r="B98" s="566" t="s">
        <v>876</v>
      </c>
      <c r="C98" s="565">
        <v>4088749.8299999996</v>
      </c>
      <c r="D98" s="565">
        <v>1589457.47</v>
      </c>
    </row>
    <row r="99" spans="1:4">
      <c r="A99" s="566" t="s">
        <v>877</v>
      </c>
      <c r="B99" s="566" t="s">
        <v>878</v>
      </c>
      <c r="C99" s="565">
        <v>2292652.75</v>
      </c>
      <c r="D99" s="565">
        <v>463591.76</v>
      </c>
    </row>
    <row r="100" spans="1:4">
      <c r="A100" s="566" t="s">
        <v>879</v>
      </c>
      <c r="B100" s="566" t="s">
        <v>880</v>
      </c>
      <c r="C100" s="565">
        <v>5382311.2000000002</v>
      </c>
      <c r="D100" s="565">
        <v>1655684.8499999999</v>
      </c>
    </row>
    <row r="101" spans="1:4">
      <c r="A101" s="566" t="s">
        <v>881</v>
      </c>
      <c r="B101" s="566" t="s">
        <v>882</v>
      </c>
      <c r="C101" s="565">
        <v>17012990.530000001</v>
      </c>
      <c r="D101" s="565">
        <v>4082829.3600000003</v>
      </c>
    </row>
    <row r="102" spans="1:4">
      <c r="A102" s="566" t="s">
        <v>883</v>
      </c>
      <c r="B102" s="566" t="s">
        <v>884</v>
      </c>
      <c r="C102" s="565">
        <v>1790290.0499999998</v>
      </c>
      <c r="D102" s="565">
        <v>676593.37</v>
      </c>
    </row>
    <row r="103" spans="1:4">
      <c r="A103" s="566" t="s">
        <v>885</v>
      </c>
      <c r="B103" s="566" t="s">
        <v>886</v>
      </c>
      <c r="C103" s="565">
        <v>4159566.0700000003</v>
      </c>
      <c r="D103" s="565">
        <v>1584982.63</v>
      </c>
    </row>
    <row r="104" spans="1:4">
      <c r="A104" s="566" t="s">
        <v>887</v>
      </c>
      <c r="B104" s="566" t="s">
        <v>888</v>
      </c>
      <c r="C104" s="565">
        <v>17013561.529999997</v>
      </c>
      <c r="D104" s="565">
        <v>3788385.9299999997</v>
      </c>
    </row>
    <row r="105" spans="1:4">
      <c r="A105" s="566" t="s">
        <v>889</v>
      </c>
      <c r="B105" s="566" t="s">
        <v>890</v>
      </c>
      <c r="C105" s="565">
        <v>2712136.1700000004</v>
      </c>
      <c r="D105" s="565">
        <v>340981.58</v>
      </c>
    </row>
    <row r="106" spans="1:4">
      <c r="A106" s="566" t="s">
        <v>891</v>
      </c>
      <c r="B106" s="566" t="s">
        <v>892</v>
      </c>
      <c r="C106" s="565">
        <v>2464602.3299999996</v>
      </c>
      <c r="D106" s="565">
        <v>351721.15</v>
      </c>
    </row>
    <row r="107" spans="1:4">
      <c r="A107" s="566" t="s">
        <v>893</v>
      </c>
      <c r="B107" s="566" t="s">
        <v>894</v>
      </c>
      <c r="C107" s="565">
        <v>3376037.42</v>
      </c>
      <c r="D107" s="565">
        <v>669433.65999999992</v>
      </c>
    </row>
    <row r="108" spans="1:4">
      <c r="A108" s="566" t="s">
        <v>895</v>
      </c>
      <c r="B108" s="566" t="s">
        <v>896</v>
      </c>
      <c r="C108" s="565">
        <v>8554907.9299999997</v>
      </c>
      <c r="D108" s="565">
        <v>4766582.45</v>
      </c>
    </row>
    <row r="109" spans="1:4">
      <c r="A109" s="566" t="s">
        <v>897</v>
      </c>
      <c r="B109" s="566" t="s">
        <v>898</v>
      </c>
      <c r="C109" s="565">
        <v>12255100.439999999</v>
      </c>
      <c r="D109" s="565">
        <v>5427066.4700000007</v>
      </c>
    </row>
    <row r="110" spans="1:4">
      <c r="A110" s="566" t="s">
        <v>899</v>
      </c>
      <c r="B110" s="566" t="s">
        <v>900</v>
      </c>
      <c r="C110" s="565">
        <v>8831137.8600000013</v>
      </c>
      <c r="D110" s="565">
        <v>2420879.7399999998</v>
      </c>
    </row>
    <row r="111" spans="1:4">
      <c r="A111" s="566" t="s">
        <v>901</v>
      </c>
      <c r="B111" s="566" t="s">
        <v>902</v>
      </c>
      <c r="C111" s="565">
        <v>18753853.420000002</v>
      </c>
      <c r="D111" s="565">
        <v>6871539.6299999999</v>
      </c>
    </row>
    <row r="112" spans="1:4">
      <c r="A112" s="566" t="s">
        <v>903</v>
      </c>
      <c r="B112" s="566" t="s">
        <v>904</v>
      </c>
      <c r="C112" s="565">
        <v>4415507.93</v>
      </c>
      <c r="D112" s="565">
        <v>222846.21999999997</v>
      </c>
    </row>
    <row r="113" spans="1:4">
      <c r="A113" s="566" t="s">
        <v>905</v>
      </c>
      <c r="B113" s="566" t="s">
        <v>906</v>
      </c>
      <c r="C113" s="565">
        <v>23172190.359999999</v>
      </c>
      <c r="D113" s="565">
        <v>23521464.510000002</v>
      </c>
    </row>
    <row r="114" spans="1:4">
      <c r="A114" s="566" t="s">
        <v>907</v>
      </c>
      <c r="B114" s="566" t="s">
        <v>908</v>
      </c>
      <c r="C114" s="565">
        <v>13475048.57</v>
      </c>
      <c r="D114" s="565">
        <v>2627616.6099999994</v>
      </c>
    </row>
    <row r="115" spans="1:4">
      <c r="A115" s="566" t="s">
        <v>909</v>
      </c>
      <c r="B115" s="566" t="s">
        <v>910</v>
      </c>
      <c r="C115" s="565">
        <v>2613143.84</v>
      </c>
      <c r="D115" s="565">
        <v>1102596.6099999999</v>
      </c>
    </row>
    <row r="116" spans="1:4">
      <c r="A116" s="566" t="s">
        <v>911</v>
      </c>
      <c r="B116" s="566" t="s">
        <v>912</v>
      </c>
      <c r="C116" s="565">
        <v>8626956.1699999981</v>
      </c>
      <c r="D116" s="565">
        <v>1492801.2600000002</v>
      </c>
    </row>
    <row r="117" spans="1:4">
      <c r="A117" s="566" t="s">
        <v>913</v>
      </c>
      <c r="B117" s="566" t="s">
        <v>914</v>
      </c>
      <c r="C117" s="565">
        <v>14946665.539999999</v>
      </c>
      <c r="D117" s="565">
        <v>4361163.3999999994</v>
      </c>
    </row>
    <row r="118" spans="1:4">
      <c r="A118" s="566" t="s">
        <v>915</v>
      </c>
      <c r="B118" s="566" t="s">
        <v>916</v>
      </c>
      <c r="C118" s="565">
        <v>6873156.2400000002</v>
      </c>
      <c r="D118" s="565">
        <v>2305429.29</v>
      </c>
    </row>
    <row r="119" spans="1:4">
      <c r="A119" s="566" t="s">
        <v>917</v>
      </c>
      <c r="B119" s="566" t="s">
        <v>918</v>
      </c>
      <c r="C119" s="565">
        <v>7331678.790000001</v>
      </c>
      <c r="D119" s="565">
        <v>2836143.41</v>
      </c>
    </row>
    <row r="120" spans="1:4">
      <c r="A120" s="566" t="s">
        <v>919</v>
      </c>
      <c r="B120" s="566" t="s">
        <v>920</v>
      </c>
      <c r="C120" s="565">
        <v>3651138.3499999996</v>
      </c>
      <c r="D120" s="565">
        <v>603206.26</v>
      </c>
    </row>
    <row r="121" spans="1:4">
      <c r="A121" s="566" t="s">
        <v>921</v>
      </c>
      <c r="B121" s="566" t="s">
        <v>922</v>
      </c>
      <c r="C121" s="565">
        <v>7141116.1499999985</v>
      </c>
      <c r="D121" s="565">
        <v>9299579.0899999999</v>
      </c>
    </row>
    <row r="122" spans="1:4">
      <c r="A122" s="566" t="s">
        <v>923</v>
      </c>
      <c r="B122" s="566" t="s">
        <v>924</v>
      </c>
      <c r="C122" s="565">
        <v>19021280.320000004</v>
      </c>
      <c r="D122" s="565">
        <v>3697099.52</v>
      </c>
    </row>
    <row r="123" spans="1:4">
      <c r="A123" s="566" t="s">
        <v>925</v>
      </c>
      <c r="B123" s="566" t="s">
        <v>926</v>
      </c>
      <c r="C123" s="565">
        <v>9091139.7400000002</v>
      </c>
      <c r="D123" s="565">
        <v>1980557.08</v>
      </c>
    </row>
    <row r="124" spans="1:4">
      <c r="A124" s="566" t="s">
        <v>927</v>
      </c>
      <c r="B124" s="566" t="s">
        <v>928</v>
      </c>
      <c r="C124" s="565">
        <v>7206154.3700000001</v>
      </c>
      <c r="D124" s="565">
        <v>2138070.87</v>
      </c>
    </row>
    <row r="125" spans="1:4">
      <c r="A125" s="566" t="s">
        <v>929</v>
      </c>
      <c r="B125" s="566" t="s">
        <v>930</v>
      </c>
      <c r="C125" s="565">
        <v>2476542.3699999996</v>
      </c>
      <c r="D125" s="565">
        <v>657799.1100000001</v>
      </c>
    </row>
    <row r="126" spans="1:4">
      <c r="A126" s="566" t="s">
        <v>931</v>
      </c>
      <c r="B126" s="566" t="s">
        <v>932</v>
      </c>
      <c r="C126" s="565">
        <v>1300608.3999999999</v>
      </c>
      <c r="D126" s="565">
        <v>401839.19</v>
      </c>
    </row>
    <row r="127" spans="1:4">
      <c r="A127" s="566" t="s">
        <v>933</v>
      </c>
      <c r="B127" s="566" t="s">
        <v>934</v>
      </c>
      <c r="C127" s="565">
        <v>5205774.6000000006</v>
      </c>
      <c r="D127" s="565">
        <v>533399</v>
      </c>
    </row>
    <row r="128" spans="1:4">
      <c r="A128" s="566" t="s">
        <v>935</v>
      </c>
      <c r="B128" s="566" t="s">
        <v>936</v>
      </c>
      <c r="C128" s="565">
        <v>3110919.52</v>
      </c>
      <c r="D128" s="565">
        <v>584411.99999999988</v>
      </c>
    </row>
    <row r="129" spans="1:4">
      <c r="A129" s="566" t="s">
        <v>937</v>
      </c>
      <c r="B129" s="566" t="s">
        <v>938</v>
      </c>
      <c r="C129" s="565">
        <v>7679388.9700000007</v>
      </c>
      <c r="D129" s="565">
        <v>2531855.37</v>
      </c>
    </row>
    <row r="130" spans="1:4">
      <c r="A130" s="566" t="s">
        <v>939</v>
      </c>
      <c r="B130" s="566" t="s">
        <v>940</v>
      </c>
      <c r="C130" s="565">
        <v>42384429.329999998</v>
      </c>
      <c r="D130" s="565">
        <v>17627226.429999996</v>
      </c>
    </row>
    <row r="131" spans="1:4">
      <c r="A131" s="566" t="s">
        <v>941</v>
      </c>
      <c r="B131" s="566" t="s">
        <v>942</v>
      </c>
      <c r="C131" s="565">
        <v>33402959.950000003</v>
      </c>
      <c r="D131" s="565">
        <v>10437079.34</v>
      </c>
    </row>
    <row r="132" spans="1:4">
      <c r="A132" s="566" t="s">
        <v>943</v>
      </c>
      <c r="B132" s="566" t="s">
        <v>944</v>
      </c>
      <c r="C132" s="565">
        <v>18861587.779999997</v>
      </c>
      <c r="D132" s="565">
        <v>4829229.99</v>
      </c>
    </row>
    <row r="133" spans="1:4">
      <c r="A133" s="566" t="s">
        <v>945</v>
      </c>
      <c r="B133" s="566" t="s">
        <v>946</v>
      </c>
      <c r="C133" s="565">
        <v>6227394.0600000005</v>
      </c>
      <c r="D133" s="565">
        <v>1120495.9099999997</v>
      </c>
    </row>
    <row r="134" spans="1:4">
      <c r="A134" s="566" t="s">
        <v>947</v>
      </c>
      <c r="B134" s="566" t="s">
        <v>948</v>
      </c>
      <c r="C134" s="565">
        <v>3383228.4400000004</v>
      </c>
      <c r="D134" s="565">
        <v>1201042.7400000002</v>
      </c>
    </row>
    <row r="135" spans="1:4">
      <c r="A135" s="566" t="s">
        <v>949</v>
      </c>
      <c r="B135" s="566" t="s">
        <v>950</v>
      </c>
      <c r="C135" s="565">
        <v>1586404.3599999999</v>
      </c>
      <c r="D135" s="565">
        <v>318607.46000000002</v>
      </c>
    </row>
    <row r="136" spans="1:4">
      <c r="A136" s="566" t="s">
        <v>951</v>
      </c>
      <c r="B136" s="566" t="s">
        <v>952</v>
      </c>
      <c r="C136" s="565">
        <v>15209216.43</v>
      </c>
      <c r="D136" s="565">
        <v>4635917.5999999996</v>
      </c>
    </row>
    <row r="137" spans="1:4">
      <c r="A137" s="566" t="s">
        <v>953</v>
      </c>
      <c r="B137" s="566" t="s">
        <v>954</v>
      </c>
      <c r="C137" s="565">
        <v>34535973.790000007</v>
      </c>
      <c r="D137" s="565">
        <v>10212443.18</v>
      </c>
    </row>
    <row r="138" spans="1:4">
      <c r="A138" s="566" t="s">
        <v>955</v>
      </c>
      <c r="B138" s="566" t="s">
        <v>956</v>
      </c>
      <c r="C138" s="565">
        <v>2834348.58</v>
      </c>
      <c r="D138" s="565">
        <v>1235051.4100000001</v>
      </c>
    </row>
    <row r="139" spans="1:4">
      <c r="A139" s="566" t="s">
        <v>957</v>
      </c>
      <c r="B139" s="566" t="s">
        <v>958</v>
      </c>
      <c r="C139" s="565">
        <v>20249403.469999999</v>
      </c>
      <c r="D139" s="565">
        <v>3520791.4699999997</v>
      </c>
    </row>
    <row r="140" spans="1:4">
      <c r="A140" s="566" t="s">
        <v>959</v>
      </c>
      <c r="B140" s="566" t="s">
        <v>960</v>
      </c>
      <c r="C140" s="565">
        <v>124927489.44999999</v>
      </c>
      <c r="D140" s="565">
        <v>25506496.400000002</v>
      </c>
    </row>
    <row r="141" spans="1:4">
      <c r="A141" s="566" t="s">
        <v>961</v>
      </c>
      <c r="B141" s="566" t="s">
        <v>962</v>
      </c>
      <c r="C141" s="565">
        <v>19077799.510000002</v>
      </c>
      <c r="D141" s="565">
        <v>7366455.1599999983</v>
      </c>
    </row>
    <row r="142" spans="1:4">
      <c r="A142" s="566" t="s">
        <v>963</v>
      </c>
      <c r="B142" s="566" t="s">
        <v>964</v>
      </c>
      <c r="C142" s="565">
        <v>44035177.910000004</v>
      </c>
      <c r="D142" s="565">
        <v>10910515.709999999</v>
      </c>
    </row>
    <row r="143" spans="1:4">
      <c r="A143" s="566" t="s">
        <v>965</v>
      </c>
      <c r="B143" s="566" t="s">
        <v>966</v>
      </c>
      <c r="C143" s="565">
        <v>15630485.860000001</v>
      </c>
      <c r="D143" s="565">
        <v>3087628.5099999993</v>
      </c>
    </row>
    <row r="144" spans="1:4">
      <c r="A144" s="566" t="s">
        <v>967</v>
      </c>
      <c r="B144" s="566" t="s">
        <v>968</v>
      </c>
      <c r="C144" s="565">
        <v>1722681.83</v>
      </c>
      <c r="D144" s="565">
        <v>403629.11000000004</v>
      </c>
    </row>
    <row r="145" spans="1:4">
      <c r="A145" s="566" t="s">
        <v>969</v>
      </c>
      <c r="B145" s="566" t="s">
        <v>970</v>
      </c>
      <c r="C145" s="565">
        <v>9147810.9299999997</v>
      </c>
      <c r="D145" s="565">
        <v>1964447.71</v>
      </c>
    </row>
    <row r="146" spans="1:4">
      <c r="A146" s="566" t="s">
        <v>971</v>
      </c>
      <c r="B146" s="566" t="s">
        <v>972</v>
      </c>
      <c r="C146" s="565">
        <v>1774972.0000000002</v>
      </c>
      <c r="D146" s="565">
        <v>726711.40999999992</v>
      </c>
    </row>
    <row r="147" spans="1:4">
      <c r="A147" s="566" t="s">
        <v>973</v>
      </c>
      <c r="B147" s="566" t="s">
        <v>974</v>
      </c>
      <c r="C147" s="565">
        <v>16683844.420000002</v>
      </c>
      <c r="D147" s="565">
        <v>7795143.29</v>
      </c>
    </row>
    <row r="148" spans="1:4">
      <c r="A148" s="566" t="s">
        <v>975</v>
      </c>
      <c r="B148" s="566" t="s">
        <v>976</v>
      </c>
      <c r="C148" s="565">
        <v>4520362.29</v>
      </c>
      <c r="D148" s="565">
        <v>753560.35</v>
      </c>
    </row>
    <row r="149" spans="1:4">
      <c r="A149" s="566" t="s">
        <v>977</v>
      </c>
      <c r="B149" s="566" t="s">
        <v>978</v>
      </c>
      <c r="C149" s="565">
        <v>15434217.189999999</v>
      </c>
      <c r="D149" s="565">
        <v>8467261.8399999999</v>
      </c>
    </row>
    <row r="150" spans="1:4">
      <c r="A150" s="566" t="s">
        <v>979</v>
      </c>
      <c r="B150" s="566" t="s">
        <v>980</v>
      </c>
      <c r="C150" s="565">
        <v>3631475.28</v>
      </c>
      <c r="D150" s="565">
        <v>962087.14999999991</v>
      </c>
    </row>
    <row r="151" spans="1:4">
      <c r="A151" s="566" t="s">
        <v>981</v>
      </c>
      <c r="B151" s="566" t="s">
        <v>982</v>
      </c>
      <c r="C151" s="565">
        <v>5885461.8999999994</v>
      </c>
      <c r="D151" s="565">
        <v>4667241.3600000003</v>
      </c>
    </row>
    <row r="152" spans="1:4">
      <c r="A152" s="566" t="s">
        <v>983</v>
      </c>
      <c r="B152" s="566" t="s">
        <v>984</v>
      </c>
      <c r="C152" s="565">
        <v>10051831.990000002</v>
      </c>
      <c r="D152" s="565">
        <v>2508586.2999999998</v>
      </c>
    </row>
    <row r="153" spans="1:4">
      <c r="A153" s="566" t="s">
        <v>985</v>
      </c>
      <c r="B153" s="566" t="s">
        <v>986</v>
      </c>
      <c r="C153" s="565">
        <v>2168580.3299999996</v>
      </c>
      <c r="D153" s="565">
        <v>336506.76</v>
      </c>
    </row>
    <row r="154" spans="1:4">
      <c r="A154" s="566" t="s">
        <v>987</v>
      </c>
      <c r="B154" s="566" t="s">
        <v>988</v>
      </c>
      <c r="C154" s="565">
        <v>7025439.7599999998</v>
      </c>
      <c r="D154" s="565">
        <v>1952813.15</v>
      </c>
    </row>
    <row r="155" spans="1:4">
      <c r="A155" s="566" t="s">
        <v>989</v>
      </c>
      <c r="B155" s="566" t="s">
        <v>990</v>
      </c>
      <c r="C155" s="565">
        <v>5475803.5199999996</v>
      </c>
      <c r="D155" s="565">
        <v>1806933.8900000001</v>
      </c>
    </row>
    <row r="156" spans="1:4">
      <c r="A156" s="566" t="s">
        <v>991</v>
      </c>
      <c r="B156" s="566" t="s">
        <v>992</v>
      </c>
      <c r="C156" s="565">
        <v>15071809.969999997</v>
      </c>
      <c r="D156" s="565">
        <v>12400632.079999998</v>
      </c>
    </row>
    <row r="157" spans="1:4">
      <c r="A157" s="566" t="s">
        <v>993</v>
      </c>
      <c r="B157" s="566" t="s">
        <v>994</v>
      </c>
      <c r="C157" s="565">
        <v>2248811.5999999996</v>
      </c>
      <c r="D157" s="565">
        <v>279229</v>
      </c>
    </row>
    <row r="158" spans="1:4">
      <c r="A158" s="566" t="s">
        <v>995</v>
      </c>
      <c r="B158" s="566" t="s">
        <v>996</v>
      </c>
      <c r="C158" s="565">
        <v>8414775.4499999993</v>
      </c>
      <c r="D158" s="565">
        <v>2212352.96</v>
      </c>
    </row>
    <row r="159" spans="1:4">
      <c r="A159" s="566" t="s">
        <v>997</v>
      </c>
      <c r="B159" s="566" t="s">
        <v>998</v>
      </c>
      <c r="C159" s="565">
        <v>11743753.709999999</v>
      </c>
      <c r="D159" s="565">
        <v>4394277.0999999996</v>
      </c>
    </row>
    <row r="160" spans="1:4">
      <c r="A160" s="566" t="s">
        <v>999</v>
      </c>
      <c r="B160" s="566" t="s">
        <v>1000</v>
      </c>
      <c r="C160" s="565">
        <v>7913330.7600000007</v>
      </c>
      <c r="D160" s="565">
        <v>2084372.98</v>
      </c>
    </row>
    <row r="161" spans="1:4">
      <c r="A161" s="566" t="s">
        <v>1001</v>
      </c>
      <c r="B161" s="566" t="s">
        <v>1002</v>
      </c>
      <c r="C161" s="565">
        <v>4233564.32</v>
      </c>
      <c r="D161" s="565">
        <v>948662.66999999993</v>
      </c>
    </row>
    <row r="162" spans="1:4">
      <c r="A162" s="566" t="s">
        <v>1003</v>
      </c>
      <c r="B162" s="566" t="s">
        <v>1004</v>
      </c>
      <c r="C162" s="565">
        <v>6768556.8900000006</v>
      </c>
      <c r="D162" s="565">
        <v>3290785.52</v>
      </c>
    </row>
    <row r="163" spans="1:4">
      <c r="A163" s="566" t="s">
        <v>1005</v>
      </c>
      <c r="B163" s="566" t="s">
        <v>1006</v>
      </c>
      <c r="C163" s="565">
        <v>6427489.7300000004</v>
      </c>
      <c r="D163" s="565">
        <v>15059572.459999999</v>
      </c>
    </row>
    <row r="164" spans="1:4">
      <c r="A164" s="566" t="s">
        <v>1007</v>
      </c>
      <c r="B164" s="566" t="s">
        <v>1008</v>
      </c>
      <c r="C164" s="565">
        <v>7059370.8699999992</v>
      </c>
      <c r="D164" s="565">
        <v>1998456.37</v>
      </c>
    </row>
    <row r="165" spans="1:4">
      <c r="A165" s="566" t="s">
        <v>1009</v>
      </c>
      <c r="B165" s="566" t="s">
        <v>1010</v>
      </c>
      <c r="C165" s="565">
        <v>18876501.830000002</v>
      </c>
      <c r="D165" s="565">
        <v>4955420.0299999993</v>
      </c>
    </row>
    <row r="166" spans="1:4">
      <c r="A166" s="566" t="s">
        <v>1011</v>
      </c>
      <c r="B166" s="566" t="s">
        <v>1012</v>
      </c>
      <c r="C166" s="565">
        <v>4034120.64</v>
      </c>
      <c r="D166" s="565">
        <v>1278904.6700000002</v>
      </c>
    </row>
    <row r="167" spans="1:4">
      <c r="A167" s="566" t="s">
        <v>1013</v>
      </c>
      <c r="B167" s="566" t="s">
        <v>1014</v>
      </c>
      <c r="C167" s="565">
        <v>8029119.1499999985</v>
      </c>
      <c r="D167" s="565">
        <v>2443253.85</v>
      </c>
    </row>
    <row r="168" spans="1:4">
      <c r="A168" s="566" t="s">
        <v>1015</v>
      </c>
      <c r="B168" s="566" t="s">
        <v>1016</v>
      </c>
      <c r="C168" s="565">
        <v>7439597.1599999992</v>
      </c>
      <c r="D168" s="565">
        <v>1831097.96</v>
      </c>
    </row>
    <row r="169" spans="1:4">
      <c r="A169" s="566" t="s">
        <v>1017</v>
      </c>
      <c r="B169" s="566" t="s">
        <v>1018</v>
      </c>
      <c r="C169" s="565">
        <v>6701548.6599999992</v>
      </c>
      <c r="D169" s="565">
        <v>1411359.46</v>
      </c>
    </row>
    <row r="170" spans="1:4">
      <c r="A170" s="566" t="s">
        <v>1019</v>
      </c>
      <c r="B170" s="566" t="s">
        <v>1020</v>
      </c>
      <c r="C170" s="565">
        <v>8348004.2299999995</v>
      </c>
      <c r="D170" s="565">
        <v>2578393.5500000003</v>
      </c>
    </row>
    <row r="171" spans="1:4">
      <c r="A171" s="566" t="s">
        <v>1021</v>
      </c>
      <c r="B171" s="566" t="s">
        <v>1022</v>
      </c>
      <c r="C171" s="565">
        <v>4099514.8599999994</v>
      </c>
      <c r="D171" s="565">
        <v>1457897.6300000001</v>
      </c>
    </row>
    <row r="172" spans="1:4">
      <c r="A172" s="566" t="s">
        <v>1023</v>
      </c>
      <c r="B172" s="566" t="s">
        <v>1024</v>
      </c>
      <c r="C172" s="565">
        <v>24092713.470000003</v>
      </c>
      <c r="D172" s="565">
        <v>10122051.739999998</v>
      </c>
    </row>
    <row r="173" spans="1:4">
      <c r="A173" s="566" t="s">
        <v>1025</v>
      </c>
      <c r="B173" s="566" t="s">
        <v>1026</v>
      </c>
      <c r="C173" s="565">
        <v>7138721.1399999987</v>
      </c>
      <c r="D173" s="565">
        <v>1923279.3299999996</v>
      </c>
    </row>
    <row r="174" spans="1:4">
      <c r="A174" s="566" t="s">
        <v>1027</v>
      </c>
      <c r="B174" s="566" t="s">
        <v>1028</v>
      </c>
      <c r="C174" s="565">
        <v>3473730.75</v>
      </c>
      <c r="D174" s="565">
        <v>839476.96</v>
      </c>
    </row>
    <row r="175" spans="1:4">
      <c r="A175" s="566" t="s">
        <v>1029</v>
      </c>
      <c r="B175" s="566" t="s">
        <v>1030</v>
      </c>
      <c r="C175" s="565">
        <v>14909854.419999998</v>
      </c>
      <c r="D175" s="565">
        <v>3804495.3000000003</v>
      </c>
    </row>
    <row r="176" spans="1:4">
      <c r="A176" s="566" t="s">
        <v>1031</v>
      </c>
      <c r="B176" s="566" t="s">
        <v>1032</v>
      </c>
      <c r="C176" s="565">
        <v>17079412.75</v>
      </c>
      <c r="D176" s="565">
        <v>3311369.7099999995</v>
      </c>
    </row>
    <row r="177" spans="1:4">
      <c r="A177" s="566" t="s">
        <v>1033</v>
      </c>
      <c r="B177" s="566" t="s">
        <v>1034</v>
      </c>
      <c r="C177" s="565">
        <v>110800652.68000001</v>
      </c>
      <c r="D177" s="565">
        <v>16200652.569999998</v>
      </c>
    </row>
    <row r="178" spans="1:4">
      <c r="A178" s="566" t="s">
        <v>1035</v>
      </c>
      <c r="B178" s="566" t="s">
        <v>1036</v>
      </c>
      <c r="C178" s="565">
        <v>2900200.81</v>
      </c>
      <c r="D178" s="565">
        <v>365145.62999999995</v>
      </c>
    </row>
    <row r="179" spans="1:4">
      <c r="A179" s="566" t="s">
        <v>1037</v>
      </c>
      <c r="B179" s="566" t="s">
        <v>1038</v>
      </c>
      <c r="C179" s="565">
        <v>3615502.23</v>
      </c>
      <c r="D179" s="565">
        <v>1303963.7000000002</v>
      </c>
    </row>
    <row r="180" spans="1:4">
      <c r="A180" s="566" t="s">
        <v>1039</v>
      </c>
      <c r="B180" s="566" t="s">
        <v>1040</v>
      </c>
      <c r="C180" s="565">
        <v>2937972.9299999997</v>
      </c>
      <c r="D180" s="565">
        <v>4084619.2800000003</v>
      </c>
    </row>
    <row r="181" spans="1:4">
      <c r="A181" s="566" t="s">
        <v>1041</v>
      </c>
      <c r="B181" s="566" t="s">
        <v>1042</v>
      </c>
      <c r="C181" s="565">
        <v>4434520.9999999991</v>
      </c>
      <c r="D181" s="565">
        <v>1274429.8500000001</v>
      </c>
    </row>
    <row r="182" spans="1:4">
      <c r="A182" s="566" t="s">
        <v>1043</v>
      </c>
      <c r="B182" s="566" t="s">
        <v>1044</v>
      </c>
      <c r="C182" s="565">
        <v>8913747.1399999987</v>
      </c>
      <c r="D182" s="565">
        <v>2438779.04</v>
      </c>
    </row>
    <row r="183" spans="1:4">
      <c r="A183" s="566" t="s">
        <v>1045</v>
      </c>
      <c r="B183" s="566" t="s">
        <v>1046</v>
      </c>
      <c r="C183" s="565">
        <v>16536868.920000002</v>
      </c>
      <c r="D183" s="565">
        <v>9276310.0100000016</v>
      </c>
    </row>
    <row r="184" spans="1:4">
      <c r="A184" s="566" t="s">
        <v>1047</v>
      </c>
      <c r="B184" s="566" t="s">
        <v>1048</v>
      </c>
      <c r="C184" s="565">
        <v>6499897.9799999995</v>
      </c>
      <c r="D184" s="565">
        <v>5989104.3400000008</v>
      </c>
    </row>
    <row r="185" spans="1:4">
      <c r="A185" s="566" t="s">
        <v>1049</v>
      </c>
      <c r="B185" s="566" t="s">
        <v>1050</v>
      </c>
      <c r="C185" s="565">
        <v>4758488.0900000008</v>
      </c>
      <c r="D185" s="565">
        <v>1295014.04</v>
      </c>
    </row>
    <row r="186" spans="1:4">
      <c r="A186" s="566" t="s">
        <v>1051</v>
      </c>
      <c r="B186" s="566" t="s">
        <v>1052</v>
      </c>
      <c r="C186" s="565">
        <v>5277951.8500000006</v>
      </c>
      <c r="D186" s="565">
        <v>2097797.4499999997</v>
      </c>
    </row>
    <row r="187" spans="1:4">
      <c r="A187" s="566" t="s">
        <v>1053</v>
      </c>
      <c r="B187" s="566" t="s">
        <v>1054</v>
      </c>
      <c r="C187" s="565">
        <v>2426279.2000000002</v>
      </c>
      <c r="D187" s="565">
        <v>405419.04</v>
      </c>
    </row>
    <row r="188" spans="1:4">
      <c r="A188" s="566" t="s">
        <v>1055</v>
      </c>
      <c r="B188" s="566" t="s">
        <v>1056</v>
      </c>
      <c r="C188" s="565">
        <v>8724927.5000000019</v>
      </c>
      <c r="D188" s="565">
        <v>1951918.19</v>
      </c>
    </row>
    <row r="189" spans="1:4">
      <c r="A189" s="566" t="s">
        <v>1057</v>
      </c>
      <c r="B189" s="566" t="s">
        <v>1058</v>
      </c>
      <c r="C189" s="565">
        <v>5142764.3900000006</v>
      </c>
      <c r="D189" s="565">
        <v>1320073.06</v>
      </c>
    </row>
    <row r="190" spans="1:4">
      <c r="A190" s="566" t="s">
        <v>1059</v>
      </c>
      <c r="B190" s="566" t="s">
        <v>1060</v>
      </c>
      <c r="C190" s="565">
        <v>210483535.75999999</v>
      </c>
      <c r="D190" s="565">
        <v>142703925.15000001</v>
      </c>
    </row>
    <row r="191" spans="1:4">
      <c r="A191" s="566" t="s">
        <v>1061</v>
      </c>
      <c r="B191" s="566" t="s">
        <v>1062</v>
      </c>
      <c r="C191" s="565">
        <v>15505062.43</v>
      </c>
      <c r="D191" s="565">
        <v>8000090.2199999997</v>
      </c>
    </row>
    <row r="192" spans="1:4">
      <c r="A192" s="566" t="s">
        <v>1063</v>
      </c>
      <c r="B192" s="566" t="s">
        <v>1064</v>
      </c>
      <c r="C192" s="565">
        <v>2746101.29</v>
      </c>
      <c r="D192" s="565">
        <v>468961.55</v>
      </c>
    </row>
    <row r="193" spans="1:4">
      <c r="A193" s="566" t="s">
        <v>1065</v>
      </c>
      <c r="B193" s="566" t="s">
        <v>1066</v>
      </c>
      <c r="C193" s="565">
        <v>10836519.640000001</v>
      </c>
      <c r="D193" s="565">
        <v>1618096.3399999999</v>
      </c>
    </row>
    <row r="194" spans="1:4">
      <c r="A194" s="566" t="s">
        <v>1067</v>
      </c>
      <c r="B194" s="566" t="s">
        <v>1068</v>
      </c>
      <c r="C194" s="565">
        <v>29546284.91</v>
      </c>
      <c r="D194" s="565">
        <v>8599716.6300000008</v>
      </c>
    </row>
    <row r="195" spans="1:4">
      <c r="A195" s="566" t="s">
        <v>1069</v>
      </c>
      <c r="B195" s="566" t="s">
        <v>1070</v>
      </c>
      <c r="C195" s="565">
        <v>17000174.489999998</v>
      </c>
      <c r="D195" s="565">
        <v>2788710.26</v>
      </c>
    </row>
    <row r="196" spans="1:4">
      <c r="A196" s="566" t="s">
        <v>1071</v>
      </c>
      <c r="B196" s="566" t="s">
        <v>1072</v>
      </c>
      <c r="C196" s="565">
        <v>53024502.309999995</v>
      </c>
      <c r="D196" s="565">
        <v>20086589.659999996</v>
      </c>
    </row>
    <row r="197" spans="1:4">
      <c r="A197" s="566" t="s">
        <v>1073</v>
      </c>
      <c r="B197" s="566" t="s">
        <v>1074</v>
      </c>
      <c r="C197" s="565">
        <v>1391586.71</v>
      </c>
      <c r="D197" s="565">
        <v>264909.57</v>
      </c>
    </row>
    <row r="198" spans="1:4">
      <c r="A198" s="566" t="s">
        <v>1075</v>
      </c>
      <c r="B198" s="566" t="s">
        <v>1076</v>
      </c>
      <c r="C198" s="565">
        <v>2773821.3800000004</v>
      </c>
      <c r="D198" s="565">
        <v>1362136.41</v>
      </c>
    </row>
    <row r="199" spans="1:4">
      <c r="A199" s="566" t="s">
        <v>1077</v>
      </c>
      <c r="B199" s="566" t="s">
        <v>1078</v>
      </c>
      <c r="C199" s="565">
        <v>4893453.5500000007</v>
      </c>
      <c r="D199" s="565">
        <v>2512166.15</v>
      </c>
    </row>
    <row r="200" spans="1:4">
      <c r="A200" s="566" t="s">
        <v>1079</v>
      </c>
      <c r="B200" s="566" t="s">
        <v>1080</v>
      </c>
      <c r="C200" s="565">
        <v>2959576.01</v>
      </c>
      <c r="D200" s="565">
        <v>1227891.69</v>
      </c>
    </row>
    <row r="201" spans="1:4">
      <c r="A201" s="566" t="s">
        <v>1081</v>
      </c>
      <c r="B201" s="566" t="s">
        <v>1082</v>
      </c>
      <c r="C201" s="565">
        <v>4834808.3500000006</v>
      </c>
      <c r="D201" s="565">
        <v>945082.82</v>
      </c>
    </row>
    <row r="202" spans="1:4">
      <c r="A202" s="566" t="s">
        <v>1083</v>
      </c>
      <c r="B202" s="566" t="s">
        <v>1084</v>
      </c>
      <c r="C202" s="565">
        <v>2402604.1200000006</v>
      </c>
      <c r="D202" s="565">
        <v>364250.67000000004</v>
      </c>
    </row>
    <row r="203" spans="1:4">
      <c r="A203" s="566" t="s">
        <v>1085</v>
      </c>
      <c r="B203" s="566" t="s">
        <v>1086</v>
      </c>
      <c r="C203" s="565">
        <v>7559864.5600000005</v>
      </c>
      <c r="D203" s="565">
        <v>2942644.2199999997</v>
      </c>
    </row>
    <row r="204" spans="1:4">
      <c r="A204" s="566" t="s">
        <v>1087</v>
      </c>
      <c r="B204" s="566" t="s">
        <v>1088</v>
      </c>
      <c r="C204" s="565">
        <v>66350589.369999997</v>
      </c>
      <c r="D204" s="565">
        <v>26671740.569999997</v>
      </c>
    </row>
    <row r="205" spans="1:4">
      <c r="A205" s="566" t="s">
        <v>1089</v>
      </c>
      <c r="B205" s="566" t="s">
        <v>1090</v>
      </c>
      <c r="C205" s="565">
        <v>3690054.4800000004</v>
      </c>
      <c r="D205" s="565">
        <v>442112.58999999997</v>
      </c>
    </row>
    <row r="206" spans="1:4">
      <c r="A206" s="566" t="s">
        <v>1091</v>
      </c>
      <c r="B206" s="566" t="s">
        <v>1092</v>
      </c>
      <c r="C206" s="565">
        <v>12693920.930000002</v>
      </c>
      <c r="D206" s="565">
        <v>3314054.6</v>
      </c>
    </row>
    <row r="207" spans="1:4">
      <c r="A207" s="566" t="s">
        <v>1093</v>
      </c>
      <c r="B207" s="566" t="s">
        <v>1094</v>
      </c>
      <c r="C207" s="565">
        <v>5313776.9700000007</v>
      </c>
      <c r="D207" s="565">
        <v>1682533.8</v>
      </c>
    </row>
    <row r="208" spans="1:4">
      <c r="A208" s="566" t="s">
        <v>1095</v>
      </c>
      <c r="B208" s="566" t="s">
        <v>1096</v>
      </c>
      <c r="C208" s="565">
        <v>11604417.240000002</v>
      </c>
      <c r="D208" s="565">
        <v>4096253.82</v>
      </c>
    </row>
    <row r="209" spans="1:4">
      <c r="A209" s="566" t="s">
        <v>1097</v>
      </c>
      <c r="B209" s="566" t="s">
        <v>1098</v>
      </c>
      <c r="C209" s="565">
        <v>11774565.82</v>
      </c>
      <c r="D209" s="565">
        <v>3166385.41</v>
      </c>
    </row>
    <row r="210" spans="1:4">
      <c r="A210" s="566" t="s">
        <v>1099</v>
      </c>
      <c r="B210" s="566" t="s">
        <v>1100</v>
      </c>
      <c r="C210" s="565">
        <v>3140487.62</v>
      </c>
      <c r="D210" s="565">
        <v>567407.67000000004</v>
      </c>
    </row>
    <row r="211" spans="1:4">
      <c r="A211" s="566" t="s">
        <v>1101</v>
      </c>
      <c r="B211" s="566" t="s">
        <v>1102</v>
      </c>
      <c r="C211" s="565">
        <v>80570981.450000003</v>
      </c>
      <c r="D211" s="565">
        <v>15204556.76</v>
      </c>
    </row>
    <row r="212" spans="1:4">
      <c r="A212" s="566" t="s">
        <v>1103</v>
      </c>
      <c r="B212" s="566" t="s">
        <v>1104</v>
      </c>
      <c r="C212" s="565">
        <v>5628559.0300000003</v>
      </c>
      <c r="D212" s="565">
        <v>2166709.7399999998</v>
      </c>
    </row>
    <row r="213" spans="1:4">
      <c r="A213" s="566" t="s">
        <v>1105</v>
      </c>
      <c r="B213" s="566" t="s">
        <v>1106</v>
      </c>
      <c r="C213" s="565">
        <v>69367788.570000008</v>
      </c>
      <c r="D213" s="565">
        <v>17032969.82</v>
      </c>
    </row>
    <row r="214" spans="1:4">
      <c r="A214" s="566" t="s">
        <v>1107</v>
      </c>
      <c r="B214" s="566" t="s">
        <v>1839</v>
      </c>
      <c r="C214" s="565">
        <v>27139664.77</v>
      </c>
      <c r="D214" s="565">
        <v>6211950.5800000001</v>
      </c>
    </row>
    <row r="215" spans="1:4">
      <c r="A215" s="566" t="s">
        <v>1109</v>
      </c>
      <c r="B215" s="566" t="s">
        <v>1840</v>
      </c>
      <c r="C215" s="565">
        <v>4314411.59</v>
      </c>
      <c r="D215" s="565">
        <v>543243.62000000011</v>
      </c>
    </row>
    <row r="216" spans="1:4">
      <c r="A216" s="566" t="s">
        <v>1111</v>
      </c>
      <c r="B216" s="566" t="s">
        <v>1112</v>
      </c>
      <c r="C216" s="565">
        <v>22808160.129999999</v>
      </c>
      <c r="D216" s="565">
        <v>5166631.71</v>
      </c>
    </row>
    <row r="217" spans="1:4">
      <c r="A217" s="566" t="s">
        <v>1113</v>
      </c>
      <c r="B217" s="566" t="s">
        <v>1114</v>
      </c>
      <c r="C217" s="565">
        <v>12269821.49</v>
      </c>
      <c r="D217" s="565">
        <v>3052724.88</v>
      </c>
    </row>
    <row r="218" spans="1:4">
      <c r="A218" s="566" t="s">
        <v>1115</v>
      </c>
      <c r="B218" s="566" t="s">
        <v>1116</v>
      </c>
      <c r="C218" s="565">
        <v>24145210.649999999</v>
      </c>
      <c r="D218" s="565">
        <v>2789605.22</v>
      </c>
    </row>
    <row r="219" spans="1:4">
      <c r="A219" s="566" t="s">
        <v>1117</v>
      </c>
      <c r="B219" s="566" t="s">
        <v>1118</v>
      </c>
      <c r="C219" s="565">
        <v>11628663.32</v>
      </c>
      <c r="D219" s="565">
        <v>3761537</v>
      </c>
    </row>
    <row r="220" spans="1:4">
      <c r="A220" s="566" t="s">
        <v>1119</v>
      </c>
      <c r="B220" s="566" t="s">
        <v>1120</v>
      </c>
      <c r="C220" s="565">
        <v>6446079.8000000007</v>
      </c>
      <c r="D220" s="565">
        <v>1819463.41</v>
      </c>
    </row>
    <row r="221" spans="1:4">
      <c r="A221" s="566" t="s">
        <v>1121</v>
      </c>
      <c r="B221" s="566" t="s">
        <v>1122</v>
      </c>
      <c r="C221" s="565">
        <v>2018963.8300000003</v>
      </c>
      <c r="D221" s="565">
        <v>786674.04</v>
      </c>
    </row>
    <row r="222" spans="1:4">
      <c r="A222" s="566" t="s">
        <v>1123</v>
      </c>
      <c r="B222" s="566" t="s">
        <v>1124</v>
      </c>
      <c r="C222" s="565">
        <v>3024670.23</v>
      </c>
      <c r="D222" s="565">
        <v>1110651.3</v>
      </c>
    </row>
    <row r="223" spans="1:4">
      <c r="A223" s="566" t="s">
        <v>1125</v>
      </c>
      <c r="B223" s="566" t="s">
        <v>1126</v>
      </c>
      <c r="C223" s="565">
        <v>17587977.470000003</v>
      </c>
      <c r="D223" s="565">
        <v>2975757.91</v>
      </c>
    </row>
    <row r="224" spans="1:4">
      <c r="A224" s="566" t="s">
        <v>1127</v>
      </c>
      <c r="B224" s="566" t="s">
        <v>1128</v>
      </c>
      <c r="C224" s="565">
        <v>2889513.77</v>
      </c>
      <c r="D224" s="565">
        <v>486860.83999999997</v>
      </c>
    </row>
    <row r="225" spans="1:4">
      <c r="A225" s="566" t="s">
        <v>1129</v>
      </c>
      <c r="B225" s="566" t="s">
        <v>1130</v>
      </c>
      <c r="C225" s="565">
        <v>7374315.9399999995</v>
      </c>
      <c r="D225" s="565">
        <v>2387766.04</v>
      </c>
    </row>
    <row r="226" spans="1:4">
      <c r="A226" s="566" t="s">
        <v>1131</v>
      </c>
      <c r="B226" s="566" t="s">
        <v>1132</v>
      </c>
      <c r="C226" s="565">
        <v>8401009.4100000001</v>
      </c>
      <c r="D226" s="565">
        <v>2409245.21</v>
      </c>
    </row>
    <row r="227" spans="1:4">
      <c r="A227" s="566" t="s">
        <v>1133</v>
      </c>
      <c r="B227" s="566" t="s">
        <v>1134</v>
      </c>
      <c r="C227" s="565">
        <v>3660534.3800000004</v>
      </c>
      <c r="D227" s="565">
        <v>1337077.3900000001</v>
      </c>
    </row>
    <row r="228" spans="1:4">
      <c r="A228" s="566" t="s">
        <v>1135</v>
      </c>
      <c r="B228" s="566" t="s">
        <v>1136</v>
      </c>
      <c r="C228" s="565">
        <v>4238617.33</v>
      </c>
      <c r="D228" s="565">
        <v>1276219.78</v>
      </c>
    </row>
    <row r="229" spans="1:4">
      <c r="A229" s="566" t="s">
        <v>1137</v>
      </c>
      <c r="B229" s="566" t="s">
        <v>1138</v>
      </c>
      <c r="C229" s="565">
        <v>2069792</v>
      </c>
      <c r="D229" s="565">
        <v>393784.51</v>
      </c>
    </row>
    <row r="230" spans="1:4">
      <c r="A230" s="566" t="s">
        <v>1139</v>
      </c>
      <c r="B230" s="566" t="s">
        <v>1140</v>
      </c>
      <c r="C230" s="565">
        <v>2329271.88</v>
      </c>
      <c r="D230" s="565">
        <v>575462.3600000001</v>
      </c>
    </row>
    <row r="231" spans="1:4">
      <c r="A231" s="566" t="s">
        <v>1141</v>
      </c>
      <c r="B231" s="566" t="s">
        <v>1142</v>
      </c>
      <c r="C231" s="565">
        <v>21453737.550000001</v>
      </c>
      <c r="D231" s="565">
        <v>5282977.1400000006</v>
      </c>
    </row>
    <row r="232" spans="1:4">
      <c r="A232" s="566" t="s">
        <v>1143</v>
      </c>
      <c r="B232" s="566" t="s">
        <v>1144</v>
      </c>
      <c r="C232" s="565">
        <v>7619515.7699999996</v>
      </c>
      <c r="D232" s="565">
        <v>2658940.37</v>
      </c>
    </row>
    <row r="233" spans="1:4">
      <c r="A233" s="566" t="s">
        <v>1145</v>
      </c>
      <c r="B233" s="566" t="s">
        <v>1146</v>
      </c>
      <c r="C233" s="565">
        <v>13802841.68</v>
      </c>
      <c r="D233" s="565">
        <v>16412759.210000001</v>
      </c>
    </row>
    <row r="234" spans="1:4">
      <c r="A234" s="566" t="s">
        <v>1147</v>
      </c>
      <c r="B234" s="566" t="s">
        <v>1148</v>
      </c>
      <c r="C234" s="565">
        <v>4209952.2399999993</v>
      </c>
      <c r="D234" s="565">
        <v>745505.66999999993</v>
      </c>
    </row>
    <row r="235" spans="1:4">
      <c r="A235" s="566" t="s">
        <v>1149</v>
      </c>
      <c r="B235" s="566" t="s">
        <v>1150</v>
      </c>
      <c r="C235" s="565">
        <v>32056656.399999995</v>
      </c>
      <c r="D235" s="565">
        <v>8187137.8600000003</v>
      </c>
    </row>
    <row r="236" spans="1:4">
      <c r="A236" s="566" t="s">
        <v>1151</v>
      </c>
      <c r="B236" s="566" t="s">
        <v>1152</v>
      </c>
      <c r="C236" s="565">
        <v>2751055.3</v>
      </c>
      <c r="D236" s="565">
        <v>834107.18</v>
      </c>
    </row>
    <row r="237" spans="1:4">
      <c r="A237" s="566" t="s">
        <v>1153</v>
      </c>
      <c r="B237" s="566" t="s">
        <v>1154</v>
      </c>
      <c r="C237" s="565">
        <v>14250959.190000001</v>
      </c>
      <c r="D237" s="565">
        <v>2852252.7700000005</v>
      </c>
    </row>
    <row r="238" spans="1:4">
      <c r="A238" s="566" t="s">
        <v>1155</v>
      </c>
      <c r="B238" s="566" t="s">
        <v>1156</v>
      </c>
      <c r="C238" s="565">
        <v>71755988.649999991</v>
      </c>
      <c r="D238" s="565">
        <v>19854793.790000003</v>
      </c>
    </row>
    <row r="239" spans="1:4">
      <c r="A239" s="566" t="s">
        <v>1157</v>
      </c>
      <c r="B239" s="566" t="s">
        <v>1158</v>
      </c>
      <c r="C239" s="565">
        <v>5055516.1000000006</v>
      </c>
      <c r="D239" s="565">
        <v>1539339.44</v>
      </c>
    </row>
    <row r="240" spans="1:4">
      <c r="A240" s="566" t="s">
        <v>1159</v>
      </c>
      <c r="B240" s="566" t="s">
        <v>1160</v>
      </c>
      <c r="C240" s="565">
        <v>31795331.519999996</v>
      </c>
      <c r="D240" s="565">
        <v>6410632.7699999996</v>
      </c>
    </row>
    <row r="241" spans="1:4">
      <c r="A241" s="566" t="s">
        <v>1161</v>
      </c>
      <c r="B241" s="566" t="s">
        <v>1162</v>
      </c>
      <c r="C241" s="565">
        <v>11643738.369999999</v>
      </c>
      <c r="D241" s="565">
        <v>3426820.17</v>
      </c>
    </row>
    <row r="242" spans="1:4">
      <c r="A242" s="566" t="s">
        <v>1163</v>
      </c>
      <c r="B242" s="566" t="s">
        <v>1164</v>
      </c>
      <c r="C242" s="565">
        <v>9044850.5899999999</v>
      </c>
      <c r="D242" s="565">
        <v>1227891.69</v>
      </c>
    </row>
    <row r="243" spans="1:4">
      <c r="A243" s="566" t="s">
        <v>1165</v>
      </c>
      <c r="B243" s="566" t="s">
        <v>1166</v>
      </c>
      <c r="C243" s="565">
        <v>3670887.41</v>
      </c>
      <c r="D243" s="565">
        <v>1403304.78</v>
      </c>
    </row>
    <row r="244" spans="1:4">
      <c r="A244" s="566" t="s">
        <v>1167</v>
      </c>
      <c r="B244" s="566" t="s">
        <v>1168</v>
      </c>
      <c r="C244" s="565">
        <v>3104307.5000000005</v>
      </c>
      <c r="D244" s="565">
        <v>889594.99999999977</v>
      </c>
    </row>
    <row r="245" spans="1:4">
      <c r="A245" s="566" t="s">
        <v>1169</v>
      </c>
      <c r="B245" s="566" t="s">
        <v>1170</v>
      </c>
      <c r="C245" s="565">
        <v>4384336.83</v>
      </c>
      <c r="D245" s="565">
        <v>894964.78</v>
      </c>
    </row>
    <row r="246" spans="1:4">
      <c r="A246" s="566" t="s">
        <v>1171</v>
      </c>
      <c r="B246" s="566" t="s">
        <v>1172</v>
      </c>
      <c r="C246" s="565">
        <v>13354329.16</v>
      </c>
      <c r="D246" s="565">
        <v>2460258.19</v>
      </c>
    </row>
    <row r="247" spans="1:4">
      <c r="A247" s="566" t="s">
        <v>1173</v>
      </c>
      <c r="B247" s="566" t="s">
        <v>1174</v>
      </c>
      <c r="C247" s="565">
        <v>3643134.3200000003</v>
      </c>
      <c r="D247" s="565">
        <v>925393.59000000008</v>
      </c>
    </row>
    <row r="248" spans="1:4">
      <c r="A248" s="566" t="s">
        <v>1175</v>
      </c>
      <c r="B248" s="566" t="s">
        <v>1176</v>
      </c>
      <c r="C248" s="565">
        <v>49776810.320000008</v>
      </c>
      <c r="D248" s="565">
        <v>11129782.09</v>
      </c>
    </row>
    <row r="249" spans="1:4">
      <c r="A249" s="566" t="s">
        <v>1177</v>
      </c>
      <c r="B249" s="566" t="s">
        <v>1178</v>
      </c>
      <c r="C249" s="565">
        <v>3486721.79</v>
      </c>
      <c r="D249" s="565">
        <v>1767555.4500000002</v>
      </c>
    </row>
    <row r="250" spans="1:4">
      <c r="A250" s="566" t="s">
        <v>1179</v>
      </c>
      <c r="B250" s="566" t="s">
        <v>1180</v>
      </c>
      <c r="C250" s="565">
        <v>8570706.9800000004</v>
      </c>
      <c r="D250" s="565">
        <v>3520791.4699999997</v>
      </c>
    </row>
    <row r="251" spans="1:4">
      <c r="A251" s="566" t="s">
        <v>1181</v>
      </c>
      <c r="B251" s="566" t="s">
        <v>1182</v>
      </c>
      <c r="C251" s="565">
        <v>3680503.4499999993</v>
      </c>
      <c r="D251" s="565">
        <v>1184933.3700000001</v>
      </c>
    </row>
    <row r="252" spans="1:4">
      <c r="A252" s="566" t="s">
        <v>1183</v>
      </c>
      <c r="B252" s="566" t="s">
        <v>1184</v>
      </c>
      <c r="C252" s="565">
        <v>3552947.01</v>
      </c>
      <c r="D252" s="565">
        <v>546823.48</v>
      </c>
    </row>
    <row r="253" spans="1:4">
      <c r="A253" s="566" t="s">
        <v>1185</v>
      </c>
      <c r="B253" s="566" t="s">
        <v>1186</v>
      </c>
      <c r="C253" s="565">
        <v>1490720.04</v>
      </c>
      <c r="D253" s="565">
        <v>1448947.99</v>
      </c>
    </row>
    <row r="254" spans="1:4">
      <c r="A254" s="566" t="s">
        <v>1187</v>
      </c>
      <c r="B254" s="566" t="s">
        <v>1188</v>
      </c>
      <c r="C254" s="565">
        <v>61930153.420000009</v>
      </c>
      <c r="D254" s="565">
        <v>13935496.68</v>
      </c>
    </row>
    <row r="255" spans="1:4">
      <c r="A255" s="566" t="s">
        <v>1189</v>
      </c>
      <c r="B255" s="566" t="s">
        <v>1190</v>
      </c>
      <c r="C255" s="565">
        <v>11666670.450000001</v>
      </c>
      <c r="D255" s="565">
        <v>3428610.0999999996</v>
      </c>
    </row>
    <row r="256" spans="1:4">
      <c r="A256" s="566" t="s">
        <v>1191</v>
      </c>
      <c r="B256" s="566" t="s">
        <v>1192</v>
      </c>
      <c r="C256" s="565">
        <v>3420381.57</v>
      </c>
      <c r="D256" s="565">
        <v>1108861.3700000001</v>
      </c>
    </row>
    <row r="257" spans="1:4">
      <c r="A257" s="566" t="s">
        <v>1193</v>
      </c>
      <c r="B257" s="566" t="s">
        <v>1194</v>
      </c>
      <c r="C257" s="565">
        <v>4236518.330000001</v>
      </c>
      <c r="D257" s="565">
        <v>1089172.1499999999</v>
      </c>
    </row>
    <row r="258" spans="1:4">
      <c r="A258" s="566" t="s">
        <v>1195</v>
      </c>
      <c r="B258" s="566" t="s">
        <v>1196</v>
      </c>
      <c r="C258" s="565">
        <v>8826333.8500000015</v>
      </c>
      <c r="D258" s="565">
        <v>2133596.0399999996</v>
      </c>
    </row>
    <row r="259" spans="1:4">
      <c r="A259" s="566" t="s">
        <v>1197</v>
      </c>
      <c r="B259" s="566" t="s">
        <v>1198</v>
      </c>
      <c r="C259" s="565">
        <v>11810739.939999999</v>
      </c>
      <c r="D259" s="565">
        <v>1808723.8399999999</v>
      </c>
    </row>
    <row r="260" spans="1:4">
      <c r="A260" s="566" t="s">
        <v>1199</v>
      </c>
      <c r="B260" s="566" t="s">
        <v>1200</v>
      </c>
      <c r="C260" s="565">
        <v>13196258.619999999</v>
      </c>
      <c r="D260" s="565">
        <v>2870152.0700000003</v>
      </c>
    </row>
    <row r="261" spans="1:4">
      <c r="A261" s="566" t="s">
        <v>1201</v>
      </c>
      <c r="B261" s="566" t="s">
        <v>1202</v>
      </c>
      <c r="C261" s="565">
        <v>7585203.6500000013</v>
      </c>
      <c r="D261" s="565">
        <v>1769345.3700000003</v>
      </c>
    </row>
    <row r="262" spans="1:4">
      <c r="A262" s="566" t="s">
        <v>1203</v>
      </c>
      <c r="B262" s="566" t="s">
        <v>1204</v>
      </c>
      <c r="C262" s="565">
        <v>1599496.4100000001</v>
      </c>
      <c r="D262" s="565">
        <v>204946.93000000002</v>
      </c>
    </row>
    <row r="263" spans="1:4">
      <c r="A263" s="566" t="s">
        <v>1205</v>
      </c>
      <c r="B263" s="566" t="s">
        <v>1206</v>
      </c>
      <c r="C263" s="565">
        <v>4481668.1499999994</v>
      </c>
      <c r="D263" s="565">
        <v>941502.95</v>
      </c>
    </row>
    <row r="264" spans="1:4">
      <c r="A264" s="566" t="s">
        <v>1207</v>
      </c>
      <c r="B264" s="566" t="s">
        <v>1208</v>
      </c>
      <c r="C264" s="565">
        <v>3075620.4</v>
      </c>
      <c r="D264" s="565">
        <v>624685.40999999992</v>
      </c>
    </row>
    <row r="265" spans="1:4">
      <c r="A265" s="566" t="s">
        <v>1209</v>
      </c>
      <c r="B265" s="566" t="s">
        <v>1210</v>
      </c>
      <c r="C265" s="565">
        <v>9429725.8900000006</v>
      </c>
      <c r="D265" s="565">
        <v>1917014.58</v>
      </c>
    </row>
    <row r="266" spans="1:4">
      <c r="A266" s="566" t="s">
        <v>1211</v>
      </c>
      <c r="B266" s="566" t="s">
        <v>1212</v>
      </c>
      <c r="C266" s="565">
        <v>7273421.5999999987</v>
      </c>
      <c r="D266" s="565">
        <v>1960867.85</v>
      </c>
    </row>
    <row r="267" spans="1:4">
      <c r="A267" s="566" t="s">
        <v>1213</v>
      </c>
      <c r="B267" s="566" t="s">
        <v>1214</v>
      </c>
      <c r="C267" s="565">
        <v>20895226.660000004</v>
      </c>
      <c r="D267" s="565">
        <v>6203895.9000000004</v>
      </c>
    </row>
    <row r="268" spans="1:4">
      <c r="A268" s="566" t="s">
        <v>1215</v>
      </c>
      <c r="B268" s="566" t="s">
        <v>1216</v>
      </c>
      <c r="C268" s="565">
        <v>3389728.4600000004</v>
      </c>
      <c r="D268" s="565">
        <v>886910.10000000009</v>
      </c>
    </row>
    <row r="269" spans="1:4">
      <c r="A269" s="566" t="s">
        <v>1217</v>
      </c>
      <c r="B269" s="566" t="s">
        <v>1218</v>
      </c>
      <c r="C269" s="565">
        <v>17680211.789999999</v>
      </c>
      <c r="D269" s="565">
        <v>2849567.88</v>
      </c>
    </row>
    <row r="270" spans="1:4">
      <c r="A270" s="566" t="s">
        <v>1219</v>
      </c>
      <c r="B270" s="566" t="s">
        <v>1220</v>
      </c>
      <c r="C270" s="565">
        <v>8731275.5299999993</v>
      </c>
      <c r="D270" s="565">
        <v>1941178.62</v>
      </c>
    </row>
    <row r="271" spans="1:4">
      <c r="A271" s="566" t="s">
        <v>1221</v>
      </c>
      <c r="B271" s="566" t="s">
        <v>1222</v>
      </c>
      <c r="C271" s="565">
        <v>19290743.230000004</v>
      </c>
      <c r="D271" s="565">
        <v>6006108.6699999999</v>
      </c>
    </row>
    <row r="272" spans="1:4">
      <c r="A272" s="566" t="s">
        <v>1223</v>
      </c>
      <c r="B272" s="566" t="s">
        <v>1224</v>
      </c>
      <c r="C272" s="565">
        <v>20439822.120000005</v>
      </c>
      <c r="D272" s="565">
        <v>7652843.8900000006</v>
      </c>
    </row>
    <row r="273" spans="1:4">
      <c r="A273" s="566" t="s">
        <v>1225</v>
      </c>
      <c r="B273" s="566" t="s">
        <v>1226</v>
      </c>
      <c r="C273" s="565">
        <v>1304219.4099999999</v>
      </c>
      <c r="D273" s="565">
        <v>219266.37</v>
      </c>
    </row>
    <row r="274" spans="1:4">
      <c r="A274" s="566" t="s">
        <v>1227</v>
      </c>
      <c r="B274" s="566" t="s">
        <v>1228</v>
      </c>
      <c r="C274" s="565">
        <v>2225596.5299999998</v>
      </c>
      <c r="D274" s="565">
        <v>1028314.54</v>
      </c>
    </row>
    <row r="275" spans="1:4">
      <c r="A275" s="566" t="s">
        <v>1229</v>
      </c>
      <c r="B275" s="566" t="s">
        <v>1230</v>
      </c>
      <c r="C275" s="565">
        <v>10672196.09</v>
      </c>
      <c r="D275" s="565">
        <v>3859983.1199999996</v>
      </c>
    </row>
    <row r="276" spans="1:4">
      <c r="A276" s="566" t="s">
        <v>1231</v>
      </c>
      <c r="B276" s="566" t="s">
        <v>1232</v>
      </c>
      <c r="C276" s="565">
        <v>7633028.8100000015</v>
      </c>
      <c r="D276" s="565">
        <v>1173298.83</v>
      </c>
    </row>
    <row r="277" spans="1:4">
      <c r="A277" s="566" t="s">
        <v>1233</v>
      </c>
      <c r="B277" s="566" t="s">
        <v>1234</v>
      </c>
      <c r="C277" s="565">
        <v>15852235.609999999</v>
      </c>
      <c r="D277" s="565">
        <v>2858517.52</v>
      </c>
    </row>
    <row r="278" spans="1:4">
      <c r="A278" s="566" t="s">
        <v>1235</v>
      </c>
      <c r="B278" s="566" t="s">
        <v>1236</v>
      </c>
      <c r="C278" s="565">
        <v>20256967.499999996</v>
      </c>
      <c r="D278" s="565">
        <v>5595319.8500000006</v>
      </c>
    </row>
    <row r="279" spans="1:4">
      <c r="A279" s="566" t="s">
        <v>1237</v>
      </c>
      <c r="B279" s="566" t="s">
        <v>1238</v>
      </c>
      <c r="C279" s="565">
        <v>17004813.500000004</v>
      </c>
      <c r="D279" s="565">
        <v>3416975.5499999993</v>
      </c>
    </row>
    <row r="280" spans="1:4">
      <c r="A280" s="566" t="s">
        <v>1239</v>
      </c>
      <c r="B280" s="566" t="s">
        <v>1240</v>
      </c>
      <c r="C280" s="565">
        <v>5975660.21</v>
      </c>
      <c r="D280" s="565">
        <v>1188513.22</v>
      </c>
    </row>
    <row r="281" spans="1:4">
      <c r="A281" s="566" t="s">
        <v>1241</v>
      </c>
      <c r="B281" s="566" t="s">
        <v>1242</v>
      </c>
      <c r="C281" s="565">
        <v>23243766.599999998</v>
      </c>
      <c r="D281" s="565">
        <v>6520713.4299999997</v>
      </c>
    </row>
    <row r="282" spans="1:4">
      <c r="A282" s="566" t="s">
        <v>1243</v>
      </c>
      <c r="B282" s="566" t="s">
        <v>1244</v>
      </c>
      <c r="C282" s="565">
        <v>4561615.43</v>
      </c>
      <c r="D282" s="565">
        <v>618420.66999999993</v>
      </c>
    </row>
    <row r="283" spans="1:4">
      <c r="A283" s="566" t="s">
        <v>1245</v>
      </c>
      <c r="B283" s="566" t="s">
        <v>1246</v>
      </c>
      <c r="C283" s="565">
        <v>46908948.630000003</v>
      </c>
      <c r="D283" s="565">
        <v>11052815.120000001</v>
      </c>
    </row>
    <row r="284" spans="1:4">
      <c r="A284" s="566" t="s">
        <v>1247</v>
      </c>
      <c r="B284" s="566" t="s">
        <v>1248</v>
      </c>
      <c r="C284" s="565">
        <v>93200613.159999996</v>
      </c>
      <c r="D284" s="565">
        <v>34619027.859999999</v>
      </c>
    </row>
    <row r="285" spans="1:4">
      <c r="A285" s="566" t="s">
        <v>1249</v>
      </c>
      <c r="B285" s="566" t="s">
        <v>1250</v>
      </c>
      <c r="C285" s="565">
        <v>9878713.4100000001</v>
      </c>
      <c r="D285" s="565">
        <v>2624036.7399999998</v>
      </c>
    </row>
    <row r="286" spans="1:4">
      <c r="A286" s="566" t="s">
        <v>1251</v>
      </c>
      <c r="B286" s="566" t="s">
        <v>1252</v>
      </c>
      <c r="C286" s="565">
        <v>4256177.3899999997</v>
      </c>
      <c r="D286" s="565">
        <v>1799774.19</v>
      </c>
    </row>
    <row r="287" spans="1:4">
      <c r="A287" s="566" t="s">
        <v>1253</v>
      </c>
      <c r="B287" s="566" t="s">
        <v>1254</v>
      </c>
      <c r="C287" s="565">
        <v>2768258.3600000003</v>
      </c>
      <c r="D287" s="565">
        <v>272964.26</v>
      </c>
    </row>
    <row r="288" spans="1:4">
      <c r="A288" s="566" t="s">
        <v>1255</v>
      </c>
      <c r="B288" s="566" t="s">
        <v>1256</v>
      </c>
      <c r="C288" s="565">
        <v>3994037.5100000007</v>
      </c>
      <c r="D288" s="565">
        <v>584411.99999999988</v>
      </c>
    </row>
    <row r="289" spans="1:4">
      <c r="A289" s="566" t="s">
        <v>1257</v>
      </c>
      <c r="B289" s="566" t="s">
        <v>1258</v>
      </c>
      <c r="C289" s="565">
        <v>2995712.1300000004</v>
      </c>
      <c r="D289" s="565">
        <v>934343.22</v>
      </c>
    </row>
    <row r="290" spans="1:4">
      <c r="A290" s="566" t="s">
        <v>1259</v>
      </c>
      <c r="B290" s="566" t="s">
        <v>1260</v>
      </c>
      <c r="C290" s="565">
        <v>13647094.15</v>
      </c>
      <c r="D290" s="565">
        <v>2811084.3899999997</v>
      </c>
    </row>
    <row r="291" spans="1:4">
      <c r="A291" s="566" t="s">
        <v>1261</v>
      </c>
      <c r="B291" s="566" t="s">
        <v>1262</v>
      </c>
      <c r="C291" s="565">
        <v>7389683.9900000002</v>
      </c>
      <c r="D291" s="565">
        <v>3282730.8399999994</v>
      </c>
    </row>
    <row r="292" spans="1:4">
      <c r="A292" s="566" t="s">
        <v>1263</v>
      </c>
      <c r="B292" s="566" t="s">
        <v>1264</v>
      </c>
      <c r="C292" s="565">
        <v>8193392.71</v>
      </c>
      <c r="D292" s="565">
        <v>2774390.8400000003</v>
      </c>
    </row>
    <row r="293" spans="1:4">
      <c r="A293" s="566" t="s">
        <v>1265</v>
      </c>
      <c r="B293" s="566" t="s">
        <v>1266</v>
      </c>
      <c r="C293" s="565">
        <v>2426047.1999999997</v>
      </c>
      <c r="D293" s="565">
        <v>274754.19</v>
      </c>
    </row>
    <row r="294" spans="1:4">
      <c r="A294" s="566" t="s">
        <v>1267</v>
      </c>
      <c r="B294" s="566" t="s">
        <v>1268</v>
      </c>
      <c r="C294" s="565">
        <v>2458796.3099999996</v>
      </c>
      <c r="D294" s="565">
        <v>523554.4</v>
      </c>
    </row>
    <row r="295" spans="1:4">
      <c r="A295" s="566" t="s">
        <v>1269</v>
      </c>
      <c r="B295" s="566" t="s">
        <v>1270</v>
      </c>
      <c r="C295" s="565">
        <v>2843353.6100000003</v>
      </c>
      <c r="D295" s="565">
        <v>1086487.2500000002</v>
      </c>
    </row>
    <row r="296" spans="1:4">
      <c r="A296" s="566" t="s">
        <v>1271</v>
      </c>
      <c r="B296" s="566" t="s">
        <v>1272</v>
      </c>
      <c r="C296" s="565">
        <v>3153763.6599999997</v>
      </c>
      <c r="D296" s="565">
        <v>933448.26</v>
      </c>
    </row>
    <row r="297" spans="1:4">
      <c r="A297" s="566" t="s">
        <v>1273</v>
      </c>
      <c r="B297" s="566" t="s">
        <v>1274</v>
      </c>
      <c r="C297" s="565">
        <v>12592507.58</v>
      </c>
      <c r="D297" s="565">
        <v>3855508.3000000003</v>
      </c>
    </row>
    <row r="298" spans="1:4">
      <c r="A298" s="566" t="s">
        <v>1275</v>
      </c>
      <c r="B298" s="566" t="s">
        <v>1276</v>
      </c>
      <c r="C298" s="565">
        <v>7300792.6900000013</v>
      </c>
      <c r="D298" s="565">
        <v>1351396.82</v>
      </c>
    </row>
    <row r="299" spans="1:4">
      <c r="A299" s="566" t="s">
        <v>1277</v>
      </c>
      <c r="B299" s="566" t="s">
        <v>1278</v>
      </c>
      <c r="C299" s="565">
        <v>9178840.040000001</v>
      </c>
      <c r="D299" s="565">
        <v>15318217.280000001</v>
      </c>
    </row>
    <row r="300" spans="1:4">
      <c r="A300" s="566" t="s">
        <v>1279</v>
      </c>
      <c r="B300" s="566" t="s">
        <v>1280</v>
      </c>
      <c r="C300" s="565">
        <v>8551668.9199999999</v>
      </c>
      <c r="D300" s="565">
        <v>6296077.2699999996</v>
      </c>
    </row>
    <row r="301" spans="1:4">
      <c r="A301" s="566" t="s">
        <v>1281</v>
      </c>
      <c r="B301" s="566" t="s">
        <v>1282</v>
      </c>
      <c r="C301" s="565">
        <v>12731934.050000001</v>
      </c>
      <c r="D301" s="565">
        <v>8967547.1600000001</v>
      </c>
    </row>
    <row r="302" spans="1:4">
      <c r="A302" s="566" t="s">
        <v>1283</v>
      </c>
      <c r="B302" s="566" t="s">
        <v>1284</v>
      </c>
      <c r="C302" s="565">
        <v>3382004.4399999995</v>
      </c>
      <c r="D302" s="565">
        <v>854691.37000000011</v>
      </c>
    </row>
    <row r="303" spans="1:4">
      <c r="A303" s="566" t="s">
        <v>1285</v>
      </c>
      <c r="B303" s="566" t="s">
        <v>1286</v>
      </c>
      <c r="C303" s="565">
        <v>10463655.380000001</v>
      </c>
      <c r="D303" s="565">
        <v>2462048.11</v>
      </c>
    </row>
    <row r="304" spans="1:4">
      <c r="A304" s="566" t="s">
        <v>1287</v>
      </c>
      <c r="B304" s="566" t="s">
        <v>1288</v>
      </c>
      <c r="C304" s="565">
        <v>24092955.469999999</v>
      </c>
      <c r="D304" s="565">
        <v>12159886.549999999</v>
      </c>
    </row>
    <row r="305" spans="1:4">
      <c r="A305" s="566" t="s">
        <v>1289</v>
      </c>
      <c r="B305" s="566" t="s">
        <v>1290</v>
      </c>
      <c r="C305" s="565">
        <v>3185812.7700000005</v>
      </c>
      <c r="D305" s="565">
        <v>1006835.3699999999</v>
      </c>
    </row>
    <row r="306" spans="1:4">
      <c r="A306" s="566" t="s">
        <v>1291</v>
      </c>
      <c r="B306" s="566" t="s">
        <v>1292</v>
      </c>
      <c r="C306" s="565">
        <v>20043028.780000001</v>
      </c>
      <c r="D306" s="565">
        <v>5935406.4500000002</v>
      </c>
    </row>
    <row r="307" spans="1:4">
      <c r="A307" s="566" t="s">
        <v>1293</v>
      </c>
      <c r="B307" s="566" t="s">
        <v>1294</v>
      </c>
      <c r="C307" s="565">
        <v>3045500.3</v>
      </c>
      <c r="D307" s="565">
        <v>1426573.8699999999</v>
      </c>
    </row>
    <row r="308" spans="1:4">
      <c r="A308" s="566" t="s">
        <v>1295</v>
      </c>
      <c r="B308" s="566" t="s">
        <v>1296</v>
      </c>
      <c r="C308" s="565">
        <v>13716255.379999999</v>
      </c>
      <c r="D308" s="565">
        <v>4080144.4499999997</v>
      </c>
    </row>
    <row r="309" spans="1:4">
      <c r="A309" s="566" t="s">
        <v>1297</v>
      </c>
      <c r="B309" s="566" t="s">
        <v>1298</v>
      </c>
      <c r="C309" s="565">
        <v>2737028.2600000002</v>
      </c>
      <c r="D309" s="565">
        <v>967456.93</v>
      </c>
    </row>
    <row r="310" spans="1:4">
      <c r="A310" s="566" t="s">
        <v>1299</v>
      </c>
      <c r="B310" s="566" t="s">
        <v>1300</v>
      </c>
      <c r="C310" s="565">
        <v>3989875.49</v>
      </c>
      <c r="D310" s="565">
        <v>640794.78</v>
      </c>
    </row>
    <row r="311" spans="1:4">
      <c r="A311" s="566" t="s">
        <v>1301</v>
      </c>
      <c r="B311" s="566" t="s">
        <v>1302</v>
      </c>
      <c r="C311" s="565">
        <v>4115528.92</v>
      </c>
      <c r="D311" s="565">
        <v>3877882.4099999997</v>
      </c>
    </row>
    <row r="312" spans="1:4">
      <c r="A312" s="566" t="s">
        <v>1303</v>
      </c>
      <c r="B312" s="566" t="s">
        <v>1304</v>
      </c>
      <c r="C312" s="565">
        <v>13727433.419999998</v>
      </c>
      <c r="D312" s="565">
        <v>4165166.12</v>
      </c>
    </row>
    <row r="313" spans="1:4">
      <c r="A313" s="566" t="s">
        <v>1305</v>
      </c>
      <c r="B313" s="566" t="s">
        <v>1306</v>
      </c>
      <c r="C313" s="565">
        <v>15869998.67</v>
      </c>
      <c r="D313" s="565">
        <v>8712482.1999999993</v>
      </c>
    </row>
    <row r="314" spans="1:4">
      <c r="A314" s="566" t="s">
        <v>1307</v>
      </c>
      <c r="B314" s="566" t="s">
        <v>1308</v>
      </c>
      <c r="C314" s="565">
        <v>6107597.6499999994</v>
      </c>
      <c r="D314" s="565">
        <v>2959648.5500000003</v>
      </c>
    </row>
    <row r="315" spans="1:4">
      <c r="A315" s="566" t="s">
        <v>1309</v>
      </c>
      <c r="B315" s="566" t="s">
        <v>1310</v>
      </c>
      <c r="C315" s="565">
        <v>32592218.209999993</v>
      </c>
      <c r="D315" s="565">
        <v>9278994.9000000004</v>
      </c>
    </row>
    <row r="316" spans="1:4">
      <c r="A316" s="566" t="s">
        <v>1311</v>
      </c>
      <c r="B316" s="566" t="s">
        <v>1312</v>
      </c>
      <c r="C316" s="565">
        <v>18165601.43</v>
      </c>
      <c r="D316" s="565">
        <v>13023527.57</v>
      </c>
    </row>
    <row r="317" spans="1:4">
      <c r="A317" s="566" t="s">
        <v>1313</v>
      </c>
      <c r="B317" s="566" t="s">
        <v>1314</v>
      </c>
      <c r="C317" s="565">
        <v>2673081.04</v>
      </c>
      <c r="D317" s="565">
        <v>432267.99</v>
      </c>
    </row>
    <row r="318" spans="1:4">
      <c r="A318" s="566" t="s">
        <v>1315</v>
      </c>
      <c r="B318" s="566" t="s">
        <v>1316</v>
      </c>
      <c r="C318" s="565">
        <v>35505602.060000002</v>
      </c>
      <c r="D318" s="565">
        <v>10094307.830000002</v>
      </c>
    </row>
    <row r="319" spans="1:4">
      <c r="A319" s="566" t="s">
        <v>1317</v>
      </c>
      <c r="B319" s="566" t="s">
        <v>1318</v>
      </c>
      <c r="C319" s="565">
        <v>4388533.8400000008</v>
      </c>
      <c r="D319" s="565">
        <v>653324.30000000005</v>
      </c>
    </row>
    <row r="320" spans="1:4">
      <c r="A320" s="566" t="s">
        <v>1319</v>
      </c>
      <c r="B320" s="566" t="s">
        <v>1320</v>
      </c>
      <c r="C320" s="565">
        <v>3281088.1</v>
      </c>
      <c r="D320" s="565">
        <v>1570663.19</v>
      </c>
    </row>
    <row r="321" spans="1:4">
      <c r="A321" s="566" t="s">
        <v>1321</v>
      </c>
      <c r="B321" s="566" t="s">
        <v>1322</v>
      </c>
      <c r="C321" s="565">
        <v>6423733.7199999997</v>
      </c>
      <c r="D321" s="565">
        <v>1699538.1300000004</v>
      </c>
    </row>
    <row r="322" spans="1:4" s="568" customFormat="1">
      <c r="A322" s="567" t="s">
        <v>1323</v>
      </c>
      <c r="B322" s="567" t="s">
        <v>1324</v>
      </c>
      <c r="C322" s="565">
        <v>2578338.7200000002</v>
      </c>
      <c r="D322" s="565">
        <v>660484</v>
      </c>
    </row>
    <row r="323" spans="1:4" s="568" customFormat="1">
      <c r="A323" s="567" t="s">
        <v>1325</v>
      </c>
      <c r="B323" s="567" t="s">
        <v>1326</v>
      </c>
      <c r="C323" s="565">
        <v>4786714.1899999995</v>
      </c>
      <c r="D323" s="565">
        <v>1124970.7300000002</v>
      </c>
    </row>
    <row r="324" spans="1:4">
      <c r="A324" s="566" t="s">
        <v>1327</v>
      </c>
      <c r="B324" s="566" t="s">
        <v>1841</v>
      </c>
      <c r="C324" s="565">
        <v>48543427.149999999</v>
      </c>
      <c r="D324" s="565">
        <v>44551347.079999998</v>
      </c>
    </row>
    <row r="325" spans="1:4">
      <c r="A325" s="566" t="s">
        <v>1329</v>
      </c>
      <c r="B325" s="566" t="s">
        <v>1842</v>
      </c>
      <c r="C325" s="565">
        <v>4408149.91</v>
      </c>
      <c r="D325" s="565">
        <v>869905.77</v>
      </c>
    </row>
    <row r="326" spans="1:4">
      <c r="A326" s="566" t="s">
        <v>1331</v>
      </c>
      <c r="B326" s="566" t="s">
        <v>1332</v>
      </c>
      <c r="C326" s="565">
        <v>3115514.54</v>
      </c>
      <c r="D326" s="565">
        <v>631845.14</v>
      </c>
    </row>
    <row r="327" spans="1:4">
      <c r="A327" s="566" t="s">
        <v>1333</v>
      </c>
      <c r="B327" s="566" t="s">
        <v>1334</v>
      </c>
      <c r="C327" s="565">
        <v>3166824.71</v>
      </c>
      <c r="D327" s="565">
        <v>672118.55999999994</v>
      </c>
    </row>
    <row r="328" spans="1:4">
      <c r="A328" s="566" t="s">
        <v>1335</v>
      </c>
      <c r="B328" s="566" t="s">
        <v>1336</v>
      </c>
      <c r="C328" s="565">
        <v>4251835.379999999</v>
      </c>
      <c r="D328" s="565">
        <v>703442.33</v>
      </c>
    </row>
    <row r="329" spans="1:4">
      <c r="A329" s="566" t="s">
        <v>1337</v>
      </c>
      <c r="B329" s="566" t="s">
        <v>1338</v>
      </c>
      <c r="C329" s="565">
        <v>7811429.4100000011</v>
      </c>
      <c r="D329" s="565">
        <v>2151495.34</v>
      </c>
    </row>
    <row r="330" spans="1:4">
      <c r="A330" s="566" t="s">
        <v>1339</v>
      </c>
      <c r="B330" s="566" t="s">
        <v>1340</v>
      </c>
      <c r="C330" s="565">
        <v>77801258.090000004</v>
      </c>
      <c r="D330" s="565">
        <v>43140882.579999998</v>
      </c>
    </row>
    <row r="331" spans="1:4">
      <c r="A331" s="566" t="s">
        <v>1341</v>
      </c>
      <c r="B331" s="566" t="s">
        <v>1342</v>
      </c>
      <c r="C331" s="565">
        <v>50830487.890000001</v>
      </c>
      <c r="D331" s="565">
        <v>10676929.899999999</v>
      </c>
    </row>
    <row r="332" spans="1:4">
      <c r="A332" s="566" t="s">
        <v>1343</v>
      </c>
      <c r="B332" s="566" t="s">
        <v>1344</v>
      </c>
      <c r="C332" s="565">
        <v>19713721.66</v>
      </c>
      <c r="D332" s="565">
        <v>4521362.1000000006</v>
      </c>
    </row>
    <row r="333" spans="1:4">
      <c r="A333" s="566" t="s">
        <v>1345</v>
      </c>
      <c r="B333" s="566" t="s">
        <v>1346</v>
      </c>
      <c r="C333" s="565">
        <v>24236100.959999997</v>
      </c>
      <c r="D333" s="565">
        <v>13853159.939999999</v>
      </c>
    </row>
    <row r="334" spans="1:4">
      <c r="A334" s="566" t="s">
        <v>1347</v>
      </c>
      <c r="B334" s="566" t="s">
        <v>1348</v>
      </c>
      <c r="C334" s="565">
        <v>5893241.9299999997</v>
      </c>
      <c r="D334" s="565">
        <v>1289644.2600000002</v>
      </c>
    </row>
    <row r="335" spans="1:4">
      <c r="A335" s="566" t="s">
        <v>1349</v>
      </c>
      <c r="B335" s="566" t="s">
        <v>1350</v>
      </c>
      <c r="C335" s="565">
        <v>5299136.9200000009</v>
      </c>
      <c r="D335" s="565">
        <v>1031894.3999999999</v>
      </c>
    </row>
    <row r="336" spans="1:4">
      <c r="A336" s="566" t="s">
        <v>1351</v>
      </c>
      <c r="B336" s="566" t="s">
        <v>1352</v>
      </c>
      <c r="C336" s="565">
        <v>15059923.930000002</v>
      </c>
      <c r="D336" s="565">
        <v>3844768.7300000004</v>
      </c>
    </row>
    <row r="337" spans="1:4">
      <c r="A337" s="566" t="s">
        <v>1353</v>
      </c>
      <c r="B337" s="566" t="s">
        <v>1354</v>
      </c>
      <c r="C337" s="565">
        <v>4346361.7</v>
      </c>
      <c r="D337" s="565">
        <v>878855.40999999992</v>
      </c>
    </row>
    <row r="338" spans="1:4">
      <c r="A338" s="566" t="s">
        <v>1355</v>
      </c>
      <c r="B338" s="566" t="s">
        <v>1356</v>
      </c>
      <c r="C338" s="565">
        <v>1930517.5300000003</v>
      </c>
      <c r="D338" s="565">
        <v>333821.85000000003</v>
      </c>
    </row>
    <row r="339" spans="1:4">
      <c r="A339" s="566" t="s">
        <v>1357</v>
      </c>
      <c r="B339" s="566" t="s">
        <v>1358</v>
      </c>
      <c r="C339" s="565">
        <v>4001596.53</v>
      </c>
      <c r="D339" s="565">
        <v>2948014</v>
      </c>
    </row>
    <row r="340" spans="1:4">
      <c r="A340" s="566" t="s">
        <v>1359</v>
      </c>
      <c r="B340" s="566" t="s">
        <v>1360</v>
      </c>
      <c r="C340" s="565">
        <v>74282895.190000013</v>
      </c>
      <c r="D340" s="565">
        <v>45232415.279999994</v>
      </c>
    </row>
    <row r="341" spans="1:4">
      <c r="A341" s="566" t="s">
        <v>1361</v>
      </c>
      <c r="B341" s="566" t="s">
        <v>1362</v>
      </c>
      <c r="C341" s="565">
        <v>3151721.6599999997</v>
      </c>
      <c r="D341" s="565">
        <v>775934.47</v>
      </c>
    </row>
    <row r="342" spans="1:4">
      <c r="A342" s="566" t="s">
        <v>1363</v>
      </c>
      <c r="B342" s="566" t="s">
        <v>1364</v>
      </c>
      <c r="C342" s="565">
        <v>7864452.5899999999</v>
      </c>
      <c r="D342" s="565">
        <v>1518755.2399999998</v>
      </c>
    </row>
    <row r="343" spans="1:4">
      <c r="A343" s="566" t="s">
        <v>1365</v>
      </c>
      <c r="B343" s="566" t="s">
        <v>1366</v>
      </c>
      <c r="C343" s="565">
        <v>25372169.799999997</v>
      </c>
      <c r="D343" s="565">
        <v>5026122.2300000004</v>
      </c>
    </row>
    <row r="344" spans="1:4">
      <c r="A344" s="566" t="s">
        <v>1367</v>
      </c>
      <c r="B344" s="566" t="s">
        <v>1368</v>
      </c>
      <c r="C344" s="565">
        <v>9055001.6199999992</v>
      </c>
      <c r="D344" s="565">
        <v>9272730.1499999985</v>
      </c>
    </row>
    <row r="345" spans="1:4">
      <c r="A345" s="566" t="s">
        <v>1369</v>
      </c>
      <c r="B345" s="566" t="s">
        <v>1370</v>
      </c>
      <c r="C345" s="565">
        <v>6269664.2000000002</v>
      </c>
      <c r="D345" s="565">
        <v>3895781.7100000004</v>
      </c>
    </row>
    <row r="346" spans="1:4">
      <c r="A346" s="566" t="s">
        <v>1371</v>
      </c>
      <c r="B346" s="566" t="s">
        <v>1372</v>
      </c>
      <c r="C346" s="565">
        <v>5349740.09</v>
      </c>
      <c r="D346" s="565">
        <v>1563503.48</v>
      </c>
    </row>
    <row r="347" spans="1:4">
      <c r="A347" s="566" t="s">
        <v>1373</v>
      </c>
      <c r="B347" s="566" t="s">
        <v>1374</v>
      </c>
      <c r="C347" s="565">
        <v>1676891.6700000002</v>
      </c>
      <c r="D347" s="565">
        <v>215686.51</v>
      </c>
    </row>
    <row r="348" spans="1:4">
      <c r="A348" s="566" t="s">
        <v>1375</v>
      </c>
      <c r="B348" s="566" t="s">
        <v>1376</v>
      </c>
      <c r="C348" s="565">
        <v>3888693.15</v>
      </c>
      <c r="D348" s="565">
        <v>3673830.4499999997</v>
      </c>
    </row>
    <row r="349" spans="1:4">
      <c r="A349" s="566" t="s">
        <v>1377</v>
      </c>
      <c r="B349" s="566" t="s">
        <v>1378</v>
      </c>
      <c r="C349" s="565">
        <v>4423811.96</v>
      </c>
      <c r="D349" s="565">
        <v>1789034.5899999999</v>
      </c>
    </row>
    <row r="350" spans="1:4">
      <c r="A350" s="566" t="s">
        <v>1379</v>
      </c>
      <c r="B350" s="566" t="s">
        <v>1380</v>
      </c>
      <c r="C350" s="565">
        <v>8227299.8199999984</v>
      </c>
      <c r="D350" s="565">
        <v>2513956.08</v>
      </c>
    </row>
    <row r="351" spans="1:4">
      <c r="A351" s="566" t="s">
        <v>1381</v>
      </c>
      <c r="B351" s="566" t="s">
        <v>1382</v>
      </c>
      <c r="C351" s="565">
        <v>8126149.4799999986</v>
      </c>
      <c r="D351" s="565">
        <v>3748112.5200000005</v>
      </c>
    </row>
    <row r="352" spans="1:4">
      <c r="A352" s="566" t="s">
        <v>1383</v>
      </c>
      <c r="B352" s="566" t="s">
        <v>1384</v>
      </c>
      <c r="C352" s="565">
        <v>4359904.74</v>
      </c>
      <c r="D352" s="565">
        <v>1380035.7000000002</v>
      </c>
    </row>
    <row r="353" spans="1:4">
      <c r="A353" s="566" t="s">
        <v>1385</v>
      </c>
      <c r="B353" s="566" t="s">
        <v>1386</v>
      </c>
      <c r="C353" s="565">
        <v>14231020.119999999</v>
      </c>
      <c r="D353" s="565">
        <v>3760642.03</v>
      </c>
    </row>
    <row r="354" spans="1:4">
      <c r="A354" s="566" t="s">
        <v>1387</v>
      </c>
      <c r="B354" s="566" t="s">
        <v>1388</v>
      </c>
      <c r="C354" s="565">
        <v>21165078.57</v>
      </c>
      <c r="D354" s="565">
        <v>7331551.5300000003</v>
      </c>
    </row>
    <row r="355" spans="1:4">
      <c r="A355" s="566" t="s">
        <v>1389</v>
      </c>
      <c r="B355" s="566" t="s">
        <v>1390</v>
      </c>
      <c r="C355" s="565">
        <v>5072389.1500000004</v>
      </c>
      <c r="D355" s="565">
        <v>1959077.9200000004</v>
      </c>
    </row>
    <row r="356" spans="1:4">
      <c r="A356" s="566" t="s">
        <v>1391</v>
      </c>
      <c r="B356" s="566" t="s">
        <v>1392</v>
      </c>
      <c r="C356" s="565">
        <v>6028783.3900000006</v>
      </c>
      <c r="D356" s="565">
        <v>15105215.67</v>
      </c>
    </row>
    <row r="357" spans="1:4">
      <c r="A357" s="566" t="s">
        <v>1393</v>
      </c>
      <c r="B357" s="566" t="s">
        <v>1394</v>
      </c>
      <c r="C357" s="565">
        <v>7844669.5300000012</v>
      </c>
      <c r="D357" s="565">
        <v>2507691.3300000005</v>
      </c>
    </row>
    <row r="358" spans="1:4">
      <c r="A358" s="566" t="s">
        <v>1395</v>
      </c>
      <c r="B358" s="566" t="s">
        <v>1396</v>
      </c>
      <c r="C358" s="565">
        <v>22046850.550000001</v>
      </c>
      <c r="D358" s="565">
        <v>4421126.04</v>
      </c>
    </row>
    <row r="359" spans="1:4">
      <c r="A359" s="566" t="s">
        <v>1397</v>
      </c>
      <c r="B359" s="566" t="s">
        <v>1398</v>
      </c>
      <c r="C359" s="565">
        <v>6085167.5800000001</v>
      </c>
      <c r="D359" s="565">
        <v>2153285.2800000003</v>
      </c>
    </row>
    <row r="360" spans="1:4">
      <c r="A360" s="566" t="s">
        <v>1399</v>
      </c>
      <c r="B360" s="566" t="s">
        <v>1400</v>
      </c>
      <c r="C360" s="565">
        <v>3952226.36</v>
      </c>
      <c r="D360" s="565">
        <v>426898.2</v>
      </c>
    </row>
    <row r="361" spans="1:4">
      <c r="A361" s="566" t="s">
        <v>1401</v>
      </c>
      <c r="B361" s="566" t="s">
        <v>1402</v>
      </c>
      <c r="C361" s="565">
        <v>4049313.69</v>
      </c>
      <c r="D361" s="565">
        <v>609471.0199999999</v>
      </c>
    </row>
    <row r="362" spans="1:4">
      <c r="A362" s="566" t="s">
        <v>1403</v>
      </c>
      <c r="B362" s="566" t="s">
        <v>1404</v>
      </c>
      <c r="C362" s="565">
        <v>4192593.1800000006</v>
      </c>
      <c r="D362" s="565">
        <v>1950128.2600000002</v>
      </c>
    </row>
    <row r="363" spans="1:4">
      <c r="A363" s="566" t="s">
        <v>1405</v>
      </c>
      <c r="B363" s="566" t="s">
        <v>1406</v>
      </c>
      <c r="C363" s="565">
        <v>3665957.4</v>
      </c>
      <c r="D363" s="565">
        <v>758930.14000000013</v>
      </c>
    </row>
    <row r="364" spans="1:4">
      <c r="A364" s="566" t="s">
        <v>1407</v>
      </c>
      <c r="B364" s="566" t="s">
        <v>1408</v>
      </c>
      <c r="C364" s="565">
        <v>5992811.2599999998</v>
      </c>
      <c r="D364" s="565">
        <v>1752341.04</v>
      </c>
    </row>
    <row r="365" spans="1:4">
      <c r="A365" s="566" t="s">
        <v>1409</v>
      </c>
      <c r="B365" s="566" t="s">
        <v>1410</v>
      </c>
      <c r="C365" s="565">
        <v>3300087.1599999997</v>
      </c>
      <c r="D365" s="565">
        <v>570092.55999999994</v>
      </c>
    </row>
    <row r="366" spans="1:4">
      <c r="A366" s="566" t="s">
        <v>1411</v>
      </c>
      <c r="B366" s="566" t="s">
        <v>1412</v>
      </c>
      <c r="C366" s="565">
        <v>10300349.83</v>
      </c>
      <c r="D366" s="565">
        <v>3562854.82</v>
      </c>
    </row>
    <row r="367" spans="1:4">
      <c r="A367" s="566" t="s">
        <v>1413</v>
      </c>
      <c r="B367" s="566" t="s">
        <v>1414</v>
      </c>
      <c r="C367" s="565">
        <v>4134577.9800000004</v>
      </c>
      <c r="D367" s="565">
        <v>738345.95</v>
      </c>
    </row>
    <row r="368" spans="1:4">
      <c r="A368" s="566" t="s">
        <v>1415</v>
      </c>
      <c r="B368" s="566" t="s">
        <v>1416</v>
      </c>
      <c r="C368" s="565">
        <v>3567666.0600000005</v>
      </c>
      <c r="D368" s="565">
        <v>1337972.3500000001</v>
      </c>
    </row>
    <row r="369" spans="1:4">
      <c r="A369" s="566" t="s">
        <v>1417</v>
      </c>
      <c r="B369" s="566" t="s">
        <v>1418</v>
      </c>
      <c r="C369" s="565">
        <v>5109230.2799999993</v>
      </c>
      <c r="D369" s="565">
        <v>2394030.8000000003</v>
      </c>
    </row>
    <row r="370" spans="1:4">
      <c r="A370" s="566" t="s">
        <v>1419</v>
      </c>
      <c r="B370" s="566" t="s">
        <v>1420</v>
      </c>
      <c r="C370" s="565">
        <v>31167844.399999999</v>
      </c>
      <c r="D370" s="565">
        <v>16694673.119999999</v>
      </c>
    </row>
    <row r="371" spans="1:4">
      <c r="A371" s="566" t="s">
        <v>1421</v>
      </c>
      <c r="B371" s="566" t="s">
        <v>1422</v>
      </c>
      <c r="C371" s="565">
        <v>5248681.7500000009</v>
      </c>
      <c r="D371" s="565">
        <v>947767.7</v>
      </c>
    </row>
    <row r="372" spans="1:4">
      <c r="A372" s="566" t="s">
        <v>1423</v>
      </c>
      <c r="B372" s="566" t="s">
        <v>1424</v>
      </c>
      <c r="C372" s="565">
        <v>17408318.870000001</v>
      </c>
      <c r="D372" s="565">
        <v>3289890.5600000005</v>
      </c>
    </row>
    <row r="373" spans="1:4">
      <c r="A373" s="566" t="s">
        <v>1425</v>
      </c>
      <c r="B373" s="566" t="s">
        <v>1426</v>
      </c>
      <c r="C373" s="565">
        <v>15778964.360000003</v>
      </c>
      <c r="D373" s="565">
        <v>4100728.6500000004</v>
      </c>
    </row>
    <row r="374" spans="1:4">
      <c r="A374" s="566" t="s">
        <v>1427</v>
      </c>
      <c r="B374" s="566" t="s">
        <v>1428</v>
      </c>
      <c r="C374" s="565">
        <v>5425062.3500000006</v>
      </c>
      <c r="D374" s="565">
        <v>1849892.22</v>
      </c>
    </row>
    <row r="375" spans="1:4">
      <c r="A375" s="566" t="s">
        <v>1429</v>
      </c>
      <c r="B375" s="566" t="s">
        <v>1430</v>
      </c>
      <c r="C375" s="565">
        <v>3102417.49</v>
      </c>
      <c r="D375" s="565">
        <v>1962657.78</v>
      </c>
    </row>
    <row r="376" spans="1:4">
      <c r="A376" s="566" t="s">
        <v>1431</v>
      </c>
      <c r="B376" s="566" t="s">
        <v>1432</v>
      </c>
      <c r="C376" s="565">
        <v>2102829.1100000003</v>
      </c>
      <c r="D376" s="565">
        <v>592466.68999999994</v>
      </c>
    </row>
    <row r="377" spans="1:4">
      <c r="A377" s="566" t="s">
        <v>1433</v>
      </c>
      <c r="B377" s="566" t="s">
        <v>1434</v>
      </c>
      <c r="C377" s="565">
        <v>4647128.71</v>
      </c>
      <c r="D377" s="565">
        <v>882435.28</v>
      </c>
    </row>
    <row r="378" spans="1:4">
      <c r="A378" s="566" t="s">
        <v>1435</v>
      </c>
      <c r="B378" s="566" t="s">
        <v>1436</v>
      </c>
      <c r="C378" s="565">
        <v>7990530.0200000014</v>
      </c>
      <c r="D378" s="565">
        <v>1177773.6599999999</v>
      </c>
    </row>
    <row r="379" spans="1:4">
      <c r="A379" s="566" t="s">
        <v>1437</v>
      </c>
      <c r="B379" s="566" t="s">
        <v>1438</v>
      </c>
      <c r="C379" s="565">
        <v>2260613.64</v>
      </c>
      <c r="D379" s="565">
        <v>360670.81</v>
      </c>
    </row>
    <row r="380" spans="1:4">
      <c r="A380" s="566" t="s">
        <v>1439</v>
      </c>
      <c r="B380" s="566" t="s">
        <v>1440</v>
      </c>
      <c r="C380" s="565">
        <v>7572845.6100000003</v>
      </c>
      <c r="D380" s="565">
        <v>1472217.08</v>
      </c>
    </row>
    <row r="381" spans="1:4">
      <c r="A381" s="566" t="s">
        <v>1441</v>
      </c>
      <c r="B381" s="566" t="s">
        <v>1442</v>
      </c>
      <c r="C381" s="565">
        <v>7776005.290000001</v>
      </c>
      <c r="D381" s="565">
        <v>11813535.18</v>
      </c>
    </row>
    <row r="382" spans="1:4">
      <c r="A382" s="566" t="s">
        <v>1443</v>
      </c>
      <c r="B382" s="566" t="s">
        <v>1444</v>
      </c>
      <c r="C382" s="565">
        <v>2019223.8300000003</v>
      </c>
      <c r="D382" s="565">
        <v>326662.15000000002</v>
      </c>
    </row>
    <row r="383" spans="1:4">
      <c r="A383" s="566" t="s">
        <v>1445</v>
      </c>
      <c r="B383" s="566" t="s">
        <v>1446</v>
      </c>
      <c r="C383" s="565">
        <v>44340059.939999998</v>
      </c>
      <c r="D383" s="565">
        <v>9719317.5699999984</v>
      </c>
    </row>
    <row r="384" spans="1:4">
      <c r="A384" s="566" t="s">
        <v>1447</v>
      </c>
      <c r="B384" s="566" t="s">
        <v>1448</v>
      </c>
      <c r="C384" s="565">
        <v>10562933.720000001</v>
      </c>
      <c r="D384" s="565">
        <v>3329269.0000000005</v>
      </c>
    </row>
    <row r="385" spans="1:4">
      <c r="A385" s="566" t="s">
        <v>1449</v>
      </c>
      <c r="B385" s="566" t="s">
        <v>1450</v>
      </c>
      <c r="C385" s="565">
        <v>9944755.629999999</v>
      </c>
      <c r="D385" s="565">
        <v>2641041.0799999996</v>
      </c>
    </row>
    <row r="386" spans="1:4">
      <c r="A386" s="566" t="s">
        <v>1451</v>
      </c>
      <c r="B386" s="566" t="s">
        <v>1452</v>
      </c>
      <c r="C386" s="565">
        <v>5420368.3300000001</v>
      </c>
      <c r="D386" s="565">
        <v>2006511.04</v>
      </c>
    </row>
    <row r="387" spans="1:4">
      <c r="A387" s="566" t="s">
        <v>1453</v>
      </c>
      <c r="B387" s="566" t="s">
        <v>1454</v>
      </c>
      <c r="C387" s="565">
        <v>4458317.08</v>
      </c>
      <c r="D387" s="565">
        <v>2631196.48</v>
      </c>
    </row>
    <row r="388" spans="1:4">
      <c r="A388" s="566" t="s">
        <v>1455</v>
      </c>
      <c r="B388" s="566" t="s">
        <v>1456</v>
      </c>
      <c r="C388" s="565">
        <v>5906678.9700000007</v>
      </c>
      <c r="D388" s="565">
        <v>1057848.3700000001</v>
      </c>
    </row>
    <row r="389" spans="1:4">
      <c r="A389" s="566" t="s">
        <v>1457</v>
      </c>
      <c r="B389" s="566" t="s">
        <v>1458</v>
      </c>
      <c r="C389" s="565">
        <v>3371886.4</v>
      </c>
      <c r="D389" s="565">
        <v>532504.04</v>
      </c>
    </row>
    <row r="390" spans="1:4">
      <c r="A390" s="566" t="s">
        <v>1459</v>
      </c>
      <c r="B390" s="566" t="s">
        <v>1460</v>
      </c>
      <c r="C390" s="565">
        <v>15503234.419999998</v>
      </c>
      <c r="D390" s="565">
        <v>4290461.1899999995</v>
      </c>
    </row>
    <row r="391" spans="1:4">
      <c r="A391" s="566" t="s">
        <v>1461</v>
      </c>
      <c r="B391" s="566" t="s">
        <v>1462</v>
      </c>
      <c r="C391" s="565">
        <v>90003864.349999994</v>
      </c>
      <c r="D391" s="565">
        <v>89856254.489999995</v>
      </c>
    </row>
    <row r="392" spans="1:4">
      <c r="A392" s="566" t="s">
        <v>1463</v>
      </c>
      <c r="B392" s="566" t="s">
        <v>1464</v>
      </c>
      <c r="C392" s="565">
        <v>70655947.930000007</v>
      </c>
      <c r="D392" s="565">
        <v>17075033.16</v>
      </c>
    </row>
    <row r="393" spans="1:4">
      <c r="A393" s="566" t="s">
        <v>1465</v>
      </c>
      <c r="B393" s="566" t="s">
        <v>1466</v>
      </c>
      <c r="C393" s="565">
        <v>5586959.8899999997</v>
      </c>
      <c r="D393" s="565">
        <v>2587343.19</v>
      </c>
    </row>
    <row r="394" spans="1:4">
      <c r="A394" s="566" t="s">
        <v>1467</v>
      </c>
      <c r="B394" s="566" t="s">
        <v>1468</v>
      </c>
      <c r="C394" s="565">
        <v>11206622.9</v>
      </c>
      <c r="D394" s="565">
        <v>2513956.08</v>
      </c>
    </row>
    <row r="395" spans="1:4">
      <c r="A395" s="566" t="s">
        <v>1469</v>
      </c>
      <c r="B395" s="566" t="s">
        <v>1470</v>
      </c>
      <c r="C395" s="565">
        <v>6608996.3500000006</v>
      </c>
      <c r="D395" s="565">
        <v>812628.03</v>
      </c>
    </row>
    <row r="396" spans="1:4">
      <c r="A396" s="566" t="s">
        <v>1471</v>
      </c>
      <c r="B396" s="566" t="s">
        <v>1472</v>
      </c>
      <c r="C396" s="565">
        <v>19108507.620000005</v>
      </c>
      <c r="D396" s="565">
        <v>45072216.580000006</v>
      </c>
    </row>
    <row r="397" spans="1:4">
      <c r="A397" s="566" t="s">
        <v>1473</v>
      </c>
      <c r="B397" s="566" t="s">
        <v>1474</v>
      </c>
      <c r="C397" s="565">
        <v>18978484.18</v>
      </c>
      <c r="D397" s="565">
        <v>3020506.15</v>
      </c>
    </row>
    <row r="398" spans="1:4">
      <c r="A398" s="566" t="s">
        <v>1475</v>
      </c>
      <c r="B398" s="566" t="s">
        <v>1476</v>
      </c>
      <c r="C398" s="565">
        <v>30334742.579999998</v>
      </c>
      <c r="D398" s="565">
        <v>6019533.1600000001</v>
      </c>
    </row>
    <row r="399" spans="1:4">
      <c r="A399" s="566" t="s">
        <v>1477</v>
      </c>
      <c r="B399" s="566" t="s">
        <v>1478</v>
      </c>
      <c r="C399" s="565">
        <v>11100667.539999999</v>
      </c>
      <c r="D399" s="565">
        <v>3734688.04</v>
      </c>
    </row>
    <row r="400" spans="1:4">
      <c r="A400" s="566" t="s">
        <v>1479</v>
      </c>
      <c r="B400" s="566" t="s">
        <v>1480</v>
      </c>
      <c r="C400" s="565">
        <v>7057071.8600000013</v>
      </c>
      <c r="D400" s="565">
        <v>2502321.5400000005</v>
      </c>
    </row>
    <row r="401" spans="1:4">
      <c r="A401" s="566" t="s">
        <v>1481</v>
      </c>
      <c r="B401" s="566" t="s">
        <v>1482</v>
      </c>
      <c r="C401" s="565">
        <v>9290595.4199999999</v>
      </c>
      <c r="D401" s="565">
        <v>1457897.6300000001</v>
      </c>
    </row>
    <row r="402" spans="1:4">
      <c r="A402" s="566" t="s">
        <v>1483</v>
      </c>
      <c r="B402" s="566" t="s">
        <v>1484</v>
      </c>
      <c r="C402" s="565">
        <v>15990109.07</v>
      </c>
      <c r="D402" s="565">
        <v>2916690.23</v>
      </c>
    </row>
    <row r="403" spans="1:4">
      <c r="A403" s="566" t="s">
        <v>1485</v>
      </c>
      <c r="B403" s="566" t="s">
        <v>1486</v>
      </c>
      <c r="C403" s="565">
        <v>68629683.069999993</v>
      </c>
      <c r="D403" s="565">
        <v>35908672.120000005</v>
      </c>
    </row>
    <row r="404" spans="1:4">
      <c r="A404" s="566" t="s">
        <v>1487</v>
      </c>
      <c r="B404" s="566" t="s">
        <v>1488</v>
      </c>
      <c r="C404" s="565">
        <v>12330532.700000001</v>
      </c>
      <c r="D404" s="565">
        <v>4362058.3699999992</v>
      </c>
    </row>
    <row r="405" spans="1:4">
      <c r="A405" s="566" t="s">
        <v>1489</v>
      </c>
      <c r="B405" s="566" t="s">
        <v>1490</v>
      </c>
      <c r="C405" s="565">
        <v>39475960.490000002</v>
      </c>
      <c r="D405" s="565">
        <v>37517818.82</v>
      </c>
    </row>
    <row r="406" spans="1:4">
      <c r="A406" s="566" t="s">
        <v>1491</v>
      </c>
      <c r="B406" s="566" t="s">
        <v>1492</v>
      </c>
      <c r="C406" s="565">
        <v>4173755.1099999994</v>
      </c>
      <c r="D406" s="565">
        <v>1533074.6700000002</v>
      </c>
    </row>
    <row r="407" spans="1:4">
      <c r="A407" s="566" t="s">
        <v>1493</v>
      </c>
      <c r="B407" s="566" t="s">
        <v>1494</v>
      </c>
      <c r="C407" s="565">
        <v>31496870.509999998</v>
      </c>
      <c r="D407" s="565">
        <v>24205217.620000005</v>
      </c>
    </row>
    <row r="408" spans="1:4">
      <c r="A408" s="566" t="s">
        <v>1495</v>
      </c>
      <c r="B408" s="566" t="s">
        <v>1496</v>
      </c>
      <c r="C408" s="565">
        <v>3518938.9000000004</v>
      </c>
      <c r="D408" s="565">
        <v>954927.42999999993</v>
      </c>
    </row>
    <row r="409" spans="1:4">
      <c r="A409" s="566" t="s">
        <v>1497</v>
      </c>
      <c r="B409" s="566" t="s">
        <v>1498</v>
      </c>
      <c r="C409" s="565">
        <v>3273623.0700000003</v>
      </c>
      <c r="D409" s="565">
        <v>3357012.91</v>
      </c>
    </row>
    <row r="410" spans="1:4">
      <c r="A410" s="566" t="s">
        <v>1499</v>
      </c>
      <c r="B410" s="566" t="s">
        <v>1500</v>
      </c>
      <c r="C410" s="565">
        <v>3475157.75</v>
      </c>
      <c r="D410" s="565">
        <v>681068.20000000019</v>
      </c>
    </row>
    <row r="411" spans="1:4">
      <c r="A411" s="566" t="s">
        <v>1501</v>
      </c>
      <c r="B411" s="566" t="s">
        <v>1502</v>
      </c>
      <c r="C411" s="565">
        <v>5107373.2699999996</v>
      </c>
      <c r="D411" s="565">
        <v>1624361.08</v>
      </c>
    </row>
    <row r="412" spans="1:4">
      <c r="A412" s="566" t="s">
        <v>1503</v>
      </c>
      <c r="B412" s="566" t="s">
        <v>1504</v>
      </c>
      <c r="C412" s="565">
        <v>97427458.460000008</v>
      </c>
      <c r="D412" s="565">
        <v>19213999.009999998</v>
      </c>
    </row>
    <row r="413" spans="1:4">
      <c r="A413" s="566" t="s">
        <v>1505</v>
      </c>
      <c r="B413" s="566" t="s">
        <v>1506</v>
      </c>
      <c r="C413" s="565">
        <v>26167434.490000002</v>
      </c>
      <c r="D413" s="565">
        <v>8571972.7100000009</v>
      </c>
    </row>
    <row r="414" spans="1:4">
      <c r="A414" s="566" t="s">
        <v>1507</v>
      </c>
      <c r="B414" s="566" t="s">
        <v>1508</v>
      </c>
      <c r="C414" s="565">
        <v>1750294.92</v>
      </c>
      <c r="D414" s="565">
        <v>446587.43000000005</v>
      </c>
    </row>
    <row r="415" spans="1:4">
      <c r="A415" s="566" t="s">
        <v>1509</v>
      </c>
      <c r="B415" s="566" t="s">
        <v>1510</v>
      </c>
      <c r="C415" s="565">
        <v>5790361.5800000001</v>
      </c>
      <c r="D415" s="565">
        <v>8000090.2199999997</v>
      </c>
    </row>
    <row r="416" spans="1:4">
      <c r="A416" s="566" t="s">
        <v>1511</v>
      </c>
      <c r="B416" s="566" t="s">
        <v>1512</v>
      </c>
      <c r="C416" s="565">
        <v>6451880.8200000003</v>
      </c>
      <c r="D416" s="565">
        <v>3058989.63</v>
      </c>
    </row>
    <row r="417" spans="1:4">
      <c r="A417" s="566" t="s">
        <v>1513</v>
      </c>
      <c r="B417" s="566" t="s">
        <v>1514</v>
      </c>
      <c r="C417" s="565">
        <v>2087624.0600000003</v>
      </c>
      <c r="D417" s="565">
        <v>812628.03</v>
      </c>
    </row>
    <row r="418" spans="1:4">
      <c r="A418" s="566" t="s">
        <v>1515</v>
      </c>
      <c r="B418" s="566" t="s">
        <v>1516</v>
      </c>
      <c r="C418" s="565">
        <v>13458256.51</v>
      </c>
      <c r="D418" s="565">
        <v>2844198.08</v>
      </c>
    </row>
    <row r="419" spans="1:4">
      <c r="A419" s="566" t="s">
        <v>1517</v>
      </c>
      <c r="B419" s="566" t="s">
        <v>1518</v>
      </c>
      <c r="C419" s="565">
        <v>44016937.850000001</v>
      </c>
      <c r="D419" s="565">
        <v>45519698.980000004</v>
      </c>
    </row>
    <row r="420" spans="1:4">
      <c r="A420" s="566" t="s">
        <v>1519</v>
      </c>
      <c r="B420" s="566" t="s">
        <v>1520</v>
      </c>
      <c r="C420" s="565">
        <v>21692246.349999998</v>
      </c>
      <c r="D420" s="565">
        <v>10735102.610000001</v>
      </c>
    </row>
    <row r="421" spans="1:4">
      <c r="A421" s="566" t="s">
        <v>1521</v>
      </c>
      <c r="B421" s="566" t="s">
        <v>1522</v>
      </c>
      <c r="C421" s="565">
        <v>11163163.75</v>
      </c>
      <c r="D421" s="565">
        <v>4365638.2300000004</v>
      </c>
    </row>
    <row r="422" spans="1:4">
      <c r="A422" s="566" t="s">
        <v>1523</v>
      </c>
      <c r="B422" s="566" t="s">
        <v>1524</v>
      </c>
      <c r="C422" s="565">
        <v>2600757.7899999996</v>
      </c>
      <c r="D422" s="565">
        <v>412578.7699999999</v>
      </c>
    </row>
    <row r="423" spans="1:4">
      <c r="A423" s="566" t="s">
        <v>1525</v>
      </c>
      <c r="B423" s="566" t="s">
        <v>1526</v>
      </c>
      <c r="C423" s="565">
        <v>24134337.610000003</v>
      </c>
      <c r="D423" s="565">
        <v>8665049.0700000003</v>
      </c>
    </row>
    <row r="424" spans="1:4">
      <c r="A424" s="566" t="s">
        <v>1527</v>
      </c>
      <c r="B424" s="566" t="s">
        <v>1528</v>
      </c>
      <c r="C424" s="565">
        <v>17159135.02</v>
      </c>
      <c r="D424" s="565">
        <v>10502411.769999998</v>
      </c>
    </row>
    <row r="425" spans="1:4">
      <c r="A425" s="566" t="s">
        <v>1529</v>
      </c>
      <c r="B425" s="566" t="s">
        <v>1530</v>
      </c>
      <c r="C425" s="565">
        <v>2320363.85</v>
      </c>
      <c r="D425" s="565">
        <v>529819.15</v>
      </c>
    </row>
    <row r="426" spans="1:4">
      <c r="A426" s="566" t="s">
        <v>1531</v>
      </c>
      <c r="B426" s="566" t="s">
        <v>1532</v>
      </c>
      <c r="C426" s="565">
        <v>7137822.1400000015</v>
      </c>
      <c r="D426" s="565">
        <v>1502645.8699999999</v>
      </c>
    </row>
    <row r="427" spans="1:4">
      <c r="A427" s="566" t="s">
        <v>1533</v>
      </c>
      <c r="B427" s="566" t="s">
        <v>1534</v>
      </c>
      <c r="C427" s="565">
        <v>7119751.0799999991</v>
      </c>
      <c r="D427" s="565">
        <v>4197384.8499999996</v>
      </c>
    </row>
    <row r="428" spans="1:4">
      <c r="A428" s="566" t="s">
        <v>1535</v>
      </c>
      <c r="B428" s="566" t="s">
        <v>1536</v>
      </c>
      <c r="C428" s="565">
        <v>2671397.0299999998</v>
      </c>
      <c r="D428" s="565">
        <v>539663.7699999999</v>
      </c>
    </row>
    <row r="429" spans="1:4">
      <c r="A429" s="566" t="s">
        <v>1537</v>
      </c>
      <c r="B429" s="566" t="s">
        <v>1538</v>
      </c>
      <c r="C429" s="565">
        <v>2845922.6199999996</v>
      </c>
      <c r="D429" s="565">
        <v>405419.04</v>
      </c>
    </row>
    <row r="430" spans="1:4">
      <c r="A430" s="566" t="s">
        <v>1539</v>
      </c>
      <c r="B430" s="566" t="s">
        <v>1540</v>
      </c>
      <c r="C430" s="565">
        <v>15191177.370000003</v>
      </c>
      <c r="D430" s="565">
        <v>3394601.44</v>
      </c>
    </row>
    <row r="431" spans="1:4">
      <c r="A431" s="566" t="s">
        <v>1541</v>
      </c>
      <c r="B431" s="566" t="s">
        <v>1542</v>
      </c>
      <c r="C431" s="565">
        <v>8269406.9600000009</v>
      </c>
      <c r="D431" s="565">
        <v>1841837.52</v>
      </c>
    </row>
    <row r="432" spans="1:4">
      <c r="A432" s="566" t="s">
        <v>1543</v>
      </c>
      <c r="B432" s="566" t="s">
        <v>1544</v>
      </c>
      <c r="C432" s="565">
        <v>38271229.420000002</v>
      </c>
      <c r="D432" s="565">
        <v>8025149.2299999986</v>
      </c>
    </row>
    <row r="433" spans="1:4">
      <c r="A433" s="566" t="s">
        <v>1545</v>
      </c>
      <c r="B433" s="566" t="s">
        <v>1546</v>
      </c>
      <c r="C433" s="565">
        <v>27377140.579999998</v>
      </c>
      <c r="D433" s="565">
        <v>14951281.720000001</v>
      </c>
    </row>
    <row r="434" spans="1:4">
      <c r="A434" s="566" t="s">
        <v>1547</v>
      </c>
      <c r="B434" s="566" t="s">
        <v>1548</v>
      </c>
      <c r="C434" s="565">
        <v>6886019.2899999991</v>
      </c>
      <c r="D434" s="565">
        <v>1990401.6900000002</v>
      </c>
    </row>
    <row r="435" spans="1:4">
      <c r="A435" s="566" t="s">
        <v>1549</v>
      </c>
      <c r="B435" s="566" t="s">
        <v>1550</v>
      </c>
      <c r="C435" s="565">
        <v>5903887.96</v>
      </c>
      <c r="D435" s="565">
        <v>1356766.6099999999</v>
      </c>
    </row>
    <row r="436" spans="1:4">
      <c r="A436" s="566" t="s">
        <v>1551</v>
      </c>
      <c r="B436" s="566" t="s">
        <v>1552</v>
      </c>
      <c r="C436" s="565">
        <v>3128018.5799999996</v>
      </c>
      <c r="D436" s="565">
        <v>283703.83</v>
      </c>
    </row>
    <row r="437" spans="1:4">
      <c r="A437" s="566" t="s">
        <v>1553</v>
      </c>
      <c r="B437" s="566" t="s">
        <v>1554</v>
      </c>
      <c r="C437" s="565">
        <v>3661810.38</v>
      </c>
      <c r="D437" s="565">
        <v>1637785.56</v>
      </c>
    </row>
    <row r="438" spans="1:4">
      <c r="A438" s="566" t="s">
        <v>1555</v>
      </c>
      <c r="B438" s="566" t="s">
        <v>1556</v>
      </c>
      <c r="C438" s="565">
        <v>4405789.9000000004</v>
      </c>
      <c r="D438" s="565">
        <v>808153.2</v>
      </c>
    </row>
    <row r="439" spans="1:4">
      <c r="A439" s="566" t="s">
        <v>1557</v>
      </c>
      <c r="B439" s="566" t="s">
        <v>1558</v>
      </c>
      <c r="C439" s="565">
        <v>10263504.710000001</v>
      </c>
      <c r="D439" s="565">
        <v>2411035.13</v>
      </c>
    </row>
    <row r="440" spans="1:4">
      <c r="A440" s="566" t="s">
        <v>1559</v>
      </c>
      <c r="B440" s="566" t="s">
        <v>1560</v>
      </c>
      <c r="C440" s="565">
        <v>12514607.32</v>
      </c>
      <c r="D440" s="565">
        <v>3566434.67</v>
      </c>
    </row>
    <row r="441" spans="1:4">
      <c r="A441" s="566" t="s">
        <v>1561</v>
      </c>
      <c r="B441" s="566" t="s">
        <v>1562</v>
      </c>
      <c r="C441" s="565">
        <v>15290124.700000001</v>
      </c>
      <c r="D441" s="565">
        <v>3200394.08</v>
      </c>
    </row>
    <row r="442" spans="1:4">
      <c r="A442" s="566" t="s">
        <v>1563</v>
      </c>
      <c r="B442" s="566" t="s">
        <v>1564</v>
      </c>
      <c r="C442" s="565">
        <v>4822280.3100000005</v>
      </c>
      <c r="D442" s="565">
        <v>801888.45000000019</v>
      </c>
    </row>
    <row r="443" spans="1:4">
      <c r="A443" s="566" t="s">
        <v>1565</v>
      </c>
      <c r="B443" s="566" t="s">
        <v>1566</v>
      </c>
      <c r="C443" s="565">
        <v>41488334.289999992</v>
      </c>
      <c r="D443" s="565">
        <v>8639095.0899999999</v>
      </c>
    </row>
    <row r="444" spans="1:4">
      <c r="A444" s="566" t="s">
        <v>1567</v>
      </c>
      <c r="B444" s="566" t="s">
        <v>1568</v>
      </c>
      <c r="C444" s="565">
        <v>6507170</v>
      </c>
      <c r="D444" s="565">
        <v>1645840.24</v>
      </c>
    </row>
    <row r="445" spans="1:4">
      <c r="A445" s="566" t="s">
        <v>1569</v>
      </c>
      <c r="B445" s="566" t="s">
        <v>1570</v>
      </c>
      <c r="C445" s="565">
        <v>57215153.480000004</v>
      </c>
      <c r="D445" s="565">
        <v>22684672.440000001</v>
      </c>
    </row>
    <row r="446" spans="1:4">
      <c r="A446" s="566" t="s">
        <v>1571</v>
      </c>
      <c r="B446" s="566" t="s">
        <v>1572</v>
      </c>
      <c r="C446" s="565">
        <v>3177715.75</v>
      </c>
      <c r="D446" s="565">
        <v>726711.40999999992</v>
      </c>
    </row>
    <row r="447" spans="1:4">
      <c r="A447" s="566" t="s">
        <v>1573</v>
      </c>
      <c r="B447" s="566" t="s">
        <v>1574</v>
      </c>
      <c r="C447" s="565">
        <v>19617936.34</v>
      </c>
      <c r="D447" s="565">
        <v>8264104.8200000003</v>
      </c>
    </row>
    <row r="448" spans="1:4">
      <c r="A448" s="566" t="s">
        <v>1575</v>
      </c>
      <c r="B448" s="566" t="s">
        <v>1576</v>
      </c>
      <c r="C448" s="565">
        <v>4594252.54</v>
      </c>
      <c r="D448" s="565">
        <v>223741.18000000002</v>
      </c>
    </row>
    <row r="449" spans="1:4">
      <c r="A449" s="566" t="s">
        <v>1577</v>
      </c>
      <c r="B449" s="566" t="s">
        <v>1578</v>
      </c>
      <c r="C449" s="565">
        <v>5896621.9399999995</v>
      </c>
      <c r="D449" s="565">
        <v>388414.69999999995</v>
      </c>
    </row>
    <row r="450" spans="1:4">
      <c r="A450" s="566" t="s">
        <v>1579</v>
      </c>
      <c r="B450" s="566" t="s">
        <v>1580</v>
      </c>
      <c r="C450" s="565">
        <v>2746500.29</v>
      </c>
      <c r="D450" s="565">
        <v>430478.07</v>
      </c>
    </row>
    <row r="451" spans="1:4">
      <c r="A451" s="566" t="s">
        <v>1581</v>
      </c>
      <c r="B451" s="566" t="s">
        <v>1582</v>
      </c>
      <c r="C451" s="565">
        <v>6084398.5700000003</v>
      </c>
      <c r="D451" s="565">
        <v>1520545.1699999997</v>
      </c>
    </row>
    <row r="452" spans="1:4">
      <c r="A452" s="566" t="s">
        <v>1583</v>
      </c>
      <c r="B452" s="566" t="s">
        <v>1584</v>
      </c>
      <c r="C452" s="565">
        <v>18650177.069999997</v>
      </c>
      <c r="D452" s="565">
        <v>5376948.4299999997</v>
      </c>
    </row>
    <row r="453" spans="1:4">
      <c r="A453" s="566" t="s">
        <v>1585</v>
      </c>
      <c r="B453" s="566" t="s">
        <v>1586</v>
      </c>
      <c r="C453" s="565">
        <v>36491295.400000006</v>
      </c>
      <c r="D453" s="565">
        <v>15303897.85</v>
      </c>
    </row>
    <row r="454" spans="1:4">
      <c r="A454" s="566" t="s">
        <v>1587</v>
      </c>
      <c r="B454" s="566" t="s">
        <v>1588</v>
      </c>
      <c r="C454" s="565">
        <v>9052637.6099999994</v>
      </c>
      <c r="D454" s="565">
        <v>2209668.06</v>
      </c>
    </row>
    <row r="455" spans="1:4">
      <c r="A455" s="566" t="s">
        <v>1589</v>
      </c>
      <c r="B455" s="566" t="s">
        <v>1590</v>
      </c>
      <c r="C455" s="565">
        <v>7673891.9499999993</v>
      </c>
      <c r="D455" s="565">
        <v>2948014</v>
      </c>
    </row>
    <row r="456" spans="1:4">
      <c r="A456" s="566" t="s">
        <v>1591</v>
      </c>
      <c r="B456" s="566" t="s">
        <v>1592</v>
      </c>
      <c r="C456" s="565">
        <v>78234539.549999997</v>
      </c>
      <c r="D456" s="565">
        <v>12399737.120000001</v>
      </c>
    </row>
    <row r="457" spans="1:4">
      <c r="A457" s="566" t="s">
        <v>1593</v>
      </c>
      <c r="B457" s="566" t="s">
        <v>1594</v>
      </c>
      <c r="C457" s="565">
        <v>4866611.46</v>
      </c>
      <c r="D457" s="565">
        <v>911969.10999999987</v>
      </c>
    </row>
    <row r="458" spans="1:4">
      <c r="A458" s="566" t="s">
        <v>1595</v>
      </c>
      <c r="B458" s="566" t="s">
        <v>1596</v>
      </c>
      <c r="C458" s="565">
        <v>14820936.120000003</v>
      </c>
      <c r="D458" s="565">
        <v>3956639.32</v>
      </c>
    </row>
    <row r="459" spans="1:4">
      <c r="A459" s="566" t="s">
        <v>1597</v>
      </c>
      <c r="B459" s="566" t="s">
        <v>1598</v>
      </c>
      <c r="C459" s="565">
        <v>6843654.1399999997</v>
      </c>
      <c r="D459" s="565">
        <v>3506472.0300000003</v>
      </c>
    </row>
    <row r="460" spans="1:4">
      <c r="A460" s="566" t="s">
        <v>1599</v>
      </c>
      <c r="B460" s="566" t="s">
        <v>1600</v>
      </c>
      <c r="C460" s="565">
        <v>14580344.300000001</v>
      </c>
      <c r="D460" s="565">
        <v>3182494.78</v>
      </c>
    </row>
    <row r="461" spans="1:4">
      <c r="A461" s="566" t="s">
        <v>1601</v>
      </c>
      <c r="B461" s="566" t="s">
        <v>1602</v>
      </c>
      <c r="C461" s="565">
        <v>8242192.8700000001</v>
      </c>
      <c r="D461" s="565">
        <v>2598977.7400000002</v>
      </c>
    </row>
    <row r="462" spans="1:4">
      <c r="A462" s="566" t="s">
        <v>1603</v>
      </c>
      <c r="B462" s="566" t="s">
        <v>1604</v>
      </c>
      <c r="C462" s="565">
        <v>4251942.38</v>
      </c>
      <c r="D462" s="565">
        <v>1491906.3</v>
      </c>
    </row>
    <row r="463" spans="1:4">
      <c r="A463" s="566" t="s">
        <v>1605</v>
      </c>
      <c r="B463" s="566" t="s">
        <v>1606</v>
      </c>
      <c r="C463" s="565">
        <v>19355177.449999996</v>
      </c>
      <c r="D463" s="565">
        <v>2994552.1800000006</v>
      </c>
    </row>
    <row r="464" spans="1:4">
      <c r="A464" s="566" t="s">
        <v>1607</v>
      </c>
      <c r="B464" s="566" t="s">
        <v>1608</v>
      </c>
      <c r="C464" s="565">
        <v>3738643.6399999997</v>
      </c>
      <c r="D464" s="565">
        <v>1035474.26</v>
      </c>
    </row>
    <row r="465" spans="1:4">
      <c r="A465" s="566" t="s">
        <v>1609</v>
      </c>
      <c r="B465" s="566" t="s">
        <v>1610</v>
      </c>
      <c r="C465" s="565">
        <v>8226433.8199999994</v>
      </c>
      <c r="D465" s="565">
        <v>4364743.2699999996</v>
      </c>
    </row>
    <row r="466" spans="1:4">
      <c r="A466" s="566" t="s">
        <v>1611</v>
      </c>
      <c r="B466" s="566" t="s">
        <v>1612</v>
      </c>
      <c r="C466" s="565">
        <v>22266953.299999997</v>
      </c>
      <c r="D466" s="565">
        <v>4691405.4099999992</v>
      </c>
    </row>
    <row r="467" spans="1:4">
      <c r="A467" s="566" t="s">
        <v>1613</v>
      </c>
      <c r="B467" s="566" t="s">
        <v>1843</v>
      </c>
      <c r="C467" s="565">
        <v>3801257.85</v>
      </c>
      <c r="D467" s="565">
        <v>471646.45</v>
      </c>
    </row>
    <row r="468" spans="1:4">
      <c r="A468" s="566" t="s">
        <v>1615</v>
      </c>
      <c r="B468" s="566" t="s">
        <v>1616</v>
      </c>
      <c r="C468" s="565">
        <v>7095839.9899999993</v>
      </c>
      <c r="D468" s="565">
        <v>4116838</v>
      </c>
    </row>
    <row r="469" spans="1:4">
      <c r="A469" s="566" t="s">
        <v>1617</v>
      </c>
      <c r="B469" s="566" t="s">
        <v>1618</v>
      </c>
      <c r="C469" s="565">
        <v>3318537.2199999997</v>
      </c>
      <c r="D469" s="565">
        <v>469856.50999999995</v>
      </c>
    </row>
    <row r="470" spans="1:4">
      <c r="A470" s="566" t="s">
        <v>1619</v>
      </c>
      <c r="B470" s="566" t="s">
        <v>1620</v>
      </c>
      <c r="C470" s="565">
        <v>2089339.0700000003</v>
      </c>
      <c r="D470" s="565">
        <v>305182.99000000005</v>
      </c>
    </row>
    <row r="471" spans="1:4">
      <c r="A471" s="566" t="s">
        <v>1621</v>
      </c>
      <c r="B471" s="566" t="s">
        <v>1622</v>
      </c>
      <c r="C471" s="565">
        <v>5106699.2700000005</v>
      </c>
      <c r="D471" s="565">
        <v>1464162.39</v>
      </c>
    </row>
    <row r="472" spans="1:4">
      <c r="A472" s="566" t="s">
        <v>1623</v>
      </c>
      <c r="B472" s="566" t="s">
        <v>1624</v>
      </c>
      <c r="C472" s="565">
        <v>63685934.360000007</v>
      </c>
      <c r="D472" s="565">
        <v>12422111.24</v>
      </c>
    </row>
    <row r="473" spans="1:4">
      <c r="A473" s="566" t="s">
        <v>1625</v>
      </c>
      <c r="B473" s="566" t="s">
        <v>1626</v>
      </c>
      <c r="C473" s="565">
        <v>37846179.980000004</v>
      </c>
      <c r="D473" s="565">
        <v>17104567</v>
      </c>
    </row>
    <row r="474" spans="1:4">
      <c r="A474" s="566" t="s">
        <v>1627</v>
      </c>
      <c r="B474" s="566" t="s">
        <v>1628</v>
      </c>
      <c r="C474" s="565">
        <v>47929515.079999998</v>
      </c>
      <c r="D474" s="565">
        <v>12706710.039999999</v>
      </c>
    </row>
    <row r="475" spans="1:4">
      <c r="A475" s="566" t="s">
        <v>1629</v>
      </c>
      <c r="B475" s="566" t="s">
        <v>1630</v>
      </c>
      <c r="C475" s="565">
        <v>103237724.09999999</v>
      </c>
      <c r="D475" s="565">
        <v>31086601.859999999</v>
      </c>
    </row>
    <row r="476" spans="1:4">
      <c r="A476" s="566" t="s">
        <v>1631</v>
      </c>
      <c r="B476" s="566" t="s">
        <v>1632</v>
      </c>
      <c r="C476" s="565">
        <v>14252851.200000001</v>
      </c>
      <c r="D476" s="565">
        <v>3932475.2600000002</v>
      </c>
    </row>
    <row r="477" spans="1:4">
      <c r="A477" s="566" t="s">
        <v>1633</v>
      </c>
      <c r="B477" s="566" t="s">
        <v>1634</v>
      </c>
      <c r="C477" s="565">
        <v>2597715.7800000003</v>
      </c>
      <c r="D477" s="565">
        <v>385729.80999999994</v>
      </c>
    </row>
    <row r="478" spans="1:4">
      <c r="A478" s="566" t="s">
        <v>1635</v>
      </c>
      <c r="B478" s="566" t="s">
        <v>1636</v>
      </c>
      <c r="C478" s="565">
        <v>6502641.9900000002</v>
      </c>
      <c r="D478" s="565">
        <v>3007976.6500000004</v>
      </c>
    </row>
    <row r="479" spans="1:4">
      <c r="A479" s="566" t="s">
        <v>1637</v>
      </c>
      <c r="B479" s="566" t="s">
        <v>1638</v>
      </c>
      <c r="C479" s="565">
        <v>4858451.43</v>
      </c>
      <c r="D479" s="565">
        <v>1155399.54</v>
      </c>
    </row>
    <row r="480" spans="1:4">
      <c r="A480" s="566" t="s">
        <v>1639</v>
      </c>
      <c r="B480" s="566" t="s">
        <v>1640</v>
      </c>
      <c r="C480" s="565">
        <v>7326429.7699999996</v>
      </c>
      <c r="D480" s="565">
        <v>3078678.86</v>
      </c>
    </row>
    <row r="481" spans="1:4">
      <c r="A481" s="566" t="s">
        <v>1641</v>
      </c>
      <c r="B481" s="566" t="s">
        <v>1642</v>
      </c>
      <c r="C481" s="565">
        <v>23172762.359999999</v>
      </c>
      <c r="D481" s="565">
        <v>9106266.7100000009</v>
      </c>
    </row>
    <row r="482" spans="1:4">
      <c r="A482" s="566" t="s">
        <v>1643</v>
      </c>
      <c r="B482" s="566" t="s">
        <v>1644</v>
      </c>
      <c r="C482" s="565">
        <v>3100608.4799999995</v>
      </c>
      <c r="D482" s="565">
        <v>376780.18</v>
      </c>
    </row>
    <row r="483" spans="1:4">
      <c r="A483" s="566" t="s">
        <v>1645</v>
      </c>
      <c r="B483" s="566" t="s">
        <v>1646</v>
      </c>
      <c r="C483" s="565">
        <v>6161747.8399999999</v>
      </c>
      <c r="D483" s="565">
        <v>1187618.26</v>
      </c>
    </row>
    <row r="484" spans="1:4">
      <c r="A484" s="566" t="s">
        <v>1647</v>
      </c>
      <c r="B484" s="566" t="s">
        <v>1648</v>
      </c>
      <c r="C484" s="565">
        <v>5023557.9899999993</v>
      </c>
      <c r="D484" s="565">
        <v>1431048.6999999997</v>
      </c>
    </row>
    <row r="485" spans="1:4">
      <c r="A485" s="566" t="s">
        <v>1649</v>
      </c>
      <c r="B485" s="566" t="s">
        <v>1650</v>
      </c>
      <c r="C485" s="565">
        <v>1543808.22</v>
      </c>
      <c r="D485" s="565">
        <v>155723.87</v>
      </c>
    </row>
    <row r="486" spans="1:4">
      <c r="A486" s="566" t="s">
        <v>1651</v>
      </c>
      <c r="B486" s="566" t="s">
        <v>1652</v>
      </c>
      <c r="C486" s="565">
        <v>5389102.2200000007</v>
      </c>
      <c r="D486" s="565">
        <v>1209097.4300000002</v>
      </c>
    </row>
    <row r="487" spans="1:4">
      <c r="A487" s="566" t="s">
        <v>1653</v>
      </c>
      <c r="B487" s="566" t="s">
        <v>1654</v>
      </c>
      <c r="C487" s="565">
        <v>8156076.5800000001</v>
      </c>
      <c r="D487" s="565">
        <v>1698643.17</v>
      </c>
    </row>
    <row r="488" spans="1:4">
      <c r="A488" s="566" t="s">
        <v>1655</v>
      </c>
      <c r="B488" s="566" t="s">
        <v>1656</v>
      </c>
      <c r="C488" s="565">
        <v>88328906.689999998</v>
      </c>
      <c r="D488" s="565">
        <v>49974833.68</v>
      </c>
    </row>
    <row r="489" spans="1:4">
      <c r="A489" s="566" t="s">
        <v>1657</v>
      </c>
      <c r="B489" s="566" t="s">
        <v>1658</v>
      </c>
      <c r="C489" s="565">
        <v>22594600.399999999</v>
      </c>
      <c r="D489" s="565">
        <v>9742586.6699999999</v>
      </c>
    </row>
    <row r="490" spans="1:4">
      <c r="A490" s="566" t="s">
        <v>1659</v>
      </c>
      <c r="B490" s="566" t="s">
        <v>1660</v>
      </c>
      <c r="C490" s="565">
        <v>8988776.3999999985</v>
      </c>
      <c r="D490" s="565">
        <v>3989753</v>
      </c>
    </row>
    <row r="491" spans="1:4">
      <c r="A491" s="566" t="s">
        <v>1661</v>
      </c>
      <c r="B491" s="566" t="s">
        <v>1662</v>
      </c>
      <c r="C491" s="565">
        <v>10225163.580000002</v>
      </c>
      <c r="D491" s="565">
        <v>2804819.6300000004</v>
      </c>
    </row>
    <row r="492" spans="1:4">
      <c r="A492" s="566" t="s">
        <v>1663</v>
      </c>
      <c r="B492" s="566" t="s">
        <v>1664</v>
      </c>
      <c r="C492" s="565">
        <v>5083476.1900000004</v>
      </c>
      <c r="D492" s="565">
        <v>2164919.8199999998</v>
      </c>
    </row>
    <row r="493" spans="1:4">
      <c r="A493" s="566" t="s">
        <v>1665</v>
      </c>
      <c r="B493" s="566" t="s">
        <v>1666</v>
      </c>
      <c r="C493" s="565">
        <v>5499263.5999999996</v>
      </c>
      <c r="D493" s="565">
        <v>1759500.77</v>
      </c>
    </row>
    <row r="494" spans="1:4">
      <c r="A494" s="566" t="s">
        <v>1667</v>
      </c>
      <c r="B494" s="566" t="s">
        <v>1668</v>
      </c>
      <c r="C494" s="565">
        <v>1313408.44</v>
      </c>
      <c r="D494" s="565">
        <v>116345.43</v>
      </c>
    </row>
    <row r="495" spans="1:4">
      <c r="A495" s="566" t="s">
        <v>1669</v>
      </c>
      <c r="B495" s="566" t="s">
        <v>1670</v>
      </c>
      <c r="C495" s="565">
        <v>14280930.289999999</v>
      </c>
      <c r="D495" s="565">
        <v>4393382.1400000006</v>
      </c>
    </row>
    <row r="496" spans="1:4">
      <c r="A496" s="566" t="s">
        <v>1671</v>
      </c>
      <c r="B496" s="566" t="s">
        <v>1672</v>
      </c>
      <c r="C496" s="565">
        <v>9331731.5600000005</v>
      </c>
      <c r="D496" s="565">
        <v>2661625.2599999998</v>
      </c>
    </row>
    <row r="497" spans="1:4">
      <c r="A497" s="566" t="s">
        <v>1673</v>
      </c>
      <c r="B497" s="566" t="s">
        <v>1674</v>
      </c>
      <c r="C497" s="565">
        <v>13049260.130000001</v>
      </c>
      <c r="D497" s="565">
        <v>4412176.3900000006</v>
      </c>
    </row>
    <row r="498" spans="1:4">
      <c r="A498" s="566" t="s">
        <v>1675</v>
      </c>
      <c r="B498" s="566" t="s">
        <v>1676</v>
      </c>
      <c r="C498" s="565">
        <v>12728020.039999999</v>
      </c>
      <c r="D498" s="565">
        <v>2473682.67</v>
      </c>
    </row>
    <row r="499" spans="1:4">
      <c r="A499" s="566" t="s">
        <v>1677</v>
      </c>
      <c r="B499" s="566" t="s">
        <v>1678</v>
      </c>
      <c r="C499" s="565">
        <v>2132098.21</v>
      </c>
      <c r="D499" s="565">
        <v>487755.81</v>
      </c>
    </row>
    <row r="500" spans="1:4">
      <c r="A500" s="566" t="s">
        <v>1679</v>
      </c>
      <c r="B500" s="566" t="s">
        <v>1680</v>
      </c>
      <c r="C500" s="565">
        <v>25028412.629999999</v>
      </c>
      <c r="D500" s="565">
        <v>5638278.1600000011</v>
      </c>
    </row>
    <row r="501" spans="1:4">
      <c r="A501" s="566" t="s">
        <v>1681</v>
      </c>
      <c r="B501" s="566" t="s">
        <v>1682</v>
      </c>
      <c r="C501" s="565">
        <v>12170673.159999998</v>
      </c>
      <c r="D501" s="565">
        <v>2710848.3399999994</v>
      </c>
    </row>
    <row r="502" spans="1:4">
      <c r="A502" s="566" t="s">
        <v>1683</v>
      </c>
      <c r="B502" s="566" t="s">
        <v>1684</v>
      </c>
      <c r="C502" s="565">
        <v>3495288.8200000003</v>
      </c>
      <c r="D502" s="565">
        <v>1694168.34</v>
      </c>
    </row>
    <row r="503" spans="1:4">
      <c r="A503" s="566" t="s">
        <v>1685</v>
      </c>
      <c r="B503" s="566" t="s">
        <v>1686</v>
      </c>
      <c r="C503" s="565">
        <v>18477603.480000004</v>
      </c>
      <c r="D503" s="565">
        <v>3788385.9299999997</v>
      </c>
    </row>
    <row r="504" spans="1:4">
      <c r="A504" s="566" t="s">
        <v>1687</v>
      </c>
      <c r="B504" s="566" t="s">
        <v>1688</v>
      </c>
      <c r="C504" s="565">
        <v>18244357.690000001</v>
      </c>
      <c r="D504" s="565">
        <v>6795467.6199999992</v>
      </c>
    </row>
    <row r="505" spans="1:4">
      <c r="A505" s="566" t="s">
        <v>1689</v>
      </c>
      <c r="B505" s="566" t="s">
        <v>1690</v>
      </c>
      <c r="C505" s="565">
        <v>3245864.98</v>
      </c>
      <c r="D505" s="565">
        <v>1720122.3199999998</v>
      </c>
    </row>
    <row r="506" spans="1:4">
      <c r="A506" s="566" t="s">
        <v>1691</v>
      </c>
      <c r="B506" s="566" t="s">
        <v>1692</v>
      </c>
      <c r="C506" s="565">
        <v>21730740.48</v>
      </c>
      <c r="D506" s="565">
        <v>7151663.6000000006</v>
      </c>
    </row>
    <row r="507" spans="1:4">
      <c r="A507" s="566" t="s">
        <v>1693</v>
      </c>
      <c r="B507" s="566" t="s">
        <v>1694</v>
      </c>
      <c r="C507" s="565">
        <v>3043778.2899999996</v>
      </c>
      <c r="D507" s="565">
        <v>893174.85000000009</v>
      </c>
    </row>
    <row r="508" spans="1:4">
      <c r="A508" s="566" t="s">
        <v>1695</v>
      </c>
      <c r="B508" s="566" t="s">
        <v>1696</v>
      </c>
      <c r="C508" s="565">
        <v>26606689.969999999</v>
      </c>
      <c r="D508" s="565">
        <v>4554475.8000000007</v>
      </c>
    </row>
    <row r="509" spans="1:4">
      <c r="A509" s="566" t="s">
        <v>1697</v>
      </c>
      <c r="B509" s="566" t="s">
        <v>1698</v>
      </c>
      <c r="C509" s="565">
        <v>943023.19</v>
      </c>
      <c r="D509" s="565">
        <v>380360.04000000004</v>
      </c>
    </row>
    <row r="510" spans="1:4">
      <c r="A510" s="566" t="s">
        <v>1699</v>
      </c>
      <c r="B510" s="566" t="s">
        <v>1700</v>
      </c>
      <c r="C510" s="565">
        <v>3895119.1699999995</v>
      </c>
      <c r="D510" s="565">
        <v>1422994</v>
      </c>
    </row>
    <row r="511" spans="1:4">
      <c r="A511" s="566" t="s">
        <v>1701</v>
      </c>
      <c r="B511" s="566" t="s">
        <v>1702</v>
      </c>
      <c r="C511" s="565">
        <v>10266330.719999999</v>
      </c>
      <c r="D511" s="565">
        <v>6874224.5300000003</v>
      </c>
    </row>
    <row r="512" spans="1:4">
      <c r="A512" s="566" t="s">
        <v>1703</v>
      </c>
      <c r="B512" s="566" t="s">
        <v>1704</v>
      </c>
      <c r="C512" s="565">
        <v>2187764.4000000004</v>
      </c>
      <c r="D512" s="565">
        <v>714181.89</v>
      </c>
    </row>
    <row r="513" spans="1:4">
      <c r="A513" s="566" t="s">
        <v>1705</v>
      </c>
      <c r="B513" s="566" t="s">
        <v>1706</v>
      </c>
      <c r="C513" s="565">
        <v>9074836.6899999995</v>
      </c>
      <c r="D513" s="565">
        <v>2823613.89</v>
      </c>
    </row>
    <row r="514" spans="1:4">
      <c r="A514" s="566" t="s">
        <v>1707</v>
      </c>
      <c r="B514" s="566" t="s">
        <v>1708</v>
      </c>
      <c r="C514" s="565">
        <v>4228576.3000000007</v>
      </c>
      <c r="D514" s="565">
        <v>1448053.0199999998</v>
      </c>
    </row>
    <row r="515" spans="1:4">
      <c r="A515" s="566" t="s">
        <v>1709</v>
      </c>
      <c r="B515" s="566" t="s">
        <v>1710</v>
      </c>
      <c r="C515" s="565">
        <v>40122904.679999992</v>
      </c>
      <c r="D515" s="565">
        <v>10188279.119999999</v>
      </c>
    </row>
    <row r="516" spans="1:4">
      <c r="A516" s="566" t="s">
        <v>1711</v>
      </c>
      <c r="B516" s="566" t="s">
        <v>1712</v>
      </c>
      <c r="C516" s="565">
        <v>4565945.4400000004</v>
      </c>
      <c r="D516" s="565">
        <v>680173.24</v>
      </c>
    </row>
    <row r="517" spans="1:4">
      <c r="A517" s="566" t="s">
        <v>1713</v>
      </c>
      <c r="B517" s="566" t="s">
        <v>1714</v>
      </c>
      <c r="C517" s="565">
        <v>16914606.199999999</v>
      </c>
      <c r="D517" s="565">
        <v>2984707.5600000005</v>
      </c>
    </row>
    <row r="518" spans="1:4">
      <c r="A518" s="566" t="s">
        <v>1715</v>
      </c>
      <c r="B518" s="566" t="s">
        <v>1716</v>
      </c>
      <c r="C518" s="565">
        <v>4170694.1</v>
      </c>
      <c r="D518" s="565">
        <v>985356.21999999986</v>
      </c>
    </row>
    <row r="519" spans="1:4">
      <c r="A519" s="566" t="s">
        <v>1717</v>
      </c>
      <c r="B519" s="566" t="s">
        <v>1718</v>
      </c>
      <c r="C519" s="565">
        <v>16713688.52</v>
      </c>
      <c r="D519" s="565">
        <v>8078847.1199999992</v>
      </c>
    </row>
    <row r="520" spans="1:4">
      <c r="A520" s="566" t="s">
        <v>1719</v>
      </c>
      <c r="B520" s="566" t="s">
        <v>1720</v>
      </c>
      <c r="C520" s="565">
        <v>7323893.7700000005</v>
      </c>
      <c r="D520" s="565">
        <v>842161.84999999986</v>
      </c>
    </row>
    <row r="521" spans="1:4">
      <c r="A521" s="566" t="s">
        <v>1721</v>
      </c>
      <c r="B521" s="566" t="s">
        <v>1722</v>
      </c>
      <c r="C521" s="565">
        <v>79648360.339999989</v>
      </c>
      <c r="D521" s="565">
        <v>60624019.670000002</v>
      </c>
    </row>
    <row r="522" spans="1:4">
      <c r="A522" s="566" t="s">
        <v>1723</v>
      </c>
      <c r="B522" s="566" t="s">
        <v>1724</v>
      </c>
      <c r="C522" s="565">
        <v>11741967.710000001</v>
      </c>
      <c r="D522" s="565">
        <v>4707514.7700000005</v>
      </c>
    </row>
    <row r="523" spans="1:4">
      <c r="A523" s="566" t="s">
        <v>1725</v>
      </c>
      <c r="B523" s="566" t="s">
        <v>1726</v>
      </c>
      <c r="C523" s="565">
        <v>23452840.310000002</v>
      </c>
      <c r="D523" s="565">
        <v>5395742.7000000002</v>
      </c>
    </row>
    <row r="524" spans="1:4">
      <c r="A524" s="566" t="s">
        <v>1727</v>
      </c>
      <c r="B524" s="566" t="s">
        <v>1728</v>
      </c>
      <c r="C524" s="565">
        <v>1292945.3700000001</v>
      </c>
      <c r="D524" s="565">
        <v>101131.02</v>
      </c>
    </row>
    <row r="525" spans="1:4">
      <c r="A525" s="566" t="s">
        <v>1729</v>
      </c>
      <c r="B525" s="566" t="s">
        <v>1730</v>
      </c>
      <c r="C525" s="565">
        <v>4658808.75</v>
      </c>
      <c r="D525" s="565">
        <v>3030350.7600000002</v>
      </c>
    </row>
    <row r="526" spans="1:4">
      <c r="A526" s="566" t="s">
        <v>1731</v>
      </c>
      <c r="B526" s="566" t="s">
        <v>1732</v>
      </c>
      <c r="C526" s="565">
        <v>12912658.66</v>
      </c>
      <c r="D526" s="565">
        <v>6616474.6699999999</v>
      </c>
    </row>
    <row r="527" spans="1:4">
      <c r="A527" s="566" t="s">
        <v>1733</v>
      </c>
      <c r="B527" s="566" t="s">
        <v>1734</v>
      </c>
      <c r="C527" s="565">
        <v>2052532.9400000002</v>
      </c>
      <c r="D527" s="565">
        <v>223741.18000000002</v>
      </c>
    </row>
    <row r="528" spans="1:4">
      <c r="A528" s="566" t="s">
        <v>1735</v>
      </c>
      <c r="B528" s="566" t="s">
        <v>1736</v>
      </c>
      <c r="C528" s="565">
        <v>4447010.04</v>
      </c>
      <c r="D528" s="565">
        <v>1078432.56</v>
      </c>
    </row>
    <row r="529" spans="1:4">
      <c r="A529" s="566" t="s">
        <v>1737</v>
      </c>
      <c r="B529" s="566" t="s">
        <v>1738</v>
      </c>
      <c r="C529" s="565">
        <v>5255494.7699999996</v>
      </c>
      <c r="D529" s="565">
        <v>1461477.48</v>
      </c>
    </row>
    <row r="530" spans="1:4">
      <c r="A530" s="566" t="s">
        <v>1739</v>
      </c>
      <c r="B530" s="566" t="s">
        <v>1740</v>
      </c>
      <c r="C530" s="565">
        <v>1706430.77</v>
      </c>
      <c r="D530" s="565">
        <v>292653.48</v>
      </c>
    </row>
    <row r="531" spans="1:4">
      <c r="A531" s="566" t="s">
        <v>1741</v>
      </c>
      <c r="B531" s="566" t="s">
        <v>1742</v>
      </c>
      <c r="C531" s="565">
        <v>15622684.829999998</v>
      </c>
      <c r="D531" s="565">
        <v>11171845.42</v>
      </c>
    </row>
    <row r="532" spans="1:4">
      <c r="A532" s="566" t="s">
        <v>1743</v>
      </c>
      <c r="B532" s="566" t="s">
        <v>1744</v>
      </c>
      <c r="C532" s="565">
        <v>36418942.149999999</v>
      </c>
      <c r="D532" s="565">
        <v>14935172.35</v>
      </c>
    </row>
    <row r="533" spans="1:4">
      <c r="A533" s="566" t="s">
        <v>1745</v>
      </c>
      <c r="B533" s="566" t="s">
        <v>1746</v>
      </c>
      <c r="C533" s="565">
        <v>10434590.289999999</v>
      </c>
      <c r="D533" s="565">
        <v>2228462.3199999994</v>
      </c>
    </row>
    <row r="534" spans="1:4">
      <c r="A534" s="566" t="s">
        <v>1747</v>
      </c>
      <c r="B534" s="566" t="s">
        <v>1748</v>
      </c>
      <c r="C534" s="565">
        <v>4437055</v>
      </c>
      <c r="D534" s="565">
        <v>809048.16999999993</v>
      </c>
    </row>
    <row r="535" spans="1:4">
      <c r="A535" s="566" t="s">
        <v>1749</v>
      </c>
      <c r="B535" s="566" t="s">
        <v>1750</v>
      </c>
      <c r="C535" s="565">
        <v>6476822.8999999994</v>
      </c>
      <c r="D535" s="565">
        <v>1319178.0899999999</v>
      </c>
    </row>
    <row r="536" spans="1:4">
      <c r="A536" s="566" t="s">
        <v>1751</v>
      </c>
      <c r="B536" s="566" t="s">
        <v>1752</v>
      </c>
      <c r="C536" s="565">
        <v>10500387.509999998</v>
      </c>
      <c r="D536" s="565">
        <v>3510946.86</v>
      </c>
    </row>
    <row r="537" spans="1:4">
      <c r="A537" s="566" t="s">
        <v>1753</v>
      </c>
      <c r="B537" s="566" t="s">
        <v>1754</v>
      </c>
      <c r="C537" s="565">
        <v>4600089.5600000005</v>
      </c>
      <c r="D537" s="565">
        <v>2337648.0200000005</v>
      </c>
    </row>
    <row r="538" spans="1:4">
      <c r="A538" s="566" t="s">
        <v>1755</v>
      </c>
      <c r="B538" s="566" t="s">
        <v>1756</v>
      </c>
      <c r="C538" s="565">
        <v>15931954.870000003</v>
      </c>
      <c r="D538" s="565">
        <v>3638926.8200000003</v>
      </c>
    </row>
    <row r="539" spans="1:4">
      <c r="A539" s="566" t="s">
        <v>1757</v>
      </c>
      <c r="B539" s="566" t="s">
        <v>1758</v>
      </c>
      <c r="C539" s="565">
        <v>5407889.2899999991</v>
      </c>
      <c r="D539" s="565">
        <v>2439674</v>
      </c>
    </row>
    <row r="540" spans="1:4">
      <c r="A540" s="566" t="s">
        <v>1759</v>
      </c>
      <c r="B540" s="566" t="s">
        <v>1760</v>
      </c>
      <c r="C540" s="565">
        <v>14536268.159999998</v>
      </c>
      <c r="D540" s="565">
        <v>3143116.33</v>
      </c>
    </row>
    <row r="541" spans="1:4">
      <c r="A541" s="566" t="s">
        <v>1761</v>
      </c>
      <c r="B541" s="566" t="s">
        <v>1762</v>
      </c>
      <c r="C541" s="565">
        <v>13587175.949999999</v>
      </c>
      <c r="D541" s="565">
        <v>2888051.3600000003</v>
      </c>
    </row>
    <row r="542" spans="1:4">
      <c r="A542" s="566" t="s">
        <v>1763</v>
      </c>
      <c r="B542" s="566" t="s">
        <v>1764</v>
      </c>
      <c r="C542" s="565">
        <v>2947406.97</v>
      </c>
      <c r="D542" s="565">
        <v>401839.19</v>
      </c>
    </row>
    <row r="543" spans="1:4">
      <c r="A543" s="566" t="s">
        <v>1765</v>
      </c>
      <c r="B543" s="566" t="s">
        <v>1766</v>
      </c>
      <c r="C543" s="565">
        <v>16164142.66</v>
      </c>
      <c r="D543" s="565">
        <v>6005213.7100000009</v>
      </c>
    </row>
    <row r="544" spans="1:4">
      <c r="A544" s="566" t="s">
        <v>1767</v>
      </c>
      <c r="B544" s="566" t="s">
        <v>1768</v>
      </c>
      <c r="C544" s="565">
        <v>2413009.16</v>
      </c>
      <c r="D544" s="565">
        <v>638109.89000000013</v>
      </c>
    </row>
    <row r="545" spans="1:4">
      <c r="A545" s="566" t="s">
        <v>1769</v>
      </c>
      <c r="B545" s="566" t="s">
        <v>1770</v>
      </c>
      <c r="C545" s="565">
        <v>6769118.8899999997</v>
      </c>
      <c r="D545" s="565">
        <v>5681236.4500000002</v>
      </c>
    </row>
    <row r="546" spans="1:4">
      <c r="A546" s="566" t="s">
        <v>1771</v>
      </c>
      <c r="B546" s="566" t="s">
        <v>1772</v>
      </c>
      <c r="C546" s="565">
        <v>9373012.6999999993</v>
      </c>
      <c r="D546" s="565">
        <v>7451476.8199999994</v>
      </c>
    </row>
    <row r="547" spans="1:4">
      <c r="A547" s="566" t="s">
        <v>1773</v>
      </c>
      <c r="B547" s="566" t="s">
        <v>1774</v>
      </c>
      <c r="C547" s="565">
        <v>5544726.75</v>
      </c>
      <c r="D547" s="565">
        <v>1394355.14</v>
      </c>
    </row>
    <row r="548" spans="1:4">
      <c r="A548" s="566" t="s">
        <v>1775</v>
      </c>
      <c r="B548" s="566" t="s">
        <v>1776</v>
      </c>
      <c r="C548" s="565">
        <v>2680305.06</v>
      </c>
      <c r="D548" s="565">
        <v>793833.7699999999</v>
      </c>
    </row>
    <row r="549" spans="1:4">
      <c r="A549" s="566" t="s">
        <v>1777</v>
      </c>
      <c r="B549" s="566" t="s">
        <v>1778</v>
      </c>
      <c r="C549" s="565">
        <v>24894341.18</v>
      </c>
      <c r="D549" s="565">
        <v>5715245.1200000001</v>
      </c>
    </row>
    <row r="550" spans="1:4">
      <c r="A550" s="566" t="s">
        <v>1779</v>
      </c>
      <c r="B550" s="566" t="s">
        <v>1780</v>
      </c>
      <c r="C550" s="565">
        <v>3428028.5900000003</v>
      </c>
      <c r="D550" s="565">
        <v>923603.66</v>
      </c>
    </row>
    <row r="551" spans="1:4">
      <c r="A551" s="566" t="s">
        <v>1781</v>
      </c>
      <c r="B551" s="566" t="s">
        <v>1782</v>
      </c>
      <c r="C551" s="565">
        <v>11938411.370000001</v>
      </c>
      <c r="D551" s="565">
        <v>9038249.379999999</v>
      </c>
    </row>
    <row r="552" spans="1:4">
      <c r="A552" s="566" t="s">
        <v>1783</v>
      </c>
      <c r="B552" s="566" t="s">
        <v>1784</v>
      </c>
      <c r="C552" s="565">
        <v>12487548.23</v>
      </c>
      <c r="D552" s="565">
        <v>5720614.9199999999</v>
      </c>
    </row>
    <row r="553" spans="1:4">
      <c r="A553" s="566" t="s">
        <v>1785</v>
      </c>
      <c r="B553" s="566" t="s">
        <v>1786</v>
      </c>
      <c r="C553" s="565">
        <v>4227821.3000000007</v>
      </c>
      <c r="D553" s="565">
        <v>899439.6100000001</v>
      </c>
    </row>
    <row r="554" spans="1:4">
      <c r="A554" s="566" t="s">
        <v>1787</v>
      </c>
      <c r="B554" s="566" t="s">
        <v>1788</v>
      </c>
      <c r="C554" s="565">
        <v>5230064.6900000004</v>
      </c>
      <c r="D554" s="565">
        <v>1754130.98</v>
      </c>
    </row>
    <row r="555" spans="1:4">
      <c r="A555" s="566" t="s">
        <v>1789</v>
      </c>
      <c r="B555" s="566" t="s">
        <v>1844</v>
      </c>
      <c r="C555" s="565">
        <v>29205279.760000002</v>
      </c>
      <c r="D555" s="565">
        <v>10260771.27</v>
      </c>
    </row>
    <row r="556" spans="1:4">
      <c r="A556" s="566" t="s">
        <v>1791</v>
      </c>
      <c r="B556" s="566" t="s">
        <v>1792</v>
      </c>
      <c r="C556" s="565">
        <v>9073415.6799999997</v>
      </c>
      <c r="D556" s="565">
        <v>5158577.0299999993</v>
      </c>
    </row>
    <row r="557" spans="1:4">
      <c r="A557" s="566" t="s">
        <v>1793</v>
      </c>
      <c r="B557" s="566" t="s">
        <v>1794</v>
      </c>
      <c r="C557" s="565">
        <v>26629183.049999997</v>
      </c>
      <c r="D557" s="565">
        <v>27076264.66</v>
      </c>
    </row>
    <row r="558" spans="1:4">
      <c r="A558" s="566" t="s">
        <v>1795</v>
      </c>
      <c r="B558" s="566" t="s">
        <v>1796</v>
      </c>
      <c r="C558" s="565">
        <v>2699792.13</v>
      </c>
      <c r="D558" s="565">
        <v>366935.56000000006</v>
      </c>
    </row>
    <row r="559" spans="1:4">
      <c r="A559" s="566" t="s">
        <v>1797</v>
      </c>
      <c r="B559" s="566" t="s">
        <v>1798</v>
      </c>
      <c r="C559" s="565">
        <v>12102606.93</v>
      </c>
      <c r="D559" s="565">
        <v>10799540.08</v>
      </c>
    </row>
    <row r="560" spans="1:4">
      <c r="A560" s="566" t="s">
        <v>1799</v>
      </c>
      <c r="B560" s="566" t="s">
        <v>1800</v>
      </c>
      <c r="C560" s="565">
        <v>17940471.670000002</v>
      </c>
      <c r="D560" s="565">
        <v>5283872.0999999987</v>
      </c>
    </row>
    <row r="561" spans="1:4">
      <c r="A561" s="566" t="s">
        <v>1801</v>
      </c>
      <c r="B561" s="566" t="s">
        <v>1802</v>
      </c>
      <c r="C561" s="565">
        <v>6298614.3000000007</v>
      </c>
      <c r="D561" s="565">
        <v>3059884.5999999996</v>
      </c>
    </row>
    <row r="562" spans="1:4">
      <c r="A562" s="566" t="s">
        <v>1803</v>
      </c>
      <c r="B562" s="566" t="s">
        <v>1804</v>
      </c>
      <c r="C562" s="565">
        <v>2044062.9100000001</v>
      </c>
      <c r="D562" s="565">
        <v>273859.21999999997</v>
      </c>
    </row>
    <row r="563" spans="1:4">
      <c r="A563" s="566" t="s">
        <v>1805</v>
      </c>
      <c r="B563" s="566" t="s">
        <v>1806</v>
      </c>
      <c r="C563" s="565">
        <v>14751322.880000001</v>
      </c>
      <c r="D563" s="565">
        <v>13014577.92</v>
      </c>
    </row>
    <row r="564" spans="1:4">
      <c r="A564" s="566" t="s">
        <v>1807</v>
      </c>
      <c r="B564" s="566" t="s">
        <v>1808</v>
      </c>
      <c r="C564" s="565">
        <v>3979314.4599999995</v>
      </c>
      <c r="D564" s="565">
        <v>1231471.55</v>
      </c>
    </row>
    <row r="565" spans="1:4">
      <c r="A565" s="566" t="s">
        <v>1809</v>
      </c>
      <c r="B565" s="566" t="s">
        <v>1810</v>
      </c>
      <c r="C565" s="565">
        <v>46376102.82</v>
      </c>
      <c r="D565" s="565">
        <v>20644152.729999997</v>
      </c>
    </row>
    <row r="566" spans="1:4">
      <c r="A566" s="566" t="s">
        <v>1811</v>
      </c>
      <c r="B566" s="566" t="s">
        <v>1812</v>
      </c>
      <c r="C566" s="565">
        <v>18651321.070000004</v>
      </c>
      <c r="D566" s="565">
        <v>5787737.2700000005</v>
      </c>
    </row>
    <row r="567" spans="1:4">
      <c r="A567" s="566" t="s">
        <v>1813</v>
      </c>
      <c r="B567" s="566" t="s">
        <v>1814</v>
      </c>
      <c r="C567" s="565">
        <v>10082221.089999998</v>
      </c>
      <c r="D567" s="565">
        <v>2643725.9699999997</v>
      </c>
    </row>
    <row r="568" spans="1:4">
      <c r="A568" s="566" t="s">
        <v>1815</v>
      </c>
      <c r="B568" s="566" t="s">
        <v>1816</v>
      </c>
      <c r="C568" s="565">
        <v>3465257.7199999997</v>
      </c>
      <c r="D568" s="565">
        <v>1505330.77</v>
      </c>
    </row>
    <row r="569" spans="1:4">
      <c r="A569" s="566" t="s">
        <v>1817</v>
      </c>
      <c r="B569" s="566" t="s">
        <v>1818</v>
      </c>
      <c r="C569" s="565">
        <v>5094683.2299999995</v>
      </c>
      <c r="D569" s="565">
        <v>1114231.1500000001</v>
      </c>
    </row>
    <row r="570" spans="1:4">
      <c r="A570" s="566" t="s">
        <v>1819</v>
      </c>
      <c r="B570" s="566" t="s">
        <v>1820</v>
      </c>
      <c r="C570" s="565">
        <v>5665216.1600000001</v>
      </c>
      <c r="D570" s="565">
        <v>1069482.92</v>
      </c>
    </row>
    <row r="571" spans="1:4">
      <c r="A571" s="566" t="s">
        <v>1821</v>
      </c>
      <c r="B571" s="566" t="s">
        <v>1822</v>
      </c>
      <c r="C571" s="565">
        <v>71656569.310000002</v>
      </c>
      <c r="D571" s="565">
        <v>41583643.830000006</v>
      </c>
    </row>
    <row r="572" spans="1:4">
      <c r="A572" s="566" t="s">
        <v>1823</v>
      </c>
      <c r="B572" s="566" t="s">
        <v>1845</v>
      </c>
      <c r="C572" s="565">
        <v>10678234.110000001</v>
      </c>
      <c r="D572" s="565">
        <v>2813769.29</v>
      </c>
    </row>
    <row r="573" spans="1:4">
      <c r="A573" s="566" t="s">
        <v>1825</v>
      </c>
      <c r="B573" s="566" t="s">
        <v>1826</v>
      </c>
      <c r="C573" s="565">
        <v>10654495.029999999</v>
      </c>
      <c r="D573" s="565">
        <v>3026770.9099999997</v>
      </c>
    </row>
    <row r="574" spans="1:4">
      <c r="A574" s="566" t="s">
        <v>1827</v>
      </c>
      <c r="B574" s="566" t="s">
        <v>1828</v>
      </c>
      <c r="C574" s="565">
        <v>5637304.0600000005</v>
      </c>
      <c r="D574" s="565">
        <v>1516965.32</v>
      </c>
    </row>
    <row r="575" spans="1:4">
      <c r="A575" s="566" t="s">
        <v>1829</v>
      </c>
      <c r="B575" s="566" t="s">
        <v>1830</v>
      </c>
      <c r="C575" s="565">
        <v>6101979.6300000008</v>
      </c>
      <c r="D575" s="565">
        <v>1301278.8</v>
      </c>
    </row>
    <row r="576" spans="1:4">
      <c r="A576" s="566" t="s">
        <v>1831</v>
      </c>
      <c r="B576" s="566" t="s">
        <v>1832</v>
      </c>
      <c r="C576" s="565">
        <v>31595820.839999996</v>
      </c>
      <c r="D576" s="565">
        <v>19772457.030000001</v>
      </c>
    </row>
  </sheetData>
  <mergeCells count="1">
    <mergeCell ref="A1:D2"/>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B5" sqref="B5:B11"/>
    </sheetView>
  </sheetViews>
  <sheetFormatPr baseColWidth="10" defaultColWidth="9.140625" defaultRowHeight="15"/>
  <cols>
    <col min="1" max="1" width="39.28515625" style="526" customWidth="1"/>
    <col min="2" max="2" width="32.5703125" style="526" customWidth="1"/>
    <col min="3" max="16384" width="9.140625" style="526"/>
  </cols>
  <sheetData>
    <row r="1" spans="1:7">
      <c r="A1" s="1622" t="s">
        <v>1846</v>
      </c>
      <c r="B1" s="1623"/>
    </row>
    <row r="2" spans="1:7">
      <c r="A2" s="1624" t="s">
        <v>1847</v>
      </c>
      <c r="B2" s="1625"/>
    </row>
    <row r="3" spans="1:7" ht="45">
      <c r="A3" s="569" t="s">
        <v>1848</v>
      </c>
      <c r="B3" s="570" t="s">
        <v>631</v>
      </c>
      <c r="C3" s="571"/>
      <c r="D3" s="571"/>
      <c r="E3" s="571"/>
      <c r="F3" s="571"/>
      <c r="G3" s="571"/>
    </row>
    <row r="4" spans="1:7">
      <c r="A4" s="1626"/>
      <c r="B4" s="1627"/>
    </row>
    <row r="5" spans="1:7" ht="29.1" customHeight="1">
      <c r="A5" s="572" t="s">
        <v>1849</v>
      </c>
      <c r="B5" s="1814" t="s">
        <v>1850</v>
      </c>
    </row>
    <row r="6" spans="1:7" ht="29.1" customHeight="1">
      <c r="A6" s="573" t="s">
        <v>1851</v>
      </c>
      <c r="B6" s="1815" t="s">
        <v>1852</v>
      </c>
    </row>
    <row r="7" spans="1:7" ht="28.9" customHeight="1">
      <c r="A7" s="573" t="s">
        <v>1853</v>
      </c>
      <c r="B7" s="1815" t="s">
        <v>1854</v>
      </c>
    </row>
    <row r="8" spans="1:7" ht="29.1" customHeight="1">
      <c r="A8" s="573" t="s">
        <v>1855</v>
      </c>
      <c r="B8" s="1815" t="s">
        <v>1856</v>
      </c>
    </row>
    <row r="9" spans="1:7" ht="29.1" customHeight="1">
      <c r="A9" s="573" t="s">
        <v>1857</v>
      </c>
      <c r="B9" s="1815" t="s">
        <v>1858</v>
      </c>
    </row>
    <row r="10" spans="1:7" ht="28.9" customHeight="1">
      <c r="A10" s="573" t="s">
        <v>1859</v>
      </c>
      <c r="B10" s="1815" t="s">
        <v>1860</v>
      </c>
    </row>
    <row r="11" spans="1:7" ht="29.1" customHeight="1" thickBot="1">
      <c r="A11" s="574" t="s">
        <v>1861</v>
      </c>
      <c r="B11" s="1816" t="s">
        <v>1862</v>
      </c>
    </row>
  </sheetData>
  <mergeCells count="3">
    <mergeCell ref="A1:B1"/>
    <mergeCell ref="A2:B2"/>
    <mergeCell ref="A4:B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8"/>
  <sheetViews>
    <sheetView showGridLines="0" zoomScale="80" zoomScaleNormal="80" workbookViewId="0">
      <selection activeCell="I30" sqref="I30"/>
    </sheetView>
  </sheetViews>
  <sheetFormatPr baseColWidth="10" defaultColWidth="11.5703125" defaultRowHeight="15.75"/>
  <cols>
    <col min="1" max="1" width="2" style="580" customWidth="1"/>
    <col min="2" max="2" width="4.140625" style="580" customWidth="1"/>
    <col min="3" max="3" width="26" style="672" customWidth="1"/>
    <col min="4" max="4" width="19" style="672" customWidth="1"/>
    <col min="5" max="5" width="14.7109375" style="672" customWidth="1"/>
    <col min="6" max="6" width="8.28515625" style="672" customWidth="1"/>
    <col min="7" max="7" width="14.85546875" style="672" customWidth="1"/>
    <col min="8" max="8" width="8.28515625" style="672" customWidth="1"/>
    <col min="9" max="9" width="14.7109375" style="672" customWidth="1"/>
    <col min="10" max="10" width="1.28515625" style="580" customWidth="1"/>
    <col min="11" max="11" width="23" style="580" customWidth="1"/>
    <col min="12" max="12" width="0.28515625" style="580" customWidth="1"/>
    <col min="13" max="13" width="10.28515625" style="673" customWidth="1"/>
    <col min="14" max="14" width="1" style="580" customWidth="1"/>
    <col min="15" max="15" width="21.85546875" style="672" customWidth="1"/>
    <col min="16" max="16" width="0.85546875" style="672" customWidth="1"/>
    <col min="17" max="17" width="8.85546875" style="672" customWidth="1"/>
    <col min="18" max="18" width="0.85546875" style="580" customWidth="1"/>
    <col min="19" max="19" width="22" style="580" bestFit="1" customWidth="1"/>
    <col min="20" max="20" width="14.140625" style="580" bestFit="1" customWidth="1"/>
    <col min="21" max="16384" width="11.5703125" style="580"/>
  </cols>
  <sheetData>
    <row r="1" spans="2:21" ht="9.75" customHeight="1" thickBot="1">
      <c r="B1" s="575"/>
      <c r="C1" s="576"/>
      <c r="D1" s="576"/>
      <c r="E1" s="576"/>
      <c r="F1" s="576"/>
      <c r="G1" s="576"/>
      <c r="H1" s="576"/>
      <c r="I1" s="576"/>
      <c r="J1" s="575"/>
      <c r="K1" s="575"/>
      <c r="L1" s="575"/>
      <c r="M1" s="577"/>
      <c r="N1" s="575"/>
      <c r="O1" s="576"/>
      <c r="P1" s="576"/>
      <c r="Q1" s="578"/>
      <c r="R1" s="579"/>
      <c r="S1" s="579"/>
    </row>
    <row r="2" spans="2:21" ht="22.15" customHeight="1">
      <c r="B2" s="1628" t="s">
        <v>1863</v>
      </c>
      <c r="C2" s="1629"/>
      <c r="D2" s="1629"/>
      <c r="E2" s="1629"/>
      <c r="F2" s="1629"/>
      <c r="G2" s="1629"/>
      <c r="H2" s="1629"/>
      <c r="I2" s="1629"/>
      <c r="J2" s="1629"/>
      <c r="K2" s="1629"/>
      <c r="L2" s="1629"/>
      <c r="M2" s="1629"/>
      <c r="N2" s="1629"/>
      <c r="O2" s="1629"/>
      <c r="P2" s="1629"/>
      <c r="Q2" s="1630"/>
    </row>
    <row r="3" spans="2:21" ht="18">
      <c r="B3" s="1631" t="s">
        <v>1864</v>
      </c>
      <c r="C3" s="1632"/>
      <c r="D3" s="1632"/>
      <c r="E3" s="1632"/>
      <c r="F3" s="1632"/>
      <c r="G3" s="1632"/>
      <c r="H3" s="1632"/>
      <c r="I3" s="1632"/>
      <c r="J3" s="1632"/>
      <c r="K3" s="1632"/>
      <c r="L3" s="1632"/>
      <c r="M3" s="1632"/>
      <c r="N3" s="1632"/>
      <c r="O3" s="1632"/>
      <c r="P3" s="1632"/>
      <c r="Q3" s="1633"/>
    </row>
    <row r="4" spans="2:21" ht="3.6" customHeight="1">
      <c r="B4" s="581"/>
      <c r="C4" s="582"/>
      <c r="D4" s="582"/>
      <c r="E4" s="582"/>
      <c r="F4" s="582"/>
      <c r="G4" s="582"/>
      <c r="H4" s="582"/>
      <c r="I4" s="582"/>
      <c r="J4" s="583"/>
      <c r="K4" s="582"/>
      <c r="L4" s="582"/>
      <c r="M4" s="584"/>
      <c r="N4" s="583"/>
      <c r="O4" s="582"/>
      <c r="P4" s="582"/>
      <c r="Q4" s="585"/>
    </row>
    <row r="5" spans="2:21" ht="38.450000000000003" customHeight="1">
      <c r="B5" s="586"/>
      <c r="C5" s="587" t="s">
        <v>1865</v>
      </c>
      <c r="D5" s="587" t="s">
        <v>1866</v>
      </c>
      <c r="E5" s="587" t="s">
        <v>1867</v>
      </c>
      <c r="F5" s="587" t="s">
        <v>1868</v>
      </c>
      <c r="G5" s="587" t="s">
        <v>1869</v>
      </c>
      <c r="H5" s="587" t="s">
        <v>1870</v>
      </c>
      <c r="I5" s="587" t="s">
        <v>1871</v>
      </c>
      <c r="J5" s="583"/>
      <c r="K5" s="588" t="s">
        <v>1872</v>
      </c>
      <c r="L5" s="587"/>
      <c r="M5" s="589" t="s">
        <v>1873</v>
      </c>
      <c r="N5" s="583"/>
      <c r="O5" s="587" t="s">
        <v>1874</v>
      </c>
      <c r="P5" s="587"/>
      <c r="Q5" s="590" t="s">
        <v>1873</v>
      </c>
    </row>
    <row r="6" spans="2:21" ht="2.4500000000000002" customHeight="1">
      <c r="B6" s="591"/>
      <c r="C6" s="592"/>
      <c r="D6" s="592"/>
      <c r="E6" s="592"/>
      <c r="F6" s="592"/>
      <c r="G6" s="592"/>
      <c r="H6" s="592"/>
      <c r="I6" s="593"/>
      <c r="J6" s="583"/>
      <c r="K6" s="592">
        <v>0</v>
      </c>
      <c r="L6" s="594"/>
      <c r="M6" s="595"/>
      <c r="N6" s="583"/>
      <c r="O6" s="592"/>
      <c r="P6" s="594"/>
      <c r="Q6" s="596"/>
    </row>
    <row r="7" spans="2:21" s="608" customFormat="1" ht="23.45" customHeight="1">
      <c r="B7" s="597" t="s">
        <v>1875</v>
      </c>
      <c r="C7" s="598"/>
      <c r="D7" s="599"/>
      <c r="E7" s="600"/>
      <c r="F7" s="600"/>
      <c r="G7" s="600"/>
      <c r="H7" s="600"/>
      <c r="I7" s="600"/>
      <c r="J7" s="601"/>
      <c r="K7" s="602">
        <v>0</v>
      </c>
      <c r="L7" s="603"/>
      <c r="M7" s="604">
        <v>0</v>
      </c>
      <c r="N7" s="605"/>
      <c r="O7" s="602">
        <v>0</v>
      </c>
      <c r="P7" s="606"/>
      <c r="Q7" s="607">
        <v>0</v>
      </c>
    </row>
    <row r="8" spans="2:21" s="608" customFormat="1" ht="23.45" customHeight="1">
      <c r="B8" s="597" t="s">
        <v>1876</v>
      </c>
      <c r="C8" s="598"/>
      <c r="D8" s="609"/>
      <c r="E8" s="600"/>
      <c r="F8" s="600"/>
      <c r="G8" s="600"/>
      <c r="H8" s="600"/>
      <c r="I8" s="600"/>
      <c r="J8" s="601"/>
      <c r="K8" s="610">
        <f>SUM(K10:K17)</f>
        <v>15575442119.330002</v>
      </c>
      <c r="L8" s="603"/>
      <c r="M8" s="611">
        <f>K8*100/$K$24</f>
        <v>91.032939406155307</v>
      </c>
      <c r="N8" s="605"/>
      <c r="O8" s="610">
        <f>SUM(O10:O17)</f>
        <v>15257838063.000002</v>
      </c>
      <c r="P8" s="606"/>
      <c r="Q8" s="612">
        <f>O8*100/$O$24</f>
        <v>90.863337071416339</v>
      </c>
      <c r="S8" s="613"/>
      <c r="T8" s="613"/>
    </row>
    <row r="9" spans="2:21" ht="17.25" customHeight="1">
      <c r="B9" s="614" t="s">
        <v>1877</v>
      </c>
      <c r="C9" s="615"/>
      <c r="D9" s="616"/>
      <c r="E9" s="617"/>
      <c r="F9" s="618"/>
      <c r="G9" s="619"/>
      <c r="H9" s="620"/>
      <c r="I9" s="619"/>
      <c r="J9" s="601"/>
      <c r="K9" s="621"/>
      <c r="L9" s="622"/>
      <c r="M9" s="623"/>
      <c r="N9" s="605"/>
      <c r="O9" s="624"/>
      <c r="P9" s="616"/>
      <c r="Q9" s="625"/>
    </row>
    <row r="10" spans="2:21" ht="18.399999999999999" customHeight="1">
      <c r="B10" s="626"/>
      <c r="C10" s="627" t="s">
        <v>1878</v>
      </c>
      <c r="D10" s="628">
        <v>752805612.47000003</v>
      </c>
      <c r="E10" s="629" t="s">
        <v>1879</v>
      </c>
      <c r="F10" s="630">
        <v>0.84</v>
      </c>
      <c r="G10" s="631">
        <v>41865</v>
      </c>
      <c r="H10" s="630">
        <v>170</v>
      </c>
      <c r="I10" s="631">
        <v>48014</v>
      </c>
      <c r="J10" s="632"/>
      <c r="K10" s="633">
        <v>220057374.62</v>
      </c>
      <c r="L10" s="634"/>
      <c r="M10" s="635">
        <f>K10*100/$K$24</f>
        <v>1.2861573685153151</v>
      </c>
      <c r="N10" s="636"/>
      <c r="O10" s="628">
        <v>194419622.18000001</v>
      </c>
      <c r="P10" s="628"/>
      <c r="Q10" s="637">
        <f>O10*100/$O$24</f>
        <v>1.1578059480312333</v>
      </c>
      <c r="S10" s="638"/>
      <c r="T10" s="638"/>
    </row>
    <row r="11" spans="2:21" ht="18.399999999999999" customHeight="1">
      <c r="B11" s="626"/>
      <c r="C11" s="627" t="s">
        <v>1880</v>
      </c>
      <c r="D11" s="628">
        <v>5000000000</v>
      </c>
      <c r="E11" s="639" t="s">
        <v>1881</v>
      </c>
      <c r="F11" s="640">
        <v>0.3</v>
      </c>
      <c r="G11" s="631">
        <v>43868</v>
      </c>
      <c r="H11" s="630">
        <v>240</v>
      </c>
      <c r="I11" s="631">
        <v>51256</v>
      </c>
      <c r="J11" s="632"/>
      <c r="K11" s="633">
        <v>4539732910.7600002</v>
      </c>
      <c r="L11" s="634"/>
      <c r="M11" s="635">
        <f t="shared" ref="M11:M17" si="0">K11*100/$K$24</f>
        <v>26.533130027330568</v>
      </c>
      <c r="N11" s="636"/>
      <c r="O11" s="628">
        <v>4482537477.96</v>
      </c>
      <c r="P11" s="628"/>
      <c r="Q11" s="637">
        <f t="shared" ref="Q11:Q17" si="1">O11*100/$O$24</f>
        <v>26.694366011317648</v>
      </c>
      <c r="S11" s="641"/>
      <c r="T11" s="641"/>
    </row>
    <row r="12" spans="2:21" ht="18.399999999999999" customHeight="1">
      <c r="B12" s="626"/>
      <c r="C12" s="627" t="s">
        <v>1882</v>
      </c>
      <c r="D12" s="628">
        <v>3018255494</v>
      </c>
      <c r="E12" s="639" t="s">
        <v>1881</v>
      </c>
      <c r="F12" s="630">
        <v>0.32</v>
      </c>
      <c r="G12" s="631">
        <v>43868</v>
      </c>
      <c r="H12" s="630">
        <v>240</v>
      </c>
      <c r="I12" s="631">
        <v>51256</v>
      </c>
      <c r="J12" s="632"/>
      <c r="K12" s="633">
        <v>2923639437.8900003</v>
      </c>
      <c r="L12" s="634"/>
      <c r="M12" s="635">
        <f t="shared" si="0"/>
        <v>17.087636405812347</v>
      </c>
      <c r="N12" s="636"/>
      <c r="O12" s="628">
        <v>2886804929.9800005</v>
      </c>
      <c r="P12" s="628"/>
      <c r="Q12" s="637">
        <f t="shared" si="1"/>
        <v>17.191474200285541</v>
      </c>
      <c r="S12" s="642"/>
      <c r="T12" s="641"/>
    </row>
    <row r="13" spans="2:21" ht="18.399999999999999" customHeight="1">
      <c r="B13" s="626"/>
      <c r="C13" s="627" t="s">
        <v>1883</v>
      </c>
      <c r="D13" s="628">
        <v>1000000000</v>
      </c>
      <c r="E13" s="639" t="s">
        <v>1881</v>
      </c>
      <c r="F13" s="630">
        <v>0.28999999999999998</v>
      </c>
      <c r="G13" s="631">
        <v>43868</v>
      </c>
      <c r="H13" s="630">
        <v>180</v>
      </c>
      <c r="I13" s="631">
        <v>49431</v>
      </c>
      <c r="J13" s="632"/>
      <c r="K13" s="633">
        <v>903094714.48000014</v>
      </c>
      <c r="L13" s="634"/>
      <c r="M13" s="635">
        <f t="shared" si="0"/>
        <v>5.2782685583767819</v>
      </c>
      <c r="N13" s="636"/>
      <c r="O13" s="628">
        <v>853353433.45000017</v>
      </c>
      <c r="P13" s="628"/>
      <c r="Q13" s="637">
        <f t="shared" si="1"/>
        <v>5.0818825278167985</v>
      </c>
      <c r="S13" s="641"/>
      <c r="T13" s="641"/>
    </row>
    <row r="14" spans="2:21" ht="18.399999999999999" customHeight="1">
      <c r="B14" s="626"/>
      <c r="C14" s="627" t="s">
        <v>1884</v>
      </c>
      <c r="D14" s="628">
        <v>362914800.47000003</v>
      </c>
      <c r="E14" s="639" t="s">
        <v>1881</v>
      </c>
      <c r="F14" s="640">
        <v>0.4</v>
      </c>
      <c r="G14" s="631">
        <v>43868</v>
      </c>
      <c r="H14" s="630">
        <v>180</v>
      </c>
      <c r="I14" s="631">
        <v>49404</v>
      </c>
      <c r="J14" s="632"/>
      <c r="K14" s="633">
        <v>286810488.45999998</v>
      </c>
      <c r="L14" s="634"/>
      <c r="M14" s="635">
        <f t="shared" si="0"/>
        <v>1.6763056622724044</v>
      </c>
      <c r="N14" s="636"/>
      <c r="O14" s="628">
        <v>257607584.04999998</v>
      </c>
      <c r="P14" s="628"/>
      <c r="Q14" s="637">
        <f t="shared" si="1"/>
        <v>1.5341023181029918</v>
      </c>
      <c r="S14" s="641"/>
      <c r="T14" s="641"/>
    </row>
    <row r="15" spans="2:21" ht="18.399999999999999" customHeight="1">
      <c r="B15" s="626"/>
      <c r="C15" s="627" t="s">
        <v>1885</v>
      </c>
      <c r="D15" s="628">
        <v>137085199.53</v>
      </c>
      <c r="E15" s="639" t="s">
        <v>1881</v>
      </c>
      <c r="F15" s="630">
        <v>0.34</v>
      </c>
      <c r="G15" s="631">
        <v>43868</v>
      </c>
      <c r="H15" s="630">
        <v>240</v>
      </c>
      <c r="I15" s="631">
        <v>51256</v>
      </c>
      <c r="J15" s="632"/>
      <c r="K15" s="633">
        <v>133181455.84999999</v>
      </c>
      <c r="L15" s="634"/>
      <c r="M15" s="635">
        <f t="shared" si="0"/>
        <v>0.77839841126372611</v>
      </c>
      <c r="N15" s="636"/>
      <c r="O15" s="628">
        <v>131549439.75</v>
      </c>
      <c r="P15" s="628"/>
      <c r="Q15" s="637">
        <f t="shared" si="1"/>
        <v>0.78340201516138108</v>
      </c>
      <c r="S15" s="642"/>
      <c r="T15" s="642"/>
      <c r="U15" s="642"/>
    </row>
    <row r="16" spans="2:21" ht="18.399999999999999" customHeight="1">
      <c r="B16" s="626"/>
      <c r="C16" s="627" t="s">
        <v>1886</v>
      </c>
      <c r="D16" s="628">
        <v>4792200326.1199999</v>
      </c>
      <c r="E16" s="639" t="s">
        <v>1881</v>
      </c>
      <c r="F16" s="640">
        <v>0.4</v>
      </c>
      <c r="G16" s="631">
        <v>43902</v>
      </c>
      <c r="H16" s="630">
        <v>288</v>
      </c>
      <c r="I16" s="631">
        <v>52750</v>
      </c>
      <c r="J16" s="632"/>
      <c r="K16" s="633">
        <v>4718844168.4899998</v>
      </c>
      <c r="L16" s="634"/>
      <c r="M16" s="635">
        <f t="shared" si="0"/>
        <v>27.579971853519236</v>
      </c>
      <c r="N16" s="636"/>
      <c r="O16" s="628">
        <v>4688346798.3000002</v>
      </c>
      <c r="P16" s="628"/>
      <c r="Q16" s="637">
        <f t="shared" si="1"/>
        <v>27.919999785203409</v>
      </c>
      <c r="S16" s="642"/>
      <c r="T16" s="641"/>
    </row>
    <row r="17" spans="2:20" ht="18" customHeight="1">
      <c r="B17" s="626"/>
      <c r="C17" s="627" t="s">
        <v>1887</v>
      </c>
      <c r="D17" s="628">
        <v>2000000000</v>
      </c>
      <c r="E17" s="639" t="s">
        <v>1881</v>
      </c>
      <c r="F17" s="630">
        <v>0.35</v>
      </c>
      <c r="G17" s="631">
        <v>43902</v>
      </c>
      <c r="H17" s="630">
        <v>180</v>
      </c>
      <c r="I17" s="643">
        <v>49465</v>
      </c>
      <c r="J17" s="632"/>
      <c r="K17" s="633">
        <v>1850081568.78</v>
      </c>
      <c r="L17" s="634"/>
      <c r="M17" s="635">
        <f t="shared" si="0"/>
        <v>10.813071119064915</v>
      </c>
      <c r="N17" s="636"/>
      <c r="O17" s="628">
        <v>1763218777.3299999</v>
      </c>
      <c r="P17" s="628"/>
      <c r="Q17" s="637">
        <f t="shared" si="1"/>
        <v>10.500304265497325</v>
      </c>
    </row>
    <row r="18" spans="2:20" ht="10.15" customHeight="1">
      <c r="B18" s="626"/>
      <c r="C18" s="615"/>
      <c r="D18" s="622"/>
      <c r="E18" s="644"/>
      <c r="F18" s="620"/>
      <c r="G18" s="619"/>
      <c r="H18" s="620"/>
      <c r="I18" s="645"/>
      <c r="J18" s="601"/>
      <c r="K18" s="646"/>
      <c r="L18" s="622"/>
      <c r="M18" s="647"/>
      <c r="N18" s="605"/>
      <c r="O18" s="628"/>
      <c r="P18" s="616"/>
      <c r="Q18" s="648"/>
    </row>
    <row r="19" spans="2:20" s="608" customFormat="1" ht="35.25" customHeight="1">
      <c r="B19" s="649" t="s">
        <v>1888</v>
      </c>
      <c r="C19" s="1634" t="s">
        <v>1889</v>
      </c>
      <c r="D19" s="1634"/>
      <c r="E19" s="1634"/>
      <c r="F19" s="1634"/>
      <c r="G19" s="600"/>
      <c r="H19" s="600"/>
      <c r="I19" s="600"/>
      <c r="J19" s="601"/>
      <c r="K19" s="610">
        <v>1534235126</v>
      </c>
      <c r="L19" s="603"/>
      <c r="M19" s="650">
        <f t="shared" ref="M19:M22" si="2">K19*100/$K$24</f>
        <v>8.9670605938446997</v>
      </c>
      <c r="N19" s="605"/>
      <c r="O19" s="610">
        <f>O21+O22</f>
        <v>1534235126</v>
      </c>
      <c r="P19" s="606"/>
      <c r="Q19" s="651">
        <f t="shared" ref="Q19:Q22" si="3">O19*100/$O$24</f>
        <v>9.1366629285836645</v>
      </c>
      <c r="T19" s="642"/>
    </row>
    <row r="20" spans="2:20" ht="19.5" customHeight="1">
      <c r="B20" s="652" t="s">
        <v>1890</v>
      </c>
      <c r="C20" s="615"/>
      <c r="D20" s="622"/>
      <c r="E20" s="620"/>
      <c r="F20" s="620"/>
      <c r="G20" s="619"/>
      <c r="H20" s="620"/>
      <c r="I20" s="619"/>
      <c r="J20" s="601"/>
      <c r="K20" s="616"/>
      <c r="L20" s="622"/>
      <c r="M20" s="623"/>
      <c r="N20" s="605"/>
      <c r="O20" s="628"/>
      <c r="P20" s="616"/>
      <c r="Q20" s="625"/>
    </row>
    <row r="21" spans="2:20" ht="27" customHeight="1">
      <c r="B21" s="653"/>
      <c r="C21" s="627" t="s">
        <v>1891</v>
      </c>
      <c r="D21" s="628">
        <v>405456000</v>
      </c>
      <c r="E21" s="630" t="s">
        <v>1892</v>
      </c>
      <c r="F21" s="630">
        <v>1.08</v>
      </c>
      <c r="G21" s="631">
        <v>42146</v>
      </c>
      <c r="H21" s="630">
        <v>240</v>
      </c>
      <c r="I21" s="631">
        <v>49608</v>
      </c>
      <c r="J21" s="632"/>
      <c r="K21" s="628">
        <v>398859429</v>
      </c>
      <c r="L21" s="634"/>
      <c r="M21" s="635">
        <f t="shared" si="2"/>
        <v>2.3311920107018187</v>
      </c>
      <c r="N21" s="636"/>
      <c r="O21" s="628">
        <v>398859429</v>
      </c>
      <c r="P21" s="628"/>
      <c r="Q21" s="637">
        <f t="shared" si="3"/>
        <v>2.3752840075832995</v>
      </c>
      <c r="S21" s="642"/>
      <c r="T21" s="642"/>
    </row>
    <row r="22" spans="2:20" s="658" customFormat="1" ht="21.75" customHeight="1">
      <c r="B22" s="653"/>
      <c r="C22" s="627" t="s">
        <v>1893</v>
      </c>
      <c r="D22" s="628">
        <v>1200000000</v>
      </c>
      <c r="E22" s="654" t="s">
        <v>1894</v>
      </c>
      <c r="F22" s="630">
        <v>0.49</v>
      </c>
      <c r="G22" s="631">
        <v>43084</v>
      </c>
      <c r="H22" s="630">
        <v>240</v>
      </c>
      <c r="I22" s="631">
        <v>50506</v>
      </c>
      <c r="J22" s="655"/>
      <c r="K22" s="628">
        <v>1135375697</v>
      </c>
      <c r="L22" s="634"/>
      <c r="M22" s="635">
        <f t="shared" si="2"/>
        <v>6.6358685831428819</v>
      </c>
      <c r="N22" s="656"/>
      <c r="O22" s="628">
        <v>1135375697</v>
      </c>
      <c r="P22" s="657"/>
      <c r="Q22" s="637">
        <f t="shared" si="3"/>
        <v>6.7613789210003654</v>
      </c>
    </row>
    <row r="23" spans="2:20" ht="7.9" customHeight="1">
      <c r="B23" s="653"/>
      <c r="C23" s="615"/>
      <c r="D23" s="622"/>
      <c r="E23" s="620"/>
      <c r="F23" s="620"/>
      <c r="G23" s="619"/>
      <c r="H23" s="620"/>
      <c r="I23" s="619"/>
      <c r="J23" s="601"/>
      <c r="K23" s="616"/>
      <c r="L23" s="622"/>
      <c r="M23" s="623"/>
      <c r="N23" s="605"/>
      <c r="O23" s="628"/>
      <c r="P23" s="616"/>
      <c r="Q23" s="625"/>
    </row>
    <row r="24" spans="2:20" s="608" customFormat="1" ht="23.45" customHeight="1" thickBot="1">
      <c r="B24" s="659"/>
      <c r="C24" s="660" t="s">
        <v>1895</v>
      </c>
      <c r="D24" s="661"/>
      <c r="E24" s="662"/>
      <c r="F24" s="662"/>
      <c r="G24" s="662"/>
      <c r="H24" s="662"/>
      <c r="I24" s="662"/>
      <c r="J24" s="663"/>
      <c r="K24" s="664">
        <f>K7+K8+K19</f>
        <v>17109677245.330002</v>
      </c>
      <c r="L24" s="665"/>
      <c r="M24" s="666">
        <f>M8+M19</f>
        <v>100</v>
      </c>
      <c r="N24" s="667"/>
      <c r="O24" s="664">
        <f>O7+O8+O19</f>
        <v>16792073189.000002</v>
      </c>
      <c r="P24" s="668"/>
      <c r="Q24" s="669">
        <f>Q8+Q19</f>
        <v>100</v>
      </c>
    </row>
    <row r="25" spans="2:20" ht="9.6" customHeight="1">
      <c r="B25" s="575"/>
      <c r="C25" s="670"/>
      <c r="D25" s="670"/>
      <c r="E25" s="670"/>
      <c r="F25" s="670"/>
      <c r="G25" s="670"/>
      <c r="H25" s="670"/>
      <c r="I25" s="670"/>
      <c r="J25" s="575"/>
      <c r="K25" s="575"/>
      <c r="L25" s="575"/>
      <c r="M25" s="577"/>
      <c r="N25" s="575"/>
      <c r="O25" s="628"/>
      <c r="P25" s="670"/>
      <c r="Q25" s="670"/>
    </row>
    <row r="26" spans="2:20" ht="24" customHeight="1">
      <c r="B26" s="671" t="s">
        <v>1896</v>
      </c>
      <c r="C26" s="1635" t="s">
        <v>1897</v>
      </c>
      <c r="D26" s="1635"/>
      <c r="E26" s="1635"/>
      <c r="F26" s="1635"/>
      <c r="G26" s="1635"/>
      <c r="H26" s="1635"/>
      <c r="I26" s="1635"/>
      <c r="J26" s="1635"/>
      <c r="K26" s="1635"/>
      <c r="L26" s="1635"/>
      <c r="M26" s="1635"/>
      <c r="N26" s="1635"/>
      <c r="O26" s="1635"/>
      <c r="P26" s="1635"/>
      <c r="Q26" s="1635"/>
    </row>
    <row r="27" spans="2:20" ht="27.75" customHeight="1">
      <c r="B27" s="671" t="s">
        <v>1898</v>
      </c>
      <c r="C27" s="1636" t="s">
        <v>1899</v>
      </c>
      <c r="D27" s="1637"/>
      <c r="E27" s="1637"/>
      <c r="F27" s="1637"/>
      <c r="G27" s="1637"/>
      <c r="H27" s="1637"/>
      <c r="I27" s="1637"/>
      <c r="J27" s="1637"/>
      <c r="K27" s="1637"/>
      <c r="L27" s="1637"/>
      <c r="M27" s="1637"/>
      <c r="N27" s="1637"/>
      <c r="O27" s="1637"/>
      <c r="P27" s="1637"/>
      <c r="Q27" s="1637"/>
    </row>
    <row r="28" spans="2:20" ht="18.75">
      <c r="B28" s="575"/>
      <c r="C28" s="576"/>
      <c r="D28" s="576"/>
      <c r="E28" s="576"/>
      <c r="F28" s="576"/>
      <c r="G28" s="576"/>
      <c r="H28" s="576"/>
      <c r="I28" s="576"/>
      <c r="J28" s="575"/>
      <c r="K28" s="575"/>
      <c r="L28" s="575"/>
      <c r="M28" s="577"/>
      <c r="N28" s="575"/>
      <c r="O28" s="576"/>
      <c r="P28" s="576"/>
      <c r="Q28" s="576"/>
    </row>
  </sheetData>
  <mergeCells count="5">
    <mergeCell ref="B2:Q2"/>
    <mergeCell ref="B3:Q3"/>
    <mergeCell ref="C19:F19"/>
    <mergeCell ref="C26:Q26"/>
    <mergeCell ref="C27:Q27"/>
  </mergeCells>
  <pageMargins left="0.27559055118110237" right="0.55000000000000004" top="0.74803149606299213" bottom="0.98425196850393704" header="0.51181102362204722" footer="0.51181102362204722"/>
  <pageSetup scale="7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zoomScale="93" zoomScaleNormal="93" zoomScaleSheetLayoutView="110" workbookViewId="0">
      <selection activeCell="K21" sqref="K21"/>
    </sheetView>
  </sheetViews>
  <sheetFormatPr baseColWidth="10" defaultColWidth="11.5703125" defaultRowHeight="12.75"/>
  <cols>
    <col min="1" max="1" width="1.7109375" style="674" customWidth="1"/>
    <col min="2" max="2" width="22.140625" style="674" customWidth="1"/>
    <col min="3" max="3" width="13.28515625" style="674" customWidth="1"/>
    <col min="4" max="4" width="13.5703125" style="674" customWidth="1"/>
    <col min="5" max="5" width="29" style="721" customWidth="1"/>
    <col min="6" max="6" width="3" style="721" customWidth="1"/>
    <col min="7" max="7" width="19.28515625" style="674" customWidth="1"/>
    <col min="8" max="8" width="14" style="674" customWidth="1"/>
    <col min="9" max="9" width="16.140625" style="674" customWidth="1"/>
    <col min="10" max="10" width="1.28515625" style="674" customWidth="1"/>
    <col min="11" max="16384" width="11.5703125" style="674"/>
  </cols>
  <sheetData>
    <row r="1" spans="2:10" ht="15">
      <c r="B1" s="1652"/>
      <c r="C1" s="1652"/>
      <c r="D1" s="1652"/>
      <c r="E1" s="1652"/>
      <c r="F1" s="1652"/>
      <c r="G1" s="1652"/>
      <c r="H1" s="1652"/>
      <c r="I1" s="1652"/>
      <c r="J1" s="1652"/>
    </row>
    <row r="2" spans="2:10" ht="15.6" customHeight="1" thickBot="1">
      <c r="B2" s="1653" t="s">
        <v>1900</v>
      </c>
      <c r="C2" s="1653"/>
      <c r="D2" s="1653"/>
      <c r="E2" s="1653"/>
      <c r="F2" s="1653"/>
      <c r="G2" s="1653"/>
      <c r="H2" s="1653"/>
      <c r="I2" s="1653"/>
      <c r="J2" s="675"/>
    </row>
    <row r="3" spans="2:10" ht="13.15" customHeight="1">
      <c r="B3" s="1654" t="s">
        <v>1901</v>
      </c>
      <c r="C3" s="1657" t="s">
        <v>1902</v>
      </c>
      <c r="D3" s="1657" t="s">
        <v>1903</v>
      </c>
      <c r="E3" s="1657" t="s">
        <v>1904</v>
      </c>
      <c r="F3" s="676"/>
      <c r="G3" s="1657" t="s">
        <v>1905</v>
      </c>
      <c r="H3" s="1657" t="s">
        <v>1906</v>
      </c>
      <c r="I3" s="1660" t="s">
        <v>1907</v>
      </c>
      <c r="J3" s="677"/>
    </row>
    <row r="4" spans="2:10" ht="22.5" customHeight="1">
      <c r="B4" s="1655"/>
      <c r="C4" s="1658"/>
      <c r="D4" s="1658"/>
      <c r="E4" s="1658"/>
      <c r="F4" s="678"/>
      <c r="G4" s="1658"/>
      <c r="H4" s="1658"/>
      <c r="I4" s="1661"/>
      <c r="J4" s="677"/>
    </row>
    <row r="5" spans="2:10" ht="15" customHeight="1" thickBot="1">
      <c r="B5" s="1656"/>
      <c r="C5" s="1659"/>
      <c r="D5" s="1659"/>
      <c r="E5" s="1659"/>
      <c r="F5" s="679"/>
      <c r="G5" s="1659"/>
      <c r="H5" s="1659"/>
      <c r="I5" s="1662"/>
      <c r="J5" s="677"/>
    </row>
    <row r="6" spans="2:10" ht="24" customHeight="1">
      <c r="B6" s="1639" t="s">
        <v>1908</v>
      </c>
      <c r="C6" s="1642" t="s">
        <v>1909</v>
      </c>
      <c r="D6" s="1648" t="s">
        <v>1910</v>
      </c>
      <c r="E6" s="1649" t="s">
        <v>1911</v>
      </c>
      <c r="F6" s="680"/>
      <c r="G6" s="1650">
        <v>4.4999999999999998E-2</v>
      </c>
      <c r="H6" s="1651">
        <v>44317</v>
      </c>
      <c r="I6" s="1646">
        <v>46142</v>
      </c>
      <c r="J6" s="645"/>
    </row>
    <row r="7" spans="2:10" ht="14.45" customHeight="1">
      <c r="B7" s="1639"/>
      <c r="C7" s="1642"/>
      <c r="D7" s="1648"/>
      <c r="E7" s="1649"/>
      <c r="F7" s="680"/>
      <c r="G7" s="1650"/>
      <c r="H7" s="1651"/>
      <c r="I7" s="1646"/>
      <c r="J7" s="681"/>
    </row>
    <row r="8" spans="2:10" ht="20.100000000000001" customHeight="1">
      <c r="B8" s="682"/>
      <c r="C8" s="1647" t="s">
        <v>1912</v>
      </c>
      <c r="D8" s="683" t="s">
        <v>1913</v>
      </c>
      <c r="E8" s="684" t="s">
        <v>1914</v>
      </c>
      <c r="F8" s="684"/>
      <c r="G8" s="685" t="s">
        <v>1915</v>
      </c>
      <c r="H8" s="686">
        <v>43433</v>
      </c>
      <c r="I8" s="687">
        <v>45257</v>
      </c>
      <c r="J8" s="645"/>
    </row>
    <row r="9" spans="2:10" ht="20.100000000000001" customHeight="1">
      <c r="B9" s="1639" t="s">
        <v>1916</v>
      </c>
      <c r="C9" s="1642"/>
      <c r="D9" s="688" t="s">
        <v>1917</v>
      </c>
      <c r="E9" s="689" t="s">
        <v>1918</v>
      </c>
      <c r="F9" s="689"/>
      <c r="G9" s="690" t="s">
        <v>1919</v>
      </c>
      <c r="H9" s="645">
        <v>43433</v>
      </c>
      <c r="I9" s="691">
        <v>45257</v>
      </c>
      <c r="J9" s="645"/>
    </row>
    <row r="10" spans="2:10" ht="20.100000000000001" customHeight="1">
      <c r="B10" s="1639"/>
      <c r="C10" s="1642"/>
      <c r="D10" s="688" t="s">
        <v>1917</v>
      </c>
      <c r="E10" s="689" t="s">
        <v>1920</v>
      </c>
      <c r="F10" s="689"/>
      <c r="G10" s="690" t="s">
        <v>1919</v>
      </c>
      <c r="H10" s="645">
        <v>43438</v>
      </c>
      <c r="I10" s="691">
        <v>45257</v>
      </c>
      <c r="J10" s="645"/>
    </row>
    <row r="11" spans="2:10" ht="20.100000000000001" customHeight="1">
      <c r="B11" s="1639" t="s">
        <v>1921</v>
      </c>
      <c r="C11" s="1642"/>
      <c r="D11" s="688" t="s">
        <v>1917</v>
      </c>
      <c r="E11" s="689" t="s">
        <v>1922</v>
      </c>
      <c r="F11" s="689"/>
      <c r="G11" s="690" t="s">
        <v>1919</v>
      </c>
      <c r="H11" s="645">
        <v>43438</v>
      </c>
      <c r="I11" s="691">
        <v>45257</v>
      </c>
      <c r="J11" s="645"/>
    </row>
    <row r="12" spans="2:10" ht="20.100000000000001" customHeight="1">
      <c r="B12" s="1639"/>
      <c r="C12" s="1642"/>
      <c r="D12" s="688" t="s">
        <v>1923</v>
      </c>
      <c r="E12" s="689" t="s">
        <v>1922</v>
      </c>
      <c r="F12" s="689"/>
      <c r="G12" s="690" t="s">
        <v>1924</v>
      </c>
      <c r="H12" s="645">
        <v>43451</v>
      </c>
      <c r="I12" s="691">
        <v>45275</v>
      </c>
      <c r="J12" s="645"/>
    </row>
    <row r="13" spans="2:10" ht="20.100000000000001" customHeight="1">
      <c r="B13" s="1639" t="s">
        <v>1925</v>
      </c>
      <c r="C13" s="1642"/>
      <c r="D13" s="688" t="s">
        <v>1923</v>
      </c>
      <c r="E13" s="689" t="s">
        <v>1926</v>
      </c>
      <c r="F13" s="689"/>
      <c r="G13" s="690" t="s">
        <v>1927</v>
      </c>
      <c r="H13" s="645">
        <v>43451</v>
      </c>
      <c r="I13" s="691">
        <v>45275</v>
      </c>
      <c r="J13" s="645"/>
    </row>
    <row r="14" spans="2:10" ht="20.100000000000001" customHeight="1">
      <c r="B14" s="1639"/>
      <c r="C14" s="1642"/>
      <c r="D14" s="688" t="s">
        <v>1923</v>
      </c>
      <c r="E14" s="692" t="s">
        <v>1928</v>
      </c>
      <c r="F14" s="692"/>
      <c r="G14" s="693" t="s">
        <v>1924</v>
      </c>
      <c r="H14" s="694">
        <v>43451</v>
      </c>
      <c r="I14" s="695">
        <v>45275</v>
      </c>
      <c r="J14" s="645"/>
    </row>
    <row r="15" spans="2:10" ht="20.100000000000001" customHeight="1">
      <c r="B15" s="696"/>
      <c r="C15" s="1642"/>
      <c r="D15" s="688" t="s">
        <v>1923</v>
      </c>
      <c r="E15" s="692" t="s">
        <v>1929</v>
      </c>
      <c r="F15" s="692"/>
      <c r="G15" s="697" t="s">
        <v>1930</v>
      </c>
      <c r="H15" s="694">
        <v>43556</v>
      </c>
      <c r="I15" s="695">
        <v>45275</v>
      </c>
      <c r="J15" s="681"/>
    </row>
    <row r="16" spans="2:10" s="703" customFormat="1" ht="20.100000000000001" customHeight="1">
      <c r="B16" s="1638" t="s">
        <v>1931</v>
      </c>
      <c r="C16" s="1641" t="s">
        <v>1912</v>
      </c>
      <c r="D16" s="698" t="s">
        <v>1910</v>
      </c>
      <c r="E16" s="699" t="s">
        <v>1932</v>
      </c>
      <c r="F16" s="699"/>
      <c r="G16" s="700" t="s">
        <v>1933</v>
      </c>
      <c r="H16" s="701">
        <v>44014</v>
      </c>
      <c r="I16" s="702">
        <v>49431</v>
      </c>
      <c r="J16" s="694"/>
    </row>
    <row r="17" spans="2:10" s="703" customFormat="1" ht="20.100000000000001" customHeight="1">
      <c r="B17" s="1639"/>
      <c r="C17" s="1642"/>
      <c r="D17" s="688" t="s">
        <v>1934</v>
      </c>
      <c r="E17" s="692" t="s">
        <v>1935</v>
      </c>
      <c r="F17" s="692"/>
      <c r="G17" s="693" t="s">
        <v>1936</v>
      </c>
      <c r="H17" s="694">
        <v>44078</v>
      </c>
      <c r="I17" s="695">
        <v>49431</v>
      </c>
      <c r="J17" s="694"/>
    </row>
    <row r="18" spans="2:10" s="703" customFormat="1" ht="20.100000000000001" customHeight="1">
      <c r="B18" s="1639"/>
      <c r="C18" s="1642"/>
      <c r="D18" s="688" t="s">
        <v>1910</v>
      </c>
      <c r="E18" s="692" t="s">
        <v>1937</v>
      </c>
      <c r="F18" s="692"/>
      <c r="G18" s="693" t="s">
        <v>1938</v>
      </c>
      <c r="H18" s="694">
        <v>44134</v>
      </c>
      <c r="I18" s="695">
        <v>49431</v>
      </c>
      <c r="J18" s="694"/>
    </row>
    <row r="19" spans="2:10" s="703" customFormat="1" ht="27.75" customHeight="1">
      <c r="B19" s="1639"/>
      <c r="C19" s="1642"/>
      <c r="D19" s="688" t="s">
        <v>1910</v>
      </c>
      <c r="E19" s="692" t="s">
        <v>1939</v>
      </c>
      <c r="F19" s="692"/>
      <c r="G19" s="693" t="s">
        <v>1940</v>
      </c>
      <c r="H19" s="694">
        <v>44225</v>
      </c>
      <c r="I19" s="695">
        <v>49431</v>
      </c>
      <c r="J19" s="694"/>
    </row>
    <row r="20" spans="2:10" s="703" customFormat="1" ht="27.75" customHeight="1">
      <c r="B20" s="1639"/>
      <c r="C20" s="1642"/>
      <c r="D20" s="688" t="s">
        <v>1910</v>
      </c>
      <c r="E20" s="692" t="s">
        <v>1941</v>
      </c>
      <c r="F20" s="692"/>
      <c r="G20" s="693" t="s">
        <v>1942</v>
      </c>
      <c r="H20" s="694">
        <v>44307</v>
      </c>
      <c r="I20" s="695">
        <v>49431</v>
      </c>
      <c r="J20" s="694"/>
    </row>
    <row r="21" spans="2:10" s="703" customFormat="1" ht="20.100000000000001" customHeight="1">
      <c r="B21" s="1639"/>
      <c r="C21" s="1642"/>
      <c r="D21" s="688" t="s">
        <v>1934</v>
      </c>
      <c r="E21" s="692" t="s">
        <v>1943</v>
      </c>
      <c r="F21" s="692"/>
      <c r="G21" s="693" t="s">
        <v>1944</v>
      </c>
      <c r="H21" s="694">
        <v>44349</v>
      </c>
      <c r="I21" s="695">
        <v>49431</v>
      </c>
      <c r="J21" s="694"/>
    </row>
    <row r="22" spans="2:10" s="703" customFormat="1" ht="20.100000000000001" customHeight="1">
      <c r="B22" s="1640"/>
      <c r="C22" s="1643"/>
      <c r="D22" s="704" t="s">
        <v>1934</v>
      </c>
      <c r="E22" s="692" t="s">
        <v>1945</v>
      </c>
      <c r="F22" s="692"/>
      <c r="G22" s="693" t="s">
        <v>1946</v>
      </c>
      <c r="H22" s="694">
        <v>44767</v>
      </c>
      <c r="I22" s="695">
        <v>49431</v>
      </c>
      <c r="J22" s="705"/>
    </row>
    <row r="23" spans="2:10" s="703" customFormat="1" ht="20.100000000000001" customHeight="1">
      <c r="B23" s="1638" t="s">
        <v>1947</v>
      </c>
      <c r="C23" s="1641" t="s">
        <v>1912</v>
      </c>
      <c r="D23" s="698" t="s">
        <v>1934</v>
      </c>
      <c r="E23" s="699" t="s">
        <v>1948</v>
      </c>
      <c r="F23" s="699"/>
      <c r="G23" s="700" t="s">
        <v>1949</v>
      </c>
      <c r="H23" s="701">
        <v>44078</v>
      </c>
      <c r="I23" s="702">
        <v>49404</v>
      </c>
      <c r="J23" s="694"/>
    </row>
    <row r="24" spans="2:10" s="703" customFormat="1" ht="20.100000000000001" customHeight="1">
      <c r="B24" s="1639"/>
      <c r="C24" s="1642"/>
      <c r="D24" s="688" t="s">
        <v>1910</v>
      </c>
      <c r="E24" s="692" t="s">
        <v>1950</v>
      </c>
      <c r="F24" s="692"/>
      <c r="G24" s="693" t="s">
        <v>1951</v>
      </c>
      <c r="H24" s="694">
        <v>44134</v>
      </c>
      <c r="I24" s="695">
        <v>49404</v>
      </c>
      <c r="J24" s="694"/>
    </row>
    <row r="25" spans="2:10" s="703" customFormat="1" ht="27.75" customHeight="1">
      <c r="B25" s="1639"/>
      <c r="C25" s="1642"/>
      <c r="D25" s="688" t="s">
        <v>1910</v>
      </c>
      <c r="E25" s="692" t="s">
        <v>1952</v>
      </c>
      <c r="F25" s="692"/>
      <c r="G25" s="693" t="s">
        <v>1953</v>
      </c>
      <c r="H25" s="694">
        <v>44225</v>
      </c>
      <c r="I25" s="695">
        <v>49404</v>
      </c>
      <c r="J25" s="694"/>
    </row>
    <row r="26" spans="2:10" s="703" customFormat="1" ht="28.5" customHeight="1">
      <c r="B26" s="1639"/>
      <c r="C26" s="1642"/>
      <c r="D26" s="688" t="s">
        <v>1910</v>
      </c>
      <c r="E26" s="692" t="s">
        <v>1954</v>
      </c>
      <c r="F26" s="692"/>
      <c r="G26" s="693" t="s">
        <v>1955</v>
      </c>
      <c r="H26" s="694">
        <v>44307</v>
      </c>
      <c r="I26" s="695">
        <v>49404</v>
      </c>
      <c r="J26" s="694"/>
    </row>
    <row r="27" spans="2:10" s="703" customFormat="1" ht="20.100000000000001" customHeight="1">
      <c r="B27" s="1639"/>
      <c r="C27" s="1642"/>
      <c r="D27" s="688" t="s">
        <v>1934</v>
      </c>
      <c r="E27" s="692" t="s">
        <v>1956</v>
      </c>
      <c r="F27" s="692"/>
      <c r="G27" s="693" t="s">
        <v>1957</v>
      </c>
      <c r="H27" s="694">
        <v>44349</v>
      </c>
      <c r="I27" s="695">
        <v>49404</v>
      </c>
      <c r="J27" s="694"/>
    </row>
    <row r="28" spans="2:10" s="703" customFormat="1" ht="20.100000000000001" customHeight="1">
      <c r="B28" s="1639"/>
      <c r="C28" s="1642"/>
      <c r="D28" s="688" t="s">
        <v>1958</v>
      </c>
      <c r="E28" s="692" t="s">
        <v>1959</v>
      </c>
      <c r="F28" s="692"/>
      <c r="G28" s="693" t="s">
        <v>1960</v>
      </c>
      <c r="H28" s="694">
        <v>44413</v>
      </c>
      <c r="I28" s="695">
        <v>49404</v>
      </c>
      <c r="J28" s="694"/>
    </row>
    <row r="29" spans="2:10" s="703" customFormat="1" ht="20.100000000000001" customHeight="1">
      <c r="B29" s="1639"/>
      <c r="C29" s="1642"/>
      <c r="D29" s="688" t="s">
        <v>1934</v>
      </c>
      <c r="E29" s="692" t="s">
        <v>1961</v>
      </c>
      <c r="F29" s="692"/>
      <c r="G29" s="693" t="s">
        <v>1962</v>
      </c>
      <c r="H29" s="694">
        <v>44539</v>
      </c>
      <c r="I29" s="695">
        <v>49404</v>
      </c>
      <c r="J29" s="694"/>
    </row>
    <row r="30" spans="2:10" s="703" customFormat="1" ht="20.100000000000001" customHeight="1">
      <c r="B30" s="1639"/>
      <c r="C30" s="1642"/>
      <c r="D30" s="688" t="s">
        <v>1910</v>
      </c>
      <c r="E30" s="692" t="s">
        <v>1963</v>
      </c>
      <c r="F30" s="692"/>
      <c r="G30" s="693" t="s">
        <v>1964</v>
      </c>
      <c r="H30" s="694">
        <v>44596</v>
      </c>
      <c r="I30" s="695">
        <v>49404</v>
      </c>
      <c r="J30" s="694"/>
    </row>
    <row r="31" spans="2:10" s="703" customFormat="1" ht="20.100000000000001" customHeight="1">
      <c r="B31" s="1639"/>
      <c r="C31" s="1642"/>
      <c r="D31" s="688" t="s">
        <v>1910</v>
      </c>
      <c r="E31" s="692" t="s">
        <v>1965</v>
      </c>
      <c r="F31" s="692"/>
      <c r="G31" s="693" t="s">
        <v>1966</v>
      </c>
      <c r="H31" s="694">
        <v>44659</v>
      </c>
      <c r="I31" s="695">
        <v>49404</v>
      </c>
      <c r="J31" s="694"/>
    </row>
    <row r="32" spans="2:10" s="703" customFormat="1" ht="20.100000000000001" customHeight="1">
      <c r="B32" s="1639"/>
      <c r="C32" s="1642"/>
      <c r="D32" s="688" t="s">
        <v>1958</v>
      </c>
      <c r="E32" s="692" t="s">
        <v>1967</v>
      </c>
      <c r="F32" s="692"/>
      <c r="G32" s="693" t="s">
        <v>1968</v>
      </c>
      <c r="H32" s="694">
        <v>44713</v>
      </c>
      <c r="I32" s="695">
        <v>49404</v>
      </c>
      <c r="J32" s="694"/>
    </row>
    <row r="33" spans="2:10" s="703" customFormat="1" ht="20.100000000000001" customHeight="1">
      <c r="B33" s="1639"/>
      <c r="C33" s="1642"/>
      <c r="D33" s="688" t="s">
        <v>1934</v>
      </c>
      <c r="E33" s="692" t="s">
        <v>1969</v>
      </c>
      <c r="F33" s="692"/>
      <c r="G33" s="693" t="s">
        <v>1970</v>
      </c>
      <c r="H33" s="694">
        <v>44767</v>
      </c>
      <c r="I33" s="695">
        <v>49404</v>
      </c>
      <c r="J33" s="694"/>
    </row>
    <row r="34" spans="2:10" s="703" customFormat="1" ht="20.100000000000001" customHeight="1">
      <c r="B34" s="1640"/>
      <c r="C34" s="1643"/>
      <c r="D34" s="688" t="s">
        <v>1958</v>
      </c>
      <c r="E34" s="692" t="s">
        <v>1971</v>
      </c>
      <c r="F34" s="692"/>
      <c r="G34" s="706" t="s">
        <v>1968</v>
      </c>
      <c r="H34" s="707">
        <v>44770</v>
      </c>
      <c r="I34" s="708">
        <v>49404</v>
      </c>
      <c r="J34" s="705"/>
    </row>
    <row r="35" spans="2:10" s="703" customFormat="1" ht="20.100000000000001" customHeight="1">
      <c r="B35" s="1638" t="s">
        <v>1972</v>
      </c>
      <c r="C35" s="1641" t="s">
        <v>1912</v>
      </c>
      <c r="D35" s="698" t="s">
        <v>1910</v>
      </c>
      <c r="E35" s="699" t="s">
        <v>1973</v>
      </c>
      <c r="F35" s="692"/>
      <c r="G35" s="693" t="s">
        <v>1974</v>
      </c>
      <c r="H35" s="694">
        <v>44134</v>
      </c>
      <c r="I35" s="695">
        <v>49465</v>
      </c>
      <c r="J35" s="694"/>
    </row>
    <row r="36" spans="2:10" s="703" customFormat="1" ht="20.100000000000001" customHeight="1">
      <c r="B36" s="1639"/>
      <c r="C36" s="1642"/>
      <c r="D36" s="688" t="s">
        <v>1910</v>
      </c>
      <c r="E36" s="692" t="s">
        <v>1975</v>
      </c>
      <c r="F36" s="692"/>
      <c r="G36" s="693" t="s">
        <v>1976</v>
      </c>
      <c r="H36" s="694">
        <v>44225</v>
      </c>
      <c r="I36" s="695">
        <v>49465</v>
      </c>
      <c r="J36" s="694"/>
    </row>
    <row r="37" spans="2:10" s="703" customFormat="1" ht="20.100000000000001" customHeight="1">
      <c r="B37" s="1639"/>
      <c r="C37" s="1642"/>
      <c r="D37" s="688" t="s">
        <v>1910</v>
      </c>
      <c r="E37" s="692" t="s">
        <v>1977</v>
      </c>
      <c r="F37" s="692"/>
      <c r="G37" s="693" t="s">
        <v>1978</v>
      </c>
      <c r="H37" s="694">
        <v>44307</v>
      </c>
      <c r="I37" s="695">
        <v>49465</v>
      </c>
      <c r="J37" s="694"/>
    </row>
    <row r="38" spans="2:10" s="703" customFormat="1" ht="20.100000000000001" customHeight="1">
      <c r="B38" s="1639"/>
      <c r="C38" s="1642"/>
      <c r="D38" s="688" t="s">
        <v>1934</v>
      </c>
      <c r="E38" s="692" t="s">
        <v>1979</v>
      </c>
      <c r="F38" s="692"/>
      <c r="G38" s="693" t="s">
        <v>1980</v>
      </c>
      <c r="H38" s="694">
        <v>44349</v>
      </c>
      <c r="I38" s="695">
        <v>49465</v>
      </c>
      <c r="J38" s="694"/>
    </row>
    <row r="39" spans="2:10" s="703" customFormat="1" ht="20.100000000000001" customHeight="1">
      <c r="B39" s="1639"/>
      <c r="C39" s="1642"/>
      <c r="D39" s="688" t="s">
        <v>1958</v>
      </c>
      <c r="E39" s="692" t="s">
        <v>1981</v>
      </c>
      <c r="F39" s="692"/>
      <c r="G39" s="693" t="s">
        <v>1982</v>
      </c>
      <c r="H39" s="694">
        <v>44413</v>
      </c>
      <c r="I39" s="695">
        <v>49465</v>
      </c>
      <c r="J39" s="694"/>
    </row>
    <row r="40" spans="2:10" s="703" customFormat="1" ht="20.100000000000001" customHeight="1">
      <c r="B40" s="1639"/>
      <c r="C40" s="1642"/>
      <c r="D40" s="688" t="s">
        <v>1934</v>
      </c>
      <c r="E40" s="692" t="s">
        <v>1983</v>
      </c>
      <c r="F40" s="692"/>
      <c r="G40" s="693" t="s">
        <v>1984</v>
      </c>
      <c r="H40" s="694">
        <v>44539</v>
      </c>
      <c r="I40" s="695">
        <v>49465</v>
      </c>
      <c r="J40" s="694"/>
    </row>
    <row r="41" spans="2:10" s="703" customFormat="1" ht="20.100000000000001" customHeight="1">
      <c r="B41" s="1639"/>
      <c r="C41" s="1642"/>
      <c r="D41" s="688" t="s">
        <v>1910</v>
      </c>
      <c r="E41" s="692" t="s">
        <v>1985</v>
      </c>
      <c r="F41" s="692"/>
      <c r="G41" s="693" t="s">
        <v>1986</v>
      </c>
      <c r="H41" s="694">
        <v>44596</v>
      </c>
      <c r="I41" s="695">
        <v>49465</v>
      </c>
      <c r="J41" s="694"/>
    </row>
    <row r="42" spans="2:10" s="703" customFormat="1" ht="20.100000000000001" customHeight="1">
      <c r="B42" s="1639"/>
      <c r="C42" s="1642"/>
      <c r="D42" s="688" t="s">
        <v>1910</v>
      </c>
      <c r="E42" s="692" t="s">
        <v>1987</v>
      </c>
      <c r="F42" s="692"/>
      <c r="G42" s="693" t="s">
        <v>1988</v>
      </c>
      <c r="H42" s="694">
        <v>44659</v>
      </c>
      <c r="I42" s="695">
        <v>49465</v>
      </c>
      <c r="J42" s="694"/>
    </row>
    <row r="43" spans="2:10" s="703" customFormat="1" ht="20.100000000000001" customHeight="1">
      <c r="B43" s="1639"/>
      <c r="C43" s="1642"/>
      <c r="D43" s="688" t="s">
        <v>1958</v>
      </c>
      <c r="E43" s="692" t="s">
        <v>1989</v>
      </c>
      <c r="F43" s="692"/>
      <c r="G43" s="693" t="s">
        <v>1990</v>
      </c>
      <c r="H43" s="694">
        <v>44713</v>
      </c>
      <c r="I43" s="695">
        <v>49465</v>
      </c>
      <c r="J43" s="694"/>
    </row>
    <row r="44" spans="2:10" s="703" customFormat="1" ht="20.100000000000001" customHeight="1">
      <c r="B44" s="1639"/>
      <c r="C44" s="1642"/>
      <c r="D44" s="688" t="s">
        <v>1910</v>
      </c>
      <c r="E44" s="692" t="s">
        <v>1991</v>
      </c>
      <c r="F44" s="692"/>
      <c r="G44" s="693" t="s">
        <v>1992</v>
      </c>
      <c r="H44" s="694">
        <v>44735</v>
      </c>
      <c r="I44" s="695">
        <v>49465</v>
      </c>
      <c r="J44" s="694"/>
    </row>
    <row r="45" spans="2:10" s="703" customFormat="1" ht="20.100000000000001" customHeight="1">
      <c r="B45" s="1639"/>
      <c r="C45" s="1642"/>
      <c r="D45" s="688" t="s">
        <v>1934</v>
      </c>
      <c r="E45" s="692" t="s">
        <v>1993</v>
      </c>
      <c r="F45" s="692"/>
      <c r="G45" s="693" t="s">
        <v>1946</v>
      </c>
      <c r="H45" s="694">
        <v>44767</v>
      </c>
      <c r="I45" s="695">
        <v>49465</v>
      </c>
      <c r="J45" s="694"/>
    </row>
    <row r="46" spans="2:10" s="703" customFormat="1" ht="20.100000000000001" customHeight="1">
      <c r="B46" s="1639"/>
      <c r="C46" s="1642"/>
      <c r="D46" s="688" t="s">
        <v>1958</v>
      </c>
      <c r="E46" s="692" t="s">
        <v>1994</v>
      </c>
      <c r="F46" s="692"/>
      <c r="G46" s="693" t="s">
        <v>1968</v>
      </c>
      <c r="H46" s="694">
        <v>44770</v>
      </c>
      <c r="I46" s="695">
        <v>49465</v>
      </c>
      <c r="J46" s="694"/>
    </row>
    <row r="47" spans="2:10" s="703" customFormat="1" ht="20.100000000000001" customHeight="1">
      <c r="B47" s="1639"/>
      <c r="C47" s="1642"/>
      <c r="D47" s="688" t="s">
        <v>1923</v>
      </c>
      <c r="E47" s="692" t="s">
        <v>1995</v>
      </c>
      <c r="F47" s="692"/>
      <c r="G47" s="693" t="s">
        <v>1996</v>
      </c>
      <c r="H47" s="694">
        <v>44799</v>
      </c>
      <c r="I47" s="695">
        <v>49465</v>
      </c>
      <c r="J47" s="694"/>
    </row>
    <row r="48" spans="2:10" s="703" customFormat="1" ht="20.100000000000001" customHeight="1">
      <c r="B48" s="1639"/>
      <c r="C48" s="1642"/>
      <c r="D48" s="688" t="s">
        <v>1910</v>
      </c>
      <c r="E48" s="692" t="s">
        <v>1997</v>
      </c>
      <c r="F48" s="692"/>
      <c r="G48" s="693" t="s">
        <v>1998</v>
      </c>
      <c r="H48" s="694">
        <v>44833</v>
      </c>
      <c r="I48" s="695">
        <v>49465</v>
      </c>
      <c r="J48" s="694"/>
    </row>
    <row r="49" spans="2:10" s="703" customFormat="1" ht="20.100000000000001" customHeight="1" thickBot="1">
      <c r="B49" s="1644"/>
      <c r="C49" s="1645"/>
      <c r="D49" s="709" t="s">
        <v>1923</v>
      </c>
      <c r="E49" s="710" t="s">
        <v>1999</v>
      </c>
      <c r="F49" s="710"/>
      <c r="G49" s="711" t="s">
        <v>2000</v>
      </c>
      <c r="H49" s="712">
        <v>44861</v>
      </c>
      <c r="I49" s="713">
        <v>49465</v>
      </c>
      <c r="J49" s="694"/>
    </row>
    <row r="50" spans="2:10" s="703" customFormat="1" ht="9.75" customHeight="1">
      <c r="B50" s="714"/>
      <c r="C50" s="715"/>
      <c r="D50" s="688"/>
      <c r="E50" s="692"/>
      <c r="F50" s="692"/>
      <c r="G50" s="693"/>
      <c r="H50" s="694"/>
      <c r="I50" s="694"/>
      <c r="J50" s="694"/>
    </row>
    <row r="51" spans="2:10" ht="18.95" customHeight="1">
      <c r="B51" s="716"/>
      <c r="C51" s="717"/>
      <c r="D51" s="716"/>
      <c r="E51" s="718"/>
      <c r="F51" s="718"/>
      <c r="G51" s="719"/>
      <c r="H51" s="720"/>
      <c r="I51" s="720"/>
      <c r="J51" s="720"/>
    </row>
  </sheetData>
  <mergeCells count="26">
    <mergeCell ref="H6:H7"/>
    <mergeCell ref="B1:J1"/>
    <mergeCell ref="B2:I2"/>
    <mergeCell ref="B3:B5"/>
    <mergeCell ref="C3:C5"/>
    <mergeCell ref="D3:D5"/>
    <mergeCell ref="E3:E5"/>
    <mergeCell ref="G3:G5"/>
    <mergeCell ref="H3:H5"/>
    <mergeCell ref="I3:I5"/>
    <mergeCell ref="B23:B34"/>
    <mergeCell ref="C23:C34"/>
    <mergeCell ref="B35:B49"/>
    <mergeCell ref="C35:C49"/>
    <mergeCell ref="I6:I7"/>
    <mergeCell ref="C8:C15"/>
    <mergeCell ref="B9:B10"/>
    <mergeCell ref="B11:B12"/>
    <mergeCell ref="B13:B14"/>
    <mergeCell ref="B16:B22"/>
    <mergeCell ref="C16:C22"/>
    <mergeCell ref="B6:B7"/>
    <mergeCell ref="C6:C7"/>
    <mergeCell ref="D6:D7"/>
    <mergeCell ref="E6:E7"/>
    <mergeCell ref="G6:G7"/>
  </mergeCells>
  <pageMargins left="0.70866141732283472" right="0.59" top="0.74803149606299213" bottom="0.74803149606299213" header="0.31496062992125984" footer="0.31496062992125984"/>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J19"/>
  <sheetViews>
    <sheetView showGridLines="0" workbookViewId="0">
      <selection activeCell="J22" sqref="J22"/>
    </sheetView>
  </sheetViews>
  <sheetFormatPr baseColWidth="10" defaultRowHeight="15"/>
  <cols>
    <col min="2" max="2" width="21.7109375" customWidth="1"/>
    <col min="3" max="3" width="15.140625" style="752" customWidth="1"/>
    <col min="4" max="4" width="13" style="752" customWidth="1"/>
    <col min="5" max="5" width="1.5703125" customWidth="1"/>
    <col min="6" max="6" width="11.140625" customWidth="1"/>
    <col min="7" max="7" width="14.85546875" style="752" customWidth="1"/>
    <col min="8" max="8" width="15.28515625" style="752" customWidth="1"/>
    <col min="9" max="9" width="15.42578125" style="752" customWidth="1"/>
    <col min="10" max="10" width="2.85546875" customWidth="1"/>
  </cols>
  <sheetData>
    <row r="2" spans="2:10" ht="15.75">
      <c r="B2" s="1667" t="s">
        <v>2001</v>
      </c>
      <c r="C2" s="1667"/>
      <c r="D2" s="1667"/>
      <c r="E2" s="1667"/>
      <c r="F2" s="1667"/>
      <c r="G2" s="1667"/>
      <c r="H2" s="1667"/>
      <c r="I2" s="1667"/>
      <c r="J2" s="1667"/>
    </row>
    <row r="3" spans="2:10" ht="15.75">
      <c r="B3" s="1667" t="s">
        <v>2002</v>
      </c>
      <c r="C3" s="1667"/>
      <c r="D3" s="1667"/>
      <c r="E3" s="1667"/>
      <c r="F3" s="1667"/>
      <c r="G3" s="1667"/>
      <c r="H3" s="1667"/>
      <c r="I3" s="1667"/>
      <c r="J3" s="1667"/>
    </row>
    <row r="4" spans="2:10" ht="18">
      <c r="B4" s="722"/>
      <c r="C4" s="722"/>
      <c r="D4" s="722"/>
      <c r="E4" s="722"/>
      <c r="F4" s="722"/>
      <c r="G4" s="722"/>
      <c r="H4" s="722"/>
      <c r="I4" s="722"/>
      <c r="J4" s="722"/>
    </row>
    <row r="5" spans="2:10" ht="18">
      <c r="B5" s="1667" t="s">
        <v>2003</v>
      </c>
      <c r="C5" s="1667"/>
      <c r="D5" s="1667"/>
      <c r="E5" s="1667"/>
      <c r="F5" s="722"/>
      <c r="G5" s="1667" t="s">
        <v>2004</v>
      </c>
      <c r="H5" s="1667"/>
      <c r="I5" s="1667"/>
      <c r="J5" s="1667"/>
    </row>
    <row r="6" spans="2:10" ht="18">
      <c r="B6" s="1668" t="s">
        <v>596</v>
      </c>
      <c r="C6" s="1668"/>
      <c r="D6" s="1668"/>
      <c r="E6" s="1668"/>
      <c r="F6" s="722"/>
      <c r="G6" s="1668" t="s">
        <v>596</v>
      </c>
      <c r="H6" s="1668"/>
      <c r="I6" s="1668"/>
      <c r="J6" s="1668"/>
    </row>
    <row r="7" spans="2:10" ht="46.5" customHeight="1">
      <c r="B7" s="723" t="s">
        <v>1901</v>
      </c>
      <c r="C7" s="723" t="s">
        <v>2005</v>
      </c>
      <c r="D7" s="1663" t="s">
        <v>2006</v>
      </c>
      <c r="E7" s="1664"/>
      <c r="F7" s="724"/>
      <c r="G7" s="723" t="s">
        <v>2005</v>
      </c>
      <c r="H7" s="723" t="s">
        <v>1903</v>
      </c>
      <c r="I7" s="1665" t="s">
        <v>2006</v>
      </c>
      <c r="J7" s="1666"/>
    </row>
    <row r="8" spans="2:10" ht="20.25" customHeight="1">
      <c r="B8" s="725" t="s">
        <v>2007</v>
      </c>
      <c r="C8" s="726"/>
      <c r="D8" s="727">
        <f>SUM(D9:D16)</f>
        <v>344781176.06999999</v>
      </c>
      <c r="E8" s="728"/>
      <c r="F8" s="724"/>
      <c r="G8" s="729" t="s">
        <v>2007</v>
      </c>
      <c r="H8" s="729"/>
      <c r="I8" s="730">
        <f>SUM(I9:I15)</f>
        <v>344781176.06999999</v>
      </c>
      <c r="J8" s="731"/>
    </row>
    <row r="9" spans="2:10" ht="18" customHeight="1">
      <c r="B9" s="732" t="s">
        <v>2008</v>
      </c>
      <c r="C9" s="733" t="s">
        <v>1909</v>
      </c>
      <c r="D9" s="734">
        <v>816702.69</v>
      </c>
      <c r="E9" s="735"/>
      <c r="F9" s="736"/>
      <c r="G9" s="733" t="s">
        <v>1909</v>
      </c>
      <c r="H9" s="733" t="s">
        <v>2009</v>
      </c>
      <c r="I9" s="737">
        <v>816702.69</v>
      </c>
      <c r="J9" s="738"/>
    </row>
    <row r="10" spans="2:10" ht="18" customHeight="1">
      <c r="B10" s="732" t="s">
        <v>2010</v>
      </c>
      <c r="C10" s="733" t="s">
        <v>1912</v>
      </c>
      <c r="D10" s="739">
        <v>79275047.810000002</v>
      </c>
      <c r="E10" s="740"/>
      <c r="F10" s="736"/>
      <c r="G10" s="733" t="s">
        <v>1912</v>
      </c>
      <c r="H10" s="733" t="s">
        <v>2011</v>
      </c>
      <c r="I10" s="737">
        <v>103145580.27</v>
      </c>
      <c r="J10" s="738"/>
    </row>
    <row r="11" spans="2:10" ht="18" customHeight="1">
      <c r="B11" s="732" t="s">
        <v>2012</v>
      </c>
      <c r="C11" s="733" t="s">
        <v>1912</v>
      </c>
      <c r="D11" s="739">
        <v>79275047.799999997</v>
      </c>
      <c r="E11" s="740"/>
      <c r="F11" s="736"/>
      <c r="G11" s="733" t="s">
        <v>1912</v>
      </c>
      <c r="H11" s="733" t="s">
        <v>2013</v>
      </c>
      <c r="I11" s="737">
        <v>143269844.33000001</v>
      </c>
      <c r="J11" s="738"/>
    </row>
    <row r="12" spans="2:10" ht="18" customHeight="1">
      <c r="B12" s="732" t="s">
        <v>2014</v>
      </c>
      <c r="C12" s="733" t="s">
        <v>1912</v>
      </c>
      <c r="D12" s="739">
        <v>38943724.600000001</v>
      </c>
      <c r="E12" s="740"/>
      <c r="F12" s="736"/>
      <c r="G12" s="733" t="s">
        <v>1912</v>
      </c>
      <c r="H12" s="733" t="s">
        <v>2015</v>
      </c>
      <c r="I12" s="737">
        <v>31245116.16</v>
      </c>
      <c r="J12" s="738"/>
    </row>
    <row r="13" spans="2:10" ht="18" customHeight="1">
      <c r="B13" s="732" t="s">
        <v>2016</v>
      </c>
      <c r="C13" s="733" t="s">
        <v>1912</v>
      </c>
      <c r="D13" s="739">
        <v>12561334.370000001</v>
      </c>
      <c r="E13" s="740"/>
      <c r="F13" s="736"/>
      <c r="G13" s="733" t="s">
        <v>1912</v>
      </c>
      <c r="H13" s="733" t="s">
        <v>2009</v>
      </c>
      <c r="I13" s="737">
        <v>49723737.539999992</v>
      </c>
      <c r="J13" s="738"/>
    </row>
    <row r="14" spans="2:10" ht="18" customHeight="1">
      <c r="B14" s="732" t="s">
        <v>2017</v>
      </c>
      <c r="C14" s="733" t="s">
        <v>1912</v>
      </c>
      <c r="D14" s="739">
        <v>79275047.789999992</v>
      </c>
      <c r="E14" s="740"/>
      <c r="F14" s="736"/>
      <c r="G14" s="733" t="s">
        <v>1912</v>
      </c>
      <c r="H14" s="733" t="s">
        <v>2018</v>
      </c>
      <c r="I14" s="737">
        <v>16580195.079999998</v>
      </c>
      <c r="J14" s="738"/>
    </row>
    <row r="15" spans="2:10" ht="4.5" customHeight="1">
      <c r="B15" s="732"/>
      <c r="C15" s="733"/>
      <c r="D15" s="739"/>
      <c r="E15" s="740"/>
      <c r="F15" s="736"/>
      <c r="G15" s="741"/>
      <c r="H15" s="742"/>
      <c r="I15" s="743"/>
      <c r="J15" s="744"/>
    </row>
    <row r="16" spans="2:10" ht="18" customHeight="1">
      <c r="B16" s="745" t="s">
        <v>2019</v>
      </c>
      <c r="C16" s="746" t="s">
        <v>1912</v>
      </c>
      <c r="D16" s="747">
        <v>54634271.009999998</v>
      </c>
      <c r="E16" s="748"/>
      <c r="F16" s="736"/>
      <c r="G16" s="749"/>
      <c r="H16" s="749"/>
      <c r="I16" s="749"/>
      <c r="J16" s="750"/>
    </row>
    <row r="17" spans="5:10" ht="7.5" customHeight="1">
      <c r="E17" s="751"/>
      <c r="J17" s="753"/>
    </row>
    <row r="18" spans="5:10">
      <c r="J18" s="754"/>
    </row>
    <row r="19" spans="5:10">
      <c r="G19" s="755"/>
    </row>
  </sheetData>
  <mergeCells count="8">
    <mergeCell ref="D7:E7"/>
    <mergeCell ref="I7:J7"/>
    <mergeCell ref="B2:J2"/>
    <mergeCell ref="B3:J3"/>
    <mergeCell ref="B5:E5"/>
    <mergeCell ref="G5:J5"/>
    <mergeCell ref="B6:E6"/>
    <mergeCell ref="G6:J6"/>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3"/>
  <sheetViews>
    <sheetView showGridLines="0" zoomScaleNormal="100" workbookViewId="0">
      <selection activeCell="M5" sqref="M5"/>
    </sheetView>
  </sheetViews>
  <sheetFormatPr baseColWidth="10" defaultRowHeight="14.25"/>
  <cols>
    <col min="1" max="1" width="11.42578125" style="756"/>
    <col min="2" max="2" width="2.140625" style="756" customWidth="1"/>
    <col min="3" max="3" width="0.85546875" style="756" customWidth="1"/>
    <col min="4" max="4" width="1" style="756" customWidth="1"/>
    <col min="5" max="5" width="21.7109375" style="756" bestFit="1" customWidth="1"/>
    <col min="6" max="7" width="15.5703125" style="756" customWidth="1"/>
    <col min="8" max="8" width="16.140625" style="756" customWidth="1"/>
    <col min="9" max="9" width="10.5703125" style="756" customWidth="1"/>
    <col min="10" max="10" width="1" style="756" customWidth="1"/>
    <col min="11" max="11" width="2.140625" style="756" customWidth="1"/>
    <col min="12" max="12" width="10.5703125" style="756" customWidth="1"/>
    <col min="13" max="13" width="16" style="756" customWidth="1"/>
    <col min="14" max="173" width="11.42578125" style="756"/>
    <col min="174" max="174" width="0.7109375" style="756" customWidth="1"/>
    <col min="175" max="176" width="1.5703125" style="756" customWidth="1"/>
    <col min="177" max="177" width="16.42578125" style="756" customWidth="1"/>
    <col min="178" max="180" width="10.42578125" style="756" customWidth="1"/>
    <col min="181" max="181" width="8.7109375" style="756" customWidth="1"/>
    <col min="182" max="182" width="0.7109375" style="756" customWidth="1"/>
    <col min="183" max="183" width="3.140625" style="756" customWidth="1"/>
    <col min="184" max="184" width="1.140625" style="756" customWidth="1"/>
    <col min="185" max="185" width="18" style="756" customWidth="1"/>
    <col min="186" max="186" width="9.42578125" style="756" customWidth="1"/>
    <col min="187" max="187" width="8.7109375" style="756" customWidth="1"/>
    <col min="188" max="188" width="9.28515625" style="756" customWidth="1"/>
    <col min="189" max="189" width="10.140625" style="756" customWidth="1"/>
    <col min="190" max="190" width="5.140625" style="756" customWidth="1"/>
    <col min="191" max="191" width="10.140625" style="756" customWidth="1"/>
    <col min="192" max="192" width="6.42578125" style="756" customWidth="1"/>
    <col min="193" max="193" width="11.42578125" style="756"/>
    <col min="194" max="194" width="1.28515625" style="756" customWidth="1"/>
    <col min="195" max="195" width="1.42578125" style="756" customWidth="1"/>
    <col min="196" max="196" width="8.28515625" style="756" customWidth="1"/>
    <col min="197" max="197" width="11.42578125" style="756"/>
    <col min="198" max="199" width="10.7109375" style="756" customWidth="1"/>
    <col min="200" max="200" width="10.28515625" style="756" customWidth="1"/>
    <col min="201" max="201" width="11.28515625" style="756" customWidth="1"/>
    <col min="202" max="202" width="7.7109375" style="756" customWidth="1"/>
    <col min="203" max="203" width="10.140625" style="756" customWidth="1"/>
    <col min="204" max="204" width="6.5703125" style="756" customWidth="1"/>
    <col min="205" max="205" width="1.140625" style="756" customWidth="1"/>
    <col min="206" max="206" width="24.5703125" style="756" customWidth="1"/>
    <col min="207" max="207" width="9.85546875" style="756" customWidth="1"/>
    <col min="208" max="208" width="10.7109375" style="756" customWidth="1"/>
    <col min="209" max="209" width="10.85546875" style="756" customWidth="1"/>
    <col min="210" max="210" width="11.140625" style="756" customWidth="1"/>
    <col min="211" max="211" width="9.85546875" style="756" customWidth="1"/>
    <col min="212" max="212" width="1" style="756" customWidth="1"/>
    <col min="213" max="213" width="16.5703125" style="756" customWidth="1"/>
    <col min="214" max="214" width="0.5703125" style="756" customWidth="1"/>
    <col min="215" max="215" width="0.7109375" style="756" customWidth="1"/>
    <col min="216" max="216" width="27.85546875" style="756" customWidth="1"/>
    <col min="217" max="217" width="0.85546875" style="756" customWidth="1"/>
    <col min="218" max="218" width="27.42578125" style="756" customWidth="1"/>
    <col min="219" max="219" width="14.7109375" style="756" customWidth="1"/>
    <col min="220" max="220" width="0.42578125" style="756" customWidth="1"/>
    <col min="221" max="221" width="0.7109375" style="756" customWidth="1"/>
    <col min="222" max="222" width="21.7109375" style="756" customWidth="1"/>
    <col min="223" max="223" width="1.28515625" style="756" customWidth="1"/>
    <col min="224" max="224" width="21.140625" style="756" customWidth="1"/>
    <col min="225" max="429" width="11.42578125" style="756"/>
    <col min="430" max="430" width="0.7109375" style="756" customWidth="1"/>
    <col min="431" max="432" width="1.5703125" style="756" customWidth="1"/>
    <col min="433" max="433" width="16.42578125" style="756" customWidth="1"/>
    <col min="434" max="436" width="10.42578125" style="756" customWidth="1"/>
    <col min="437" max="437" width="8.7109375" style="756" customWidth="1"/>
    <col min="438" max="438" width="0.7109375" style="756" customWidth="1"/>
    <col min="439" max="439" width="3.140625" style="756" customWidth="1"/>
    <col min="440" max="440" width="1.140625" style="756" customWidth="1"/>
    <col min="441" max="441" width="18" style="756" customWidth="1"/>
    <col min="442" max="442" width="9.42578125" style="756" customWidth="1"/>
    <col min="443" max="443" width="8.7109375" style="756" customWidth="1"/>
    <col min="444" max="444" width="9.28515625" style="756" customWidth="1"/>
    <col min="445" max="445" width="10.140625" style="756" customWidth="1"/>
    <col min="446" max="446" width="5.140625" style="756" customWidth="1"/>
    <col min="447" max="447" width="10.140625" style="756" customWidth="1"/>
    <col min="448" max="448" width="6.42578125" style="756" customWidth="1"/>
    <col min="449" max="449" width="11.42578125" style="756"/>
    <col min="450" max="450" width="1.28515625" style="756" customWidth="1"/>
    <col min="451" max="451" width="1.42578125" style="756" customWidth="1"/>
    <col min="452" max="452" width="8.28515625" style="756" customWidth="1"/>
    <col min="453" max="453" width="11.42578125" style="756"/>
    <col min="454" max="455" width="10.7109375" style="756" customWidth="1"/>
    <col min="456" max="456" width="10.28515625" style="756" customWidth="1"/>
    <col min="457" max="457" width="11.28515625" style="756" customWidth="1"/>
    <col min="458" max="458" width="7.7109375" style="756" customWidth="1"/>
    <col min="459" max="459" width="10.140625" style="756" customWidth="1"/>
    <col min="460" max="460" width="6.5703125" style="756" customWidth="1"/>
    <col min="461" max="461" width="1.140625" style="756" customWidth="1"/>
    <col min="462" max="462" width="24.5703125" style="756" customWidth="1"/>
    <col min="463" max="463" width="9.85546875" style="756" customWidth="1"/>
    <col min="464" max="464" width="10.7109375" style="756" customWidth="1"/>
    <col min="465" max="465" width="10.85546875" style="756" customWidth="1"/>
    <col min="466" max="466" width="11.140625" style="756" customWidth="1"/>
    <col min="467" max="467" width="9.85546875" style="756" customWidth="1"/>
    <col min="468" max="468" width="1" style="756" customWidth="1"/>
    <col min="469" max="469" width="16.5703125" style="756" customWidth="1"/>
    <col min="470" max="470" width="0.5703125" style="756" customWidth="1"/>
    <col min="471" max="471" width="0.7109375" style="756" customWidth="1"/>
    <col min="472" max="472" width="27.85546875" style="756" customWidth="1"/>
    <col min="473" max="473" width="0.85546875" style="756" customWidth="1"/>
    <col min="474" max="474" width="27.42578125" style="756" customWidth="1"/>
    <col min="475" max="475" width="14.7109375" style="756" customWidth="1"/>
    <col min="476" max="476" width="0.42578125" style="756" customWidth="1"/>
    <col min="477" max="477" width="0.7109375" style="756" customWidth="1"/>
    <col min="478" max="478" width="21.7109375" style="756" customWidth="1"/>
    <col min="479" max="479" width="1.28515625" style="756" customWidth="1"/>
    <col min="480" max="480" width="21.140625" style="756" customWidth="1"/>
    <col min="481" max="685" width="11.42578125" style="756"/>
    <col min="686" max="686" width="0.7109375" style="756" customWidth="1"/>
    <col min="687" max="688" width="1.5703125" style="756" customWidth="1"/>
    <col min="689" max="689" width="16.42578125" style="756" customWidth="1"/>
    <col min="690" max="692" width="10.42578125" style="756" customWidth="1"/>
    <col min="693" max="693" width="8.7109375" style="756" customWidth="1"/>
    <col min="694" max="694" width="0.7109375" style="756" customWidth="1"/>
    <col min="695" max="695" width="3.140625" style="756" customWidth="1"/>
    <col min="696" max="696" width="1.140625" style="756" customWidth="1"/>
    <col min="697" max="697" width="18" style="756" customWidth="1"/>
    <col min="698" max="698" width="9.42578125" style="756" customWidth="1"/>
    <col min="699" max="699" width="8.7109375" style="756" customWidth="1"/>
    <col min="700" max="700" width="9.28515625" style="756" customWidth="1"/>
    <col min="701" max="701" width="10.140625" style="756" customWidth="1"/>
    <col min="702" max="702" width="5.140625" style="756" customWidth="1"/>
    <col min="703" max="703" width="10.140625" style="756" customWidth="1"/>
    <col min="704" max="704" width="6.42578125" style="756" customWidth="1"/>
    <col min="705" max="705" width="11.42578125" style="756"/>
    <col min="706" max="706" width="1.28515625" style="756" customWidth="1"/>
    <col min="707" max="707" width="1.42578125" style="756" customWidth="1"/>
    <col min="708" max="708" width="8.28515625" style="756" customWidth="1"/>
    <col min="709" max="709" width="11.42578125" style="756"/>
    <col min="710" max="711" width="10.7109375" style="756" customWidth="1"/>
    <col min="712" max="712" width="10.28515625" style="756" customWidth="1"/>
    <col min="713" max="713" width="11.28515625" style="756" customWidth="1"/>
    <col min="714" max="714" width="7.7109375" style="756" customWidth="1"/>
    <col min="715" max="715" width="10.140625" style="756" customWidth="1"/>
    <col min="716" max="716" width="6.5703125" style="756" customWidth="1"/>
    <col min="717" max="717" width="1.140625" style="756" customWidth="1"/>
    <col min="718" max="718" width="24.5703125" style="756" customWidth="1"/>
    <col min="719" max="719" width="9.85546875" style="756" customWidth="1"/>
    <col min="720" max="720" width="10.7109375" style="756" customWidth="1"/>
    <col min="721" max="721" width="10.85546875" style="756" customWidth="1"/>
    <col min="722" max="722" width="11.140625" style="756" customWidth="1"/>
    <col min="723" max="723" width="9.85546875" style="756" customWidth="1"/>
    <col min="724" max="724" width="1" style="756" customWidth="1"/>
    <col min="725" max="725" width="16.5703125" style="756" customWidth="1"/>
    <col min="726" max="726" width="0.5703125" style="756" customWidth="1"/>
    <col min="727" max="727" width="0.7109375" style="756" customWidth="1"/>
    <col min="728" max="728" width="27.85546875" style="756" customWidth="1"/>
    <col min="729" max="729" width="0.85546875" style="756" customWidth="1"/>
    <col min="730" max="730" width="27.42578125" style="756" customWidth="1"/>
    <col min="731" max="731" width="14.7109375" style="756" customWidth="1"/>
    <col min="732" max="732" width="0.42578125" style="756" customWidth="1"/>
    <col min="733" max="733" width="0.7109375" style="756" customWidth="1"/>
    <col min="734" max="734" width="21.7109375" style="756" customWidth="1"/>
    <col min="735" max="735" width="1.28515625" style="756" customWidth="1"/>
    <col min="736" max="736" width="21.140625" style="756" customWidth="1"/>
    <col min="737" max="941" width="11.42578125" style="756"/>
    <col min="942" max="942" width="0.7109375" style="756" customWidth="1"/>
    <col min="943" max="944" width="1.5703125" style="756" customWidth="1"/>
    <col min="945" max="945" width="16.42578125" style="756" customWidth="1"/>
    <col min="946" max="948" width="10.42578125" style="756" customWidth="1"/>
    <col min="949" max="949" width="8.7109375" style="756" customWidth="1"/>
    <col min="950" max="950" width="0.7109375" style="756" customWidth="1"/>
    <col min="951" max="951" width="3.140625" style="756" customWidth="1"/>
    <col min="952" max="952" width="1.140625" style="756" customWidth="1"/>
    <col min="953" max="953" width="18" style="756" customWidth="1"/>
    <col min="954" max="954" width="9.42578125" style="756" customWidth="1"/>
    <col min="955" max="955" width="8.7109375" style="756" customWidth="1"/>
    <col min="956" max="956" width="9.28515625" style="756" customWidth="1"/>
    <col min="957" max="957" width="10.140625" style="756" customWidth="1"/>
    <col min="958" max="958" width="5.140625" style="756" customWidth="1"/>
    <col min="959" max="959" width="10.140625" style="756" customWidth="1"/>
    <col min="960" max="960" width="6.42578125" style="756" customWidth="1"/>
    <col min="961" max="961" width="11.42578125" style="756"/>
    <col min="962" max="962" width="1.28515625" style="756" customWidth="1"/>
    <col min="963" max="963" width="1.42578125" style="756" customWidth="1"/>
    <col min="964" max="964" width="8.28515625" style="756" customWidth="1"/>
    <col min="965" max="965" width="11.42578125" style="756"/>
    <col min="966" max="967" width="10.7109375" style="756" customWidth="1"/>
    <col min="968" max="968" width="10.28515625" style="756" customWidth="1"/>
    <col min="969" max="969" width="11.28515625" style="756" customWidth="1"/>
    <col min="970" max="970" width="7.7109375" style="756" customWidth="1"/>
    <col min="971" max="971" width="10.140625" style="756" customWidth="1"/>
    <col min="972" max="972" width="6.5703125" style="756" customWidth="1"/>
    <col min="973" max="973" width="1.140625" style="756" customWidth="1"/>
    <col min="974" max="974" width="24.5703125" style="756" customWidth="1"/>
    <col min="975" max="975" width="9.85546875" style="756" customWidth="1"/>
    <col min="976" max="976" width="10.7109375" style="756" customWidth="1"/>
    <col min="977" max="977" width="10.85546875" style="756" customWidth="1"/>
    <col min="978" max="978" width="11.140625" style="756" customWidth="1"/>
    <col min="979" max="979" width="9.85546875" style="756" customWidth="1"/>
    <col min="980" max="980" width="1" style="756" customWidth="1"/>
    <col min="981" max="981" width="16.5703125" style="756" customWidth="1"/>
    <col min="982" max="982" width="0.5703125" style="756" customWidth="1"/>
    <col min="983" max="983" width="0.7109375" style="756" customWidth="1"/>
    <col min="984" max="984" width="27.85546875" style="756" customWidth="1"/>
    <col min="985" max="985" width="0.85546875" style="756" customWidth="1"/>
    <col min="986" max="986" width="27.42578125" style="756" customWidth="1"/>
    <col min="987" max="987" width="14.7109375" style="756" customWidth="1"/>
    <col min="988" max="988" width="0.42578125" style="756" customWidth="1"/>
    <col min="989" max="989" width="0.7109375" style="756" customWidth="1"/>
    <col min="990" max="990" width="21.7109375" style="756" customWidth="1"/>
    <col min="991" max="991" width="1.28515625" style="756" customWidth="1"/>
    <col min="992" max="992" width="21.140625" style="756" customWidth="1"/>
    <col min="993" max="1197" width="11.42578125" style="756"/>
    <col min="1198" max="1198" width="0.7109375" style="756" customWidth="1"/>
    <col min="1199" max="1200" width="1.5703125" style="756" customWidth="1"/>
    <col min="1201" max="1201" width="16.42578125" style="756" customWidth="1"/>
    <col min="1202" max="1204" width="10.42578125" style="756" customWidth="1"/>
    <col min="1205" max="1205" width="8.7109375" style="756" customWidth="1"/>
    <col min="1206" max="1206" width="0.7109375" style="756" customWidth="1"/>
    <col min="1207" max="1207" width="3.140625" style="756" customWidth="1"/>
    <col min="1208" max="1208" width="1.140625" style="756" customWidth="1"/>
    <col min="1209" max="1209" width="18" style="756" customWidth="1"/>
    <col min="1210" max="1210" width="9.42578125" style="756" customWidth="1"/>
    <col min="1211" max="1211" width="8.7109375" style="756" customWidth="1"/>
    <col min="1212" max="1212" width="9.28515625" style="756" customWidth="1"/>
    <col min="1213" max="1213" width="10.140625" style="756" customWidth="1"/>
    <col min="1214" max="1214" width="5.140625" style="756" customWidth="1"/>
    <col min="1215" max="1215" width="10.140625" style="756" customWidth="1"/>
    <col min="1216" max="1216" width="6.42578125" style="756" customWidth="1"/>
    <col min="1217" max="1217" width="11.42578125" style="756"/>
    <col min="1218" max="1218" width="1.28515625" style="756" customWidth="1"/>
    <col min="1219" max="1219" width="1.42578125" style="756" customWidth="1"/>
    <col min="1220" max="1220" width="8.28515625" style="756" customWidth="1"/>
    <col min="1221" max="1221" width="11.42578125" style="756"/>
    <col min="1222" max="1223" width="10.7109375" style="756" customWidth="1"/>
    <col min="1224" max="1224" width="10.28515625" style="756" customWidth="1"/>
    <col min="1225" max="1225" width="11.28515625" style="756" customWidth="1"/>
    <col min="1226" max="1226" width="7.7109375" style="756" customWidth="1"/>
    <col min="1227" max="1227" width="10.140625" style="756" customWidth="1"/>
    <col min="1228" max="1228" width="6.5703125" style="756" customWidth="1"/>
    <col min="1229" max="1229" width="1.140625" style="756" customWidth="1"/>
    <col min="1230" max="1230" width="24.5703125" style="756" customWidth="1"/>
    <col min="1231" max="1231" width="9.85546875" style="756" customWidth="1"/>
    <col min="1232" max="1232" width="10.7109375" style="756" customWidth="1"/>
    <col min="1233" max="1233" width="10.85546875" style="756" customWidth="1"/>
    <col min="1234" max="1234" width="11.140625" style="756" customWidth="1"/>
    <col min="1235" max="1235" width="9.85546875" style="756" customWidth="1"/>
    <col min="1236" max="1236" width="1" style="756" customWidth="1"/>
    <col min="1237" max="1237" width="16.5703125" style="756" customWidth="1"/>
    <col min="1238" max="1238" width="0.5703125" style="756" customWidth="1"/>
    <col min="1239" max="1239" width="0.7109375" style="756" customWidth="1"/>
    <col min="1240" max="1240" width="27.85546875" style="756" customWidth="1"/>
    <col min="1241" max="1241" width="0.85546875" style="756" customWidth="1"/>
    <col min="1242" max="1242" width="27.42578125" style="756" customWidth="1"/>
    <col min="1243" max="1243" width="14.7109375" style="756" customWidth="1"/>
    <col min="1244" max="1244" width="0.42578125" style="756" customWidth="1"/>
    <col min="1245" max="1245" width="0.7109375" style="756" customWidth="1"/>
    <col min="1246" max="1246" width="21.7109375" style="756" customWidth="1"/>
    <col min="1247" max="1247" width="1.28515625" style="756" customWidth="1"/>
    <col min="1248" max="1248" width="21.140625" style="756" customWidth="1"/>
    <col min="1249" max="1453" width="11.42578125" style="756"/>
    <col min="1454" max="1454" width="0.7109375" style="756" customWidth="1"/>
    <col min="1455" max="1456" width="1.5703125" style="756" customWidth="1"/>
    <col min="1457" max="1457" width="16.42578125" style="756" customWidth="1"/>
    <col min="1458" max="1460" width="10.42578125" style="756" customWidth="1"/>
    <col min="1461" max="1461" width="8.7109375" style="756" customWidth="1"/>
    <col min="1462" max="1462" width="0.7109375" style="756" customWidth="1"/>
    <col min="1463" max="1463" width="3.140625" style="756" customWidth="1"/>
    <col min="1464" max="1464" width="1.140625" style="756" customWidth="1"/>
    <col min="1465" max="1465" width="18" style="756" customWidth="1"/>
    <col min="1466" max="1466" width="9.42578125" style="756" customWidth="1"/>
    <col min="1467" max="1467" width="8.7109375" style="756" customWidth="1"/>
    <col min="1468" max="1468" width="9.28515625" style="756" customWidth="1"/>
    <col min="1469" max="1469" width="10.140625" style="756" customWidth="1"/>
    <col min="1470" max="1470" width="5.140625" style="756" customWidth="1"/>
    <col min="1471" max="1471" width="10.140625" style="756" customWidth="1"/>
    <col min="1472" max="1472" width="6.42578125" style="756" customWidth="1"/>
    <col min="1473" max="1473" width="11.42578125" style="756"/>
    <col min="1474" max="1474" width="1.28515625" style="756" customWidth="1"/>
    <col min="1475" max="1475" width="1.42578125" style="756" customWidth="1"/>
    <col min="1476" max="1476" width="8.28515625" style="756" customWidth="1"/>
    <col min="1477" max="1477" width="11.42578125" style="756"/>
    <col min="1478" max="1479" width="10.7109375" style="756" customWidth="1"/>
    <col min="1480" max="1480" width="10.28515625" style="756" customWidth="1"/>
    <col min="1481" max="1481" width="11.28515625" style="756" customWidth="1"/>
    <col min="1482" max="1482" width="7.7109375" style="756" customWidth="1"/>
    <col min="1483" max="1483" width="10.140625" style="756" customWidth="1"/>
    <col min="1484" max="1484" width="6.5703125" style="756" customWidth="1"/>
    <col min="1485" max="1485" width="1.140625" style="756" customWidth="1"/>
    <col min="1486" max="1486" width="24.5703125" style="756" customWidth="1"/>
    <col min="1487" max="1487" width="9.85546875" style="756" customWidth="1"/>
    <col min="1488" max="1488" width="10.7109375" style="756" customWidth="1"/>
    <col min="1489" max="1489" width="10.85546875" style="756" customWidth="1"/>
    <col min="1490" max="1490" width="11.140625" style="756" customWidth="1"/>
    <col min="1491" max="1491" width="9.85546875" style="756" customWidth="1"/>
    <col min="1492" max="1492" width="1" style="756" customWidth="1"/>
    <col min="1493" max="1493" width="16.5703125" style="756" customWidth="1"/>
    <col min="1494" max="1494" width="0.5703125" style="756" customWidth="1"/>
    <col min="1495" max="1495" width="0.7109375" style="756" customWidth="1"/>
    <col min="1496" max="1496" width="27.85546875" style="756" customWidth="1"/>
    <col min="1497" max="1497" width="0.85546875" style="756" customWidth="1"/>
    <col min="1498" max="1498" width="27.42578125" style="756" customWidth="1"/>
    <col min="1499" max="1499" width="14.7109375" style="756" customWidth="1"/>
    <col min="1500" max="1500" width="0.42578125" style="756" customWidth="1"/>
    <col min="1501" max="1501" width="0.7109375" style="756" customWidth="1"/>
    <col min="1502" max="1502" width="21.7109375" style="756" customWidth="1"/>
    <col min="1503" max="1503" width="1.28515625" style="756" customWidth="1"/>
    <col min="1504" max="1504" width="21.140625" style="756" customWidth="1"/>
    <col min="1505" max="1709" width="11.42578125" style="756"/>
    <col min="1710" max="1710" width="0.7109375" style="756" customWidth="1"/>
    <col min="1711" max="1712" width="1.5703125" style="756" customWidth="1"/>
    <col min="1713" max="1713" width="16.42578125" style="756" customWidth="1"/>
    <col min="1714" max="1716" width="10.42578125" style="756" customWidth="1"/>
    <col min="1717" max="1717" width="8.7109375" style="756" customWidth="1"/>
    <col min="1718" max="1718" width="0.7109375" style="756" customWidth="1"/>
    <col min="1719" max="1719" width="3.140625" style="756" customWidth="1"/>
    <col min="1720" max="1720" width="1.140625" style="756" customWidth="1"/>
    <col min="1721" max="1721" width="18" style="756" customWidth="1"/>
    <col min="1722" max="1722" width="9.42578125" style="756" customWidth="1"/>
    <col min="1723" max="1723" width="8.7109375" style="756" customWidth="1"/>
    <col min="1724" max="1724" width="9.28515625" style="756" customWidth="1"/>
    <col min="1725" max="1725" width="10.140625" style="756" customWidth="1"/>
    <col min="1726" max="1726" width="5.140625" style="756" customWidth="1"/>
    <col min="1727" max="1727" width="10.140625" style="756" customWidth="1"/>
    <col min="1728" max="1728" width="6.42578125" style="756" customWidth="1"/>
    <col min="1729" max="1729" width="11.42578125" style="756"/>
    <col min="1730" max="1730" width="1.28515625" style="756" customWidth="1"/>
    <col min="1731" max="1731" width="1.42578125" style="756" customWidth="1"/>
    <col min="1732" max="1732" width="8.28515625" style="756" customWidth="1"/>
    <col min="1733" max="1733" width="11.42578125" style="756"/>
    <col min="1734" max="1735" width="10.7109375" style="756" customWidth="1"/>
    <col min="1736" max="1736" width="10.28515625" style="756" customWidth="1"/>
    <col min="1737" max="1737" width="11.28515625" style="756" customWidth="1"/>
    <col min="1738" max="1738" width="7.7109375" style="756" customWidth="1"/>
    <col min="1739" max="1739" width="10.140625" style="756" customWidth="1"/>
    <col min="1740" max="1740" width="6.5703125" style="756" customWidth="1"/>
    <col min="1741" max="1741" width="1.140625" style="756" customWidth="1"/>
    <col min="1742" max="1742" width="24.5703125" style="756" customWidth="1"/>
    <col min="1743" max="1743" width="9.85546875" style="756" customWidth="1"/>
    <col min="1744" max="1744" width="10.7109375" style="756" customWidth="1"/>
    <col min="1745" max="1745" width="10.85546875" style="756" customWidth="1"/>
    <col min="1746" max="1746" width="11.140625" style="756" customWidth="1"/>
    <col min="1747" max="1747" width="9.85546875" style="756" customWidth="1"/>
    <col min="1748" max="1748" width="1" style="756" customWidth="1"/>
    <col min="1749" max="1749" width="16.5703125" style="756" customWidth="1"/>
    <col min="1750" max="1750" width="0.5703125" style="756" customWidth="1"/>
    <col min="1751" max="1751" width="0.7109375" style="756" customWidth="1"/>
    <col min="1752" max="1752" width="27.85546875" style="756" customWidth="1"/>
    <col min="1753" max="1753" width="0.85546875" style="756" customWidth="1"/>
    <col min="1754" max="1754" width="27.42578125" style="756" customWidth="1"/>
    <col min="1755" max="1755" width="14.7109375" style="756" customWidth="1"/>
    <col min="1756" max="1756" width="0.42578125" style="756" customWidth="1"/>
    <col min="1757" max="1757" width="0.7109375" style="756" customWidth="1"/>
    <col min="1758" max="1758" width="21.7109375" style="756" customWidth="1"/>
    <col min="1759" max="1759" width="1.28515625" style="756" customWidth="1"/>
    <col min="1760" max="1760" width="21.140625" style="756" customWidth="1"/>
    <col min="1761" max="1965" width="11.42578125" style="756"/>
    <col min="1966" max="1966" width="0.7109375" style="756" customWidth="1"/>
    <col min="1967" max="1968" width="1.5703125" style="756" customWidth="1"/>
    <col min="1969" max="1969" width="16.42578125" style="756" customWidth="1"/>
    <col min="1970" max="1972" width="10.42578125" style="756" customWidth="1"/>
    <col min="1973" max="1973" width="8.7109375" style="756" customWidth="1"/>
    <col min="1974" max="1974" width="0.7109375" style="756" customWidth="1"/>
    <col min="1975" max="1975" width="3.140625" style="756" customWidth="1"/>
    <col min="1976" max="1976" width="1.140625" style="756" customWidth="1"/>
    <col min="1977" max="1977" width="18" style="756" customWidth="1"/>
    <col min="1978" max="1978" width="9.42578125" style="756" customWidth="1"/>
    <col min="1979" max="1979" width="8.7109375" style="756" customWidth="1"/>
    <col min="1980" max="1980" width="9.28515625" style="756" customWidth="1"/>
    <col min="1981" max="1981" width="10.140625" style="756" customWidth="1"/>
    <col min="1982" max="1982" width="5.140625" style="756" customWidth="1"/>
    <col min="1983" max="1983" width="10.140625" style="756" customWidth="1"/>
    <col min="1984" max="1984" width="6.42578125" style="756" customWidth="1"/>
    <col min="1985" max="1985" width="11.42578125" style="756"/>
    <col min="1986" max="1986" width="1.28515625" style="756" customWidth="1"/>
    <col min="1987" max="1987" width="1.42578125" style="756" customWidth="1"/>
    <col min="1988" max="1988" width="8.28515625" style="756" customWidth="1"/>
    <col min="1989" max="1989" width="11.42578125" style="756"/>
    <col min="1990" max="1991" width="10.7109375" style="756" customWidth="1"/>
    <col min="1992" max="1992" width="10.28515625" style="756" customWidth="1"/>
    <col min="1993" max="1993" width="11.28515625" style="756" customWidth="1"/>
    <col min="1994" max="1994" width="7.7109375" style="756" customWidth="1"/>
    <col min="1995" max="1995" width="10.140625" style="756" customWidth="1"/>
    <col min="1996" max="1996" width="6.5703125" style="756" customWidth="1"/>
    <col min="1997" max="1997" width="1.140625" style="756" customWidth="1"/>
    <col min="1998" max="1998" width="24.5703125" style="756" customWidth="1"/>
    <col min="1999" max="1999" width="9.85546875" style="756" customWidth="1"/>
    <col min="2000" max="2000" width="10.7109375" style="756" customWidth="1"/>
    <col min="2001" max="2001" width="10.85546875" style="756" customWidth="1"/>
    <col min="2002" max="2002" width="11.140625" style="756" customWidth="1"/>
    <col min="2003" max="2003" width="9.85546875" style="756" customWidth="1"/>
    <col min="2004" max="2004" width="1" style="756" customWidth="1"/>
    <col min="2005" max="2005" width="16.5703125" style="756" customWidth="1"/>
    <col min="2006" max="2006" width="0.5703125" style="756" customWidth="1"/>
    <col min="2007" max="2007" width="0.7109375" style="756" customWidth="1"/>
    <col min="2008" max="2008" width="27.85546875" style="756" customWidth="1"/>
    <col min="2009" max="2009" width="0.85546875" style="756" customWidth="1"/>
    <col min="2010" max="2010" width="27.42578125" style="756" customWidth="1"/>
    <col min="2011" max="2011" width="14.7109375" style="756" customWidth="1"/>
    <col min="2012" max="2012" width="0.42578125" style="756" customWidth="1"/>
    <col min="2013" max="2013" width="0.7109375" style="756" customWidth="1"/>
    <col min="2014" max="2014" width="21.7109375" style="756" customWidth="1"/>
    <col min="2015" max="2015" width="1.28515625" style="756" customWidth="1"/>
    <col min="2016" max="2016" width="21.140625" style="756" customWidth="1"/>
    <col min="2017" max="2221" width="11.42578125" style="756"/>
    <col min="2222" max="2222" width="0.7109375" style="756" customWidth="1"/>
    <col min="2223" max="2224" width="1.5703125" style="756" customWidth="1"/>
    <col min="2225" max="2225" width="16.42578125" style="756" customWidth="1"/>
    <col min="2226" max="2228" width="10.42578125" style="756" customWidth="1"/>
    <col min="2229" max="2229" width="8.7109375" style="756" customWidth="1"/>
    <col min="2230" max="2230" width="0.7109375" style="756" customWidth="1"/>
    <col min="2231" max="2231" width="3.140625" style="756" customWidth="1"/>
    <col min="2232" max="2232" width="1.140625" style="756" customWidth="1"/>
    <col min="2233" max="2233" width="18" style="756" customWidth="1"/>
    <col min="2234" max="2234" width="9.42578125" style="756" customWidth="1"/>
    <col min="2235" max="2235" width="8.7109375" style="756" customWidth="1"/>
    <col min="2236" max="2236" width="9.28515625" style="756" customWidth="1"/>
    <col min="2237" max="2237" width="10.140625" style="756" customWidth="1"/>
    <col min="2238" max="2238" width="5.140625" style="756" customWidth="1"/>
    <col min="2239" max="2239" width="10.140625" style="756" customWidth="1"/>
    <col min="2240" max="2240" width="6.42578125" style="756" customWidth="1"/>
    <col min="2241" max="2241" width="11.42578125" style="756"/>
    <col min="2242" max="2242" width="1.28515625" style="756" customWidth="1"/>
    <col min="2243" max="2243" width="1.42578125" style="756" customWidth="1"/>
    <col min="2244" max="2244" width="8.28515625" style="756" customWidth="1"/>
    <col min="2245" max="2245" width="11.42578125" style="756"/>
    <col min="2246" max="2247" width="10.7109375" style="756" customWidth="1"/>
    <col min="2248" max="2248" width="10.28515625" style="756" customWidth="1"/>
    <col min="2249" max="2249" width="11.28515625" style="756" customWidth="1"/>
    <col min="2250" max="2250" width="7.7109375" style="756" customWidth="1"/>
    <col min="2251" max="2251" width="10.140625" style="756" customWidth="1"/>
    <col min="2252" max="2252" width="6.5703125" style="756" customWidth="1"/>
    <col min="2253" max="2253" width="1.140625" style="756" customWidth="1"/>
    <col min="2254" max="2254" width="24.5703125" style="756" customWidth="1"/>
    <col min="2255" max="2255" width="9.85546875" style="756" customWidth="1"/>
    <col min="2256" max="2256" width="10.7109375" style="756" customWidth="1"/>
    <col min="2257" max="2257" width="10.85546875" style="756" customWidth="1"/>
    <col min="2258" max="2258" width="11.140625" style="756" customWidth="1"/>
    <col min="2259" max="2259" width="9.85546875" style="756" customWidth="1"/>
    <col min="2260" max="2260" width="1" style="756" customWidth="1"/>
    <col min="2261" max="2261" width="16.5703125" style="756" customWidth="1"/>
    <col min="2262" max="2262" width="0.5703125" style="756" customWidth="1"/>
    <col min="2263" max="2263" width="0.7109375" style="756" customWidth="1"/>
    <col min="2264" max="2264" width="27.85546875" style="756" customWidth="1"/>
    <col min="2265" max="2265" width="0.85546875" style="756" customWidth="1"/>
    <col min="2266" max="2266" width="27.42578125" style="756" customWidth="1"/>
    <col min="2267" max="2267" width="14.7109375" style="756" customWidth="1"/>
    <col min="2268" max="2268" width="0.42578125" style="756" customWidth="1"/>
    <col min="2269" max="2269" width="0.7109375" style="756" customWidth="1"/>
    <col min="2270" max="2270" width="21.7109375" style="756" customWidth="1"/>
    <col min="2271" max="2271" width="1.28515625" style="756" customWidth="1"/>
    <col min="2272" max="2272" width="21.140625" style="756" customWidth="1"/>
    <col min="2273" max="2477" width="11.42578125" style="756"/>
    <col min="2478" max="2478" width="0.7109375" style="756" customWidth="1"/>
    <col min="2479" max="2480" width="1.5703125" style="756" customWidth="1"/>
    <col min="2481" max="2481" width="16.42578125" style="756" customWidth="1"/>
    <col min="2482" max="2484" width="10.42578125" style="756" customWidth="1"/>
    <col min="2485" max="2485" width="8.7109375" style="756" customWidth="1"/>
    <col min="2486" max="2486" width="0.7109375" style="756" customWidth="1"/>
    <col min="2487" max="2487" width="3.140625" style="756" customWidth="1"/>
    <col min="2488" max="2488" width="1.140625" style="756" customWidth="1"/>
    <col min="2489" max="2489" width="18" style="756" customWidth="1"/>
    <col min="2490" max="2490" width="9.42578125" style="756" customWidth="1"/>
    <col min="2491" max="2491" width="8.7109375" style="756" customWidth="1"/>
    <col min="2492" max="2492" width="9.28515625" style="756" customWidth="1"/>
    <col min="2493" max="2493" width="10.140625" style="756" customWidth="1"/>
    <col min="2494" max="2494" width="5.140625" style="756" customWidth="1"/>
    <col min="2495" max="2495" width="10.140625" style="756" customWidth="1"/>
    <col min="2496" max="2496" width="6.42578125" style="756" customWidth="1"/>
    <col min="2497" max="2497" width="11.42578125" style="756"/>
    <col min="2498" max="2498" width="1.28515625" style="756" customWidth="1"/>
    <col min="2499" max="2499" width="1.42578125" style="756" customWidth="1"/>
    <col min="2500" max="2500" width="8.28515625" style="756" customWidth="1"/>
    <col min="2501" max="2501" width="11.42578125" style="756"/>
    <col min="2502" max="2503" width="10.7109375" style="756" customWidth="1"/>
    <col min="2504" max="2504" width="10.28515625" style="756" customWidth="1"/>
    <col min="2505" max="2505" width="11.28515625" style="756" customWidth="1"/>
    <col min="2506" max="2506" width="7.7109375" style="756" customWidth="1"/>
    <col min="2507" max="2507" width="10.140625" style="756" customWidth="1"/>
    <col min="2508" max="2508" width="6.5703125" style="756" customWidth="1"/>
    <col min="2509" max="2509" width="1.140625" style="756" customWidth="1"/>
    <col min="2510" max="2510" width="24.5703125" style="756" customWidth="1"/>
    <col min="2511" max="2511" width="9.85546875" style="756" customWidth="1"/>
    <col min="2512" max="2512" width="10.7109375" style="756" customWidth="1"/>
    <col min="2513" max="2513" width="10.85546875" style="756" customWidth="1"/>
    <col min="2514" max="2514" width="11.140625" style="756" customWidth="1"/>
    <col min="2515" max="2515" width="9.85546875" style="756" customWidth="1"/>
    <col min="2516" max="2516" width="1" style="756" customWidth="1"/>
    <col min="2517" max="2517" width="16.5703125" style="756" customWidth="1"/>
    <col min="2518" max="2518" width="0.5703125" style="756" customWidth="1"/>
    <col min="2519" max="2519" width="0.7109375" style="756" customWidth="1"/>
    <col min="2520" max="2520" width="27.85546875" style="756" customWidth="1"/>
    <col min="2521" max="2521" width="0.85546875" style="756" customWidth="1"/>
    <col min="2522" max="2522" width="27.42578125" style="756" customWidth="1"/>
    <col min="2523" max="2523" width="14.7109375" style="756" customWidth="1"/>
    <col min="2524" max="2524" width="0.42578125" style="756" customWidth="1"/>
    <col min="2525" max="2525" width="0.7109375" style="756" customWidth="1"/>
    <col min="2526" max="2526" width="21.7109375" style="756" customWidth="1"/>
    <col min="2527" max="2527" width="1.28515625" style="756" customWidth="1"/>
    <col min="2528" max="2528" width="21.140625" style="756" customWidth="1"/>
    <col min="2529" max="2733" width="11.42578125" style="756"/>
    <col min="2734" max="2734" width="0.7109375" style="756" customWidth="1"/>
    <col min="2735" max="2736" width="1.5703125" style="756" customWidth="1"/>
    <col min="2737" max="2737" width="16.42578125" style="756" customWidth="1"/>
    <col min="2738" max="2740" width="10.42578125" style="756" customWidth="1"/>
    <col min="2741" max="2741" width="8.7109375" style="756" customWidth="1"/>
    <col min="2742" max="2742" width="0.7109375" style="756" customWidth="1"/>
    <col min="2743" max="2743" width="3.140625" style="756" customWidth="1"/>
    <col min="2744" max="2744" width="1.140625" style="756" customWidth="1"/>
    <col min="2745" max="2745" width="18" style="756" customWidth="1"/>
    <col min="2746" max="2746" width="9.42578125" style="756" customWidth="1"/>
    <col min="2747" max="2747" width="8.7109375" style="756" customWidth="1"/>
    <col min="2748" max="2748" width="9.28515625" style="756" customWidth="1"/>
    <col min="2749" max="2749" width="10.140625" style="756" customWidth="1"/>
    <col min="2750" max="2750" width="5.140625" style="756" customWidth="1"/>
    <col min="2751" max="2751" width="10.140625" style="756" customWidth="1"/>
    <col min="2752" max="2752" width="6.42578125" style="756" customWidth="1"/>
    <col min="2753" max="2753" width="11.42578125" style="756"/>
    <col min="2754" max="2754" width="1.28515625" style="756" customWidth="1"/>
    <col min="2755" max="2755" width="1.42578125" style="756" customWidth="1"/>
    <col min="2756" max="2756" width="8.28515625" style="756" customWidth="1"/>
    <col min="2757" max="2757" width="11.42578125" style="756"/>
    <col min="2758" max="2759" width="10.7109375" style="756" customWidth="1"/>
    <col min="2760" max="2760" width="10.28515625" style="756" customWidth="1"/>
    <col min="2761" max="2761" width="11.28515625" style="756" customWidth="1"/>
    <col min="2762" max="2762" width="7.7109375" style="756" customWidth="1"/>
    <col min="2763" max="2763" width="10.140625" style="756" customWidth="1"/>
    <col min="2764" max="2764" width="6.5703125" style="756" customWidth="1"/>
    <col min="2765" max="2765" width="1.140625" style="756" customWidth="1"/>
    <col min="2766" max="2766" width="24.5703125" style="756" customWidth="1"/>
    <col min="2767" max="2767" width="9.85546875" style="756" customWidth="1"/>
    <col min="2768" max="2768" width="10.7109375" style="756" customWidth="1"/>
    <col min="2769" max="2769" width="10.85546875" style="756" customWidth="1"/>
    <col min="2770" max="2770" width="11.140625" style="756" customWidth="1"/>
    <col min="2771" max="2771" width="9.85546875" style="756" customWidth="1"/>
    <col min="2772" max="2772" width="1" style="756" customWidth="1"/>
    <col min="2773" max="2773" width="16.5703125" style="756" customWidth="1"/>
    <col min="2774" max="2774" width="0.5703125" style="756" customWidth="1"/>
    <col min="2775" max="2775" width="0.7109375" style="756" customWidth="1"/>
    <col min="2776" max="2776" width="27.85546875" style="756" customWidth="1"/>
    <col min="2777" max="2777" width="0.85546875" style="756" customWidth="1"/>
    <col min="2778" max="2778" width="27.42578125" style="756" customWidth="1"/>
    <col min="2779" max="2779" width="14.7109375" style="756" customWidth="1"/>
    <col min="2780" max="2780" width="0.42578125" style="756" customWidth="1"/>
    <col min="2781" max="2781" width="0.7109375" style="756" customWidth="1"/>
    <col min="2782" max="2782" width="21.7109375" style="756" customWidth="1"/>
    <col min="2783" max="2783" width="1.28515625" style="756" customWidth="1"/>
    <col min="2784" max="2784" width="21.140625" style="756" customWidth="1"/>
    <col min="2785" max="2989" width="11.42578125" style="756"/>
    <col min="2990" max="2990" width="0.7109375" style="756" customWidth="1"/>
    <col min="2991" max="2992" width="1.5703125" style="756" customWidth="1"/>
    <col min="2993" max="2993" width="16.42578125" style="756" customWidth="1"/>
    <col min="2994" max="2996" width="10.42578125" style="756" customWidth="1"/>
    <col min="2997" max="2997" width="8.7109375" style="756" customWidth="1"/>
    <col min="2998" max="2998" width="0.7109375" style="756" customWidth="1"/>
    <col min="2999" max="2999" width="3.140625" style="756" customWidth="1"/>
    <col min="3000" max="3000" width="1.140625" style="756" customWidth="1"/>
    <col min="3001" max="3001" width="18" style="756" customWidth="1"/>
    <col min="3002" max="3002" width="9.42578125" style="756" customWidth="1"/>
    <col min="3003" max="3003" width="8.7109375" style="756" customWidth="1"/>
    <col min="3004" max="3004" width="9.28515625" style="756" customWidth="1"/>
    <col min="3005" max="3005" width="10.140625" style="756" customWidth="1"/>
    <col min="3006" max="3006" width="5.140625" style="756" customWidth="1"/>
    <col min="3007" max="3007" width="10.140625" style="756" customWidth="1"/>
    <col min="3008" max="3008" width="6.42578125" style="756" customWidth="1"/>
    <col min="3009" max="3009" width="11.42578125" style="756"/>
    <col min="3010" max="3010" width="1.28515625" style="756" customWidth="1"/>
    <col min="3011" max="3011" width="1.42578125" style="756" customWidth="1"/>
    <col min="3012" max="3012" width="8.28515625" style="756" customWidth="1"/>
    <col min="3013" max="3013" width="11.42578125" style="756"/>
    <col min="3014" max="3015" width="10.7109375" style="756" customWidth="1"/>
    <col min="3016" max="3016" width="10.28515625" style="756" customWidth="1"/>
    <col min="3017" max="3017" width="11.28515625" style="756" customWidth="1"/>
    <col min="3018" max="3018" width="7.7109375" style="756" customWidth="1"/>
    <col min="3019" max="3019" width="10.140625" style="756" customWidth="1"/>
    <col min="3020" max="3020" width="6.5703125" style="756" customWidth="1"/>
    <col min="3021" max="3021" width="1.140625" style="756" customWidth="1"/>
    <col min="3022" max="3022" width="24.5703125" style="756" customWidth="1"/>
    <col min="3023" max="3023" width="9.85546875" style="756" customWidth="1"/>
    <col min="3024" max="3024" width="10.7109375" style="756" customWidth="1"/>
    <col min="3025" max="3025" width="10.85546875" style="756" customWidth="1"/>
    <col min="3026" max="3026" width="11.140625" style="756" customWidth="1"/>
    <col min="3027" max="3027" width="9.85546875" style="756" customWidth="1"/>
    <col min="3028" max="3028" width="1" style="756" customWidth="1"/>
    <col min="3029" max="3029" width="16.5703125" style="756" customWidth="1"/>
    <col min="3030" max="3030" width="0.5703125" style="756" customWidth="1"/>
    <col min="3031" max="3031" width="0.7109375" style="756" customWidth="1"/>
    <col min="3032" max="3032" width="27.85546875" style="756" customWidth="1"/>
    <col min="3033" max="3033" width="0.85546875" style="756" customWidth="1"/>
    <col min="3034" max="3034" width="27.42578125" style="756" customWidth="1"/>
    <col min="3035" max="3035" width="14.7109375" style="756" customWidth="1"/>
    <col min="3036" max="3036" width="0.42578125" style="756" customWidth="1"/>
    <col min="3037" max="3037" width="0.7109375" style="756" customWidth="1"/>
    <col min="3038" max="3038" width="21.7109375" style="756" customWidth="1"/>
    <col min="3039" max="3039" width="1.28515625" style="756" customWidth="1"/>
    <col min="3040" max="3040" width="21.140625" style="756" customWidth="1"/>
    <col min="3041" max="3245" width="11.42578125" style="756"/>
    <col min="3246" max="3246" width="0.7109375" style="756" customWidth="1"/>
    <col min="3247" max="3248" width="1.5703125" style="756" customWidth="1"/>
    <col min="3249" max="3249" width="16.42578125" style="756" customWidth="1"/>
    <col min="3250" max="3252" width="10.42578125" style="756" customWidth="1"/>
    <col min="3253" max="3253" width="8.7109375" style="756" customWidth="1"/>
    <col min="3254" max="3254" width="0.7109375" style="756" customWidth="1"/>
    <col min="3255" max="3255" width="3.140625" style="756" customWidth="1"/>
    <col min="3256" max="3256" width="1.140625" style="756" customWidth="1"/>
    <col min="3257" max="3257" width="18" style="756" customWidth="1"/>
    <col min="3258" max="3258" width="9.42578125" style="756" customWidth="1"/>
    <col min="3259" max="3259" width="8.7109375" style="756" customWidth="1"/>
    <col min="3260" max="3260" width="9.28515625" style="756" customWidth="1"/>
    <col min="3261" max="3261" width="10.140625" style="756" customWidth="1"/>
    <col min="3262" max="3262" width="5.140625" style="756" customWidth="1"/>
    <col min="3263" max="3263" width="10.140625" style="756" customWidth="1"/>
    <col min="3264" max="3264" width="6.42578125" style="756" customWidth="1"/>
    <col min="3265" max="3265" width="11.42578125" style="756"/>
    <col min="3266" max="3266" width="1.28515625" style="756" customWidth="1"/>
    <col min="3267" max="3267" width="1.42578125" style="756" customWidth="1"/>
    <col min="3268" max="3268" width="8.28515625" style="756" customWidth="1"/>
    <col min="3269" max="3269" width="11.42578125" style="756"/>
    <col min="3270" max="3271" width="10.7109375" style="756" customWidth="1"/>
    <col min="3272" max="3272" width="10.28515625" style="756" customWidth="1"/>
    <col min="3273" max="3273" width="11.28515625" style="756" customWidth="1"/>
    <col min="3274" max="3274" width="7.7109375" style="756" customWidth="1"/>
    <col min="3275" max="3275" width="10.140625" style="756" customWidth="1"/>
    <col min="3276" max="3276" width="6.5703125" style="756" customWidth="1"/>
    <col min="3277" max="3277" width="1.140625" style="756" customWidth="1"/>
    <col min="3278" max="3278" width="24.5703125" style="756" customWidth="1"/>
    <col min="3279" max="3279" width="9.85546875" style="756" customWidth="1"/>
    <col min="3280" max="3280" width="10.7109375" style="756" customWidth="1"/>
    <col min="3281" max="3281" width="10.85546875" style="756" customWidth="1"/>
    <col min="3282" max="3282" width="11.140625" style="756" customWidth="1"/>
    <col min="3283" max="3283" width="9.85546875" style="756" customWidth="1"/>
    <col min="3284" max="3284" width="1" style="756" customWidth="1"/>
    <col min="3285" max="3285" width="16.5703125" style="756" customWidth="1"/>
    <col min="3286" max="3286" width="0.5703125" style="756" customWidth="1"/>
    <col min="3287" max="3287" width="0.7109375" style="756" customWidth="1"/>
    <col min="3288" max="3288" width="27.85546875" style="756" customWidth="1"/>
    <col min="3289" max="3289" width="0.85546875" style="756" customWidth="1"/>
    <col min="3290" max="3290" width="27.42578125" style="756" customWidth="1"/>
    <col min="3291" max="3291" width="14.7109375" style="756" customWidth="1"/>
    <col min="3292" max="3292" width="0.42578125" style="756" customWidth="1"/>
    <col min="3293" max="3293" width="0.7109375" style="756" customWidth="1"/>
    <col min="3294" max="3294" width="21.7109375" style="756" customWidth="1"/>
    <col min="3295" max="3295" width="1.28515625" style="756" customWidth="1"/>
    <col min="3296" max="3296" width="21.140625" style="756" customWidth="1"/>
    <col min="3297" max="3501" width="11.42578125" style="756"/>
    <col min="3502" max="3502" width="0.7109375" style="756" customWidth="1"/>
    <col min="3503" max="3504" width="1.5703125" style="756" customWidth="1"/>
    <col min="3505" max="3505" width="16.42578125" style="756" customWidth="1"/>
    <col min="3506" max="3508" width="10.42578125" style="756" customWidth="1"/>
    <col min="3509" max="3509" width="8.7109375" style="756" customWidth="1"/>
    <col min="3510" max="3510" width="0.7109375" style="756" customWidth="1"/>
    <col min="3511" max="3511" width="3.140625" style="756" customWidth="1"/>
    <col min="3512" max="3512" width="1.140625" style="756" customWidth="1"/>
    <col min="3513" max="3513" width="18" style="756" customWidth="1"/>
    <col min="3514" max="3514" width="9.42578125" style="756" customWidth="1"/>
    <col min="3515" max="3515" width="8.7109375" style="756" customWidth="1"/>
    <col min="3516" max="3516" width="9.28515625" style="756" customWidth="1"/>
    <col min="3517" max="3517" width="10.140625" style="756" customWidth="1"/>
    <col min="3518" max="3518" width="5.140625" style="756" customWidth="1"/>
    <col min="3519" max="3519" width="10.140625" style="756" customWidth="1"/>
    <col min="3520" max="3520" width="6.42578125" style="756" customWidth="1"/>
    <col min="3521" max="3521" width="11.42578125" style="756"/>
    <col min="3522" max="3522" width="1.28515625" style="756" customWidth="1"/>
    <col min="3523" max="3523" width="1.42578125" style="756" customWidth="1"/>
    <col min="3524" max="3524" width="8.28515625" style="756" customWidth="1"/>
    <col min="3525" max="3525" width="11.42578125" style="756"/>
    <col min="3526" max="3527" width="10.7109375" style="756" customWidth="1"/>
    <col min="3528" max="3528" width="10.28515625" style="756" customWidth="1"/>
    <col min="3529" max="3529" width="11.28515625" style="756" customWidth="1"/>
    <col min="3530" max="3530" width="7.7109375" style="756" customWidth="1"/>
    <col min="3531" max="3531" width="10.140625" style="756" customWidth="1"/>
    <col min="3532" max="3532" width="6.5703125" style="756" customWidth="1"/>
    <col min="3533" max="3533" width="1.140625" style="756" customWidth="1"/>
    <col min="3534" max="3534" width="24.5703125" style="756" customWidth="1"/>
    <col min="3535" max="3535" width="9.85546875" style="756" customWidth="1"/>
    <col min="3536" max="3536" width="10.7109375" style="756" customWidth="1"/>
    <col min="3537" max="3537" width="10.85546875" style="756" customWidth="1"/>
    <col min="3538" max="3538" width="11.140625" style="756" customWidth="1"/>
    <col min="3539" max="3539" width="9.85546875" style="756" customWidth="1"/>
    <col min="3540" max="3540" width="1" style="756" customWidth="1"/>
    <col min="3541" max="3541" width="16.5703125" style="756" customWidth="1"/>
    <col min="3542" max="3542" width="0.5703125" style="756" customWidth="1"/>
    <col min="3543" max="3543" width="0.7109375" style="756" customWidth="1"/>
    <col min="3544" max="3544" width="27.85546875" style="756" customWidth="1"/>
    <col min="3545" max="3545" width="0.85546875" style="756" customWidth="1"/>
    <col min="3546" max="3546" width="27.42578125" style="756" customWidth="1"/>
    <col min="3547" max="3547" width="14.7109375" style="756" customWidth="1"/>
    <col min="3548" max="3548" width="0.42578125" style="756" customWidth="1"/>
    <col min="3549" max="3549" width="0.7109375" style="756" customWidth="1"/>
    <col min="3550" max="3550" width="21.7109375" style="756" customWidth="1"/>
    <col min="3551" max="3551" width="1.28515625" style="756" customWidth="1"/>
    <col min="3552" max="3552" width="21.140625" style="756" customWidth="1"/>
    <col min="3553" max="3757" width="11.42578125" style="756"/>
    <col min="3758" max="3758" width="0.7109375" style="756" customWidth="1"/>
    <col min="3759" max="3760" width="1.5703125" style="756" customWidth="1"/>
    <col min="3761" max="3761" width="16.42578125" style="756" customWidth="1"/>
    <col min="3762" max="3764" width="10.42578125" style="756" customWidth="1"/>
    <col min="3765" max="3765" width="8.7109375" style="756" customWidth="1"/>
    <col min="3766" max="3766" width="0.7109375" style="756" customWidth="1"/>
    <col min="3767" max="3767" width="3.140625" style="756" customWidth="1"/>
    <col min="3768" max="3768" width="1.140625" style="756" customWidth="1"/>
    <col min="3769" max="3769" width="18" style="756" customWidth="1"/>
    <col min="3770" max="3770" width="9.42578125" style="756" customWidth="1"/>
    <col min="3771" max="3771" width="8.7109375" style="756" customWidth="1"/>
    <col min="3772" max="3772" width="9.28515625" style="756" customWidth="1"/>
    <col min="3773" max="3773" width="10.140625" style="756" customWidth="1"/>
    <col min="3774" max="3774" width="5.140625" style="756" customWidth="1"/>
    <col min="3775" max="3775" width="10.140625" style="756" customWidth="1"/>
    <col min="3776" max="3776" width="6.42578125" style="756" customWidth="1"/>
    <col min="3777" max="3777" width="11.42578125" style="756"/>
    <col min="3778" max="3778" width="1.28515625" style="756" customWidth="1"/>
    <col min="3779" max="3779" width="1.42578125" style="756" customWidth="1"/>
    <col min="3780" max="3780" width="8.28515625" style="756" customWidth="1"/>
    <col min="3781" max="3781" width="11.42578125" style="756"/>
    <col min="3782" max="3783" width="10.7109375" style="756" customWidth="1"/>
    <col min="3784" max="3784" width="10.28515625" style="756" customWidth="1"/>
    <col min="3785" max="3785" width="11.28515625" style="756" customWidth="1"/>
    <col min="3786" max="3786" width="7.7109375" style="756" customWidth="1"/>
    <col min="3787" max="3787" width="10.140625" style="756" customWidth="1"/>
    <col min="3788" max="3788" width="6.5703125" style="756" customWidth="1"/>
    <col min="3789" max="3789" width="1.140625" style="756" customWidth="1"/>
    <col min="3790" max="3790" width="24.5703125" style="756" customWidth="1"/>
    <col min="3791" max="3791" width="9.85546875" style="756" customWidth="1"/>
    <col min="3792" max="3792" width="10.7109375" style="756" customWidth="1"/>
    <col min="3793" max="3793" width="10.85546875" style="756" customWidth="1"/>
    <col min="3794" max="3794" width="11.140625" style="756" customWidth="1"/>
    <col min="3795" max="3795" width="9.85546875" style="756" customWidth="1"/>
    <col min="3796" max="3796" width="1" style="756" customWidth="1"/>
    <col min="3797" max="3797" width="16.5703125" style="756" customWidth="1"/>
    <col min="3798" max="3798" width="0.5703125" style="756" customWidth="1"/>
    <col min="3799" max="3799" width="0.7109375" style="756" customWidth="1"/>
    <col min="3800" max="3800" width="27.85546875" style="756" customWidth="1"/>
    <col min="3801" max="3801" width="0.85546875" style="756" customWidth="1"/>
    <col min="3802" max="3802" width="27.42578125" style="756" customWidth="1"/>
    <col min="3803" max="3803" width="14.7109375" style="756" customWidth="1"/>
    <col min="3804" max="3804" width="0.42578125" style="756" customWidth="1"/>
    <col min="3805" max="3805" width="0.7109375" style="756" customWidth="1"/>
    <col min="3806" max="3806" width="21.7109375" style="756" customWidth="1"/>
    <col min="3807" max="3807" width="1.28515625" style="756" customWidth="1"/>
    <col min="3808" max="3808" width="21.140625" style="756" customWidth="1"/>
    <col min="3809" max="4013" width="11.42578125" style="756"/>
    <col min="4014" max="4014" width="0.7109375" style="756" customWidth="1"/>
    <col min="4015" max="4016" width="1.5703125" style="756" customWidth="1"/>
    <col min="4017" max="4017" width="16.42578125" style="756" customWidth="1"/>
    <col min="4018" max="4020" width="10.42578125" style="756" customWidth="1"/>
    <col min="4021" max="4021" width="8.7109375" style="756" customWidth="1"/>
    <col min="4022" max="4022" width="0.7109375" style="756" customWidth="1"/>
    <col min="4023" max="4023" width="3.140625" style="756" customWidth="1"/>
    <col min="4024" max="4024" width="1.140625" style="756" customWidth="1"/>
    <col min="4025" max="4025" width="18" style="756" customWidth="1"/>
    <col min="4026" max="4026" width="9.42578125" style="756" customWidth="1"/>
    <col min="4027" max="4027" width="8.7109375" style="756" customWidth="1"/>
    <col min="4028" max="4028" width="9.28515625" style="756" customWidth="1"/>
    <col min="4029" max="4029" width="10.140625" style="756" customWidth="1"/>
    <col min="4030" max="4030" width="5.140625" style="756" customWidth="1"/>
    <col min="4031" max="4031" width="10.140625" style="756" customWidth="1"/>
    <col min="4032" max="4032" width="6.42578125" style="756" customWidth="1"/>
    <col min="4033" max="4033" width="11.42578125" style="756"/>
    <col min="4034" max="4034" width="1.28515625" style="756" customWidth="1"/>
    <col min="4035" max="4035" width="1.42578125" style="756" customWidth="1"/>
    <col min="4036" max="4036" width="8.28515625" style="756" customWidth="1"/>
    <col min="4037" max="4037" width="11.42578125" style="756"/>
    <col min="4038" max="4039" width="10.7109375" style="756" customWidth="1"/>
    <col min="4040" max="4040" width="10.28515625" style="756" customWidth="1"/>
    <col min="4041" max="4041" width="11.28515625" style="756" customWidth="1"/>
    <col min="4042" max="4042" width="7.7109375" style="756" customWidth="1"/>
    <col min="4043" max="4043" width="10.140625" style="756" customWidth="1"/>
    <col min="4044" max="4044" width="6.5703125" style="756" customWidth="1"/>
    <col min="4045" max="4045" width="1.140625" style="756" customWidth="1"/>
    <col min="4046" max="4046" width="24.5703125" style="756" customWidth="1"/>
    <col min="4047" max="4047" width="9.85546875" style="756" customWidth="1"/>
    <col min="4048" max="4048" width="10.7109375" style="756" customWidth="1"/>
    <col min="4049" max="4049" width="10.85546875" style="756" customWidth="1"/>
    <col min="4050" max="4050" width="11.140625" style="756" customWidth="1"/>
    <col min="4051" max="4051" width="9.85546875" style="756" customWidth="1"/>
    <col min="4052" max="4052" width="1" style="756" customWidth="1"/>
    <col min="4053" max="4053" width="16.5703125" style="756" customWidth="1"/>
    <col min="4054" max="4054" width="0.5703125" style="756" customWidth="1"/>
    <col min="4055" max="4055" width="0.7109375" style="756" customWidth="1"/>
    <col min="4056" max="4056" width="27.85546875" style="756" customWidth="1"/>
    <col min="4057" max="4057" width="0.85546875" style="756" customWidth="1"/>
    <col min="4058" max="4058" width="27.42578125" style="756" customWidth="1"/>
    <col min="4059" max="4059" width="14.7109375" style="756" customWidth="1"/>
    <col min="4060" max="4060" width="0.42578125" style="756" customWidth="1"/>
    <col min="4061" max="4061" width="0.7109375" style="756" customWidth="1"/>
    <col min="4062" max="4062" width="21.7109375" style="756" customWidth="1"/>
    <col min="4063" max="4063" width="1.28515625" style="756" customWidth="1"/>
    <col min="4064" max="4064" width="21.140625" style="756" customWidth="1"/>
    <col min="4065" max="4269" width="11.42578125" style="756"/>
    <col min="4270" max="4270" width="0.7109375" style="756" customWidth="1"/>
    <col min="4271" max="4272" width="1.5703125" style="756" customWidth="1"/>
    <col min="4273" max="4273" width="16.42578125" style="756" customWidth="1"/>
    <col min="4274" max="4276" width="10.42578125" style="756" customWidth="1"/>
    <col min="4277" max="4277" width="8.7109375" style="756" customWidth="1"/>
    <col min="4278" max="4278" width="0.7109375" style="756" customWidth="1"/>
    <col min="4279" max="4279" width="3.140625" style="756" customWidth="1"/>
    <col min="4280" max="4280" width="1.140625" style="756" customWidth="1"/>
    <col min="4281" max="4281" width="18" style="756" customWidth="1"/>
    <col min="4282" max="4282" width="9.42578125" style="756" customWidth="1"/>
    <col min="4283" max="4283" width="8.7109375" style="756" customWidth="1"/>
    <col min="4284" max="4284" width="9.28515625" style="756" customWidth="1"/>
    <col min="4285" max="4285" width="10.140625" style="756" customWidth="1"/>
    <col min="4286" max="4286" width="5.140625" style="756" customWidth="1"/>
    <col min="4287" max="4287" width="10.140625" style="756" customWidth="1"/>
    <col min="4288" max="4288" width="6.42578125" style="756" customWidth="1"/>
    <col min="4289" max="4289" width="11.42578125" style="756"/>
    <col min="4290" max="4290" width="1.28515625" style="756" customWidth="1"/>
    <col min="4291" max="4291" width="1.42578125" style="756" customWidth="1"/>
    <col min="4292" max="4292" width="8.28515625" style="756" customWidth="1"/>
    <col min="4293" max="4293" width="11.42578125" style="756"/>
    <col min="4294" max="4295" width="10.7109375" style="756" customWidth="1"/>
    <col min="4296" max="4296" width="10.28515625" style="756" customWidth="1"/>
    <col min="4297" max="4297" width="11.28515625" style="756" customWidth="1"/>
    <col min="4298" max="4298" width="7.7109375" style="756" customWidth="1"/>
    <col min="4299" max="4299" width="10.140625" style="756" customWidth="1"/>
    <col min="4300" max="4300" width="6.5703125" style="756" customWidth="1"/>
    <col min="4301" max="4301" width="1.140625" style="756" customWidth="1"/>
    <col min="4302" max="4302" width="24.5703125" style="756" customWidth="1"/>
    <col min="4303" max="4303" width="9.85546875" style="756" customWidth="1"/>
    <col min="4304" max="4304" width="10.7109375" style="756" customWidth="1"/>
    <col min="4305" max="4305" width="10.85546875" style="756" customWidth="1"/>
    <col min="4306" max="4306" width="11.140625" style="756" customWidth="1"/>
    <col min="4307" max="4307" width="9.85546875" style="756" customWidth="1"/>
    <col min="4308" max="4308" width="1" style="756" customWidth="1"/>
    <col min="4309" max="4309" width="16.5703125" style="756" customWidth="1"/>
    <col min="4310" max="4310" width="0.5703125" style="756" customWidth="1"/>
    <col min="4311" max="4311" width="0.7109375" style="756" customWidth="1"/>
    <col min="4312" max="4312" width="27.85546875" style="756" customWidth="1"/>
    <col min="4313" max="4313" width="0.85546875" style="756" customWidth="1"/>
    <col min="4314" max="4314" width="27.42578125" style="756" customWidth="1"/>
    <col min="4315" max="4315" width="14.7109375" style="756" customWidth="1"/>
    <col min="4316" max="4316" width="0.42578125" style="756" customWidth="1"/>
    <col min="4317" max="4317" width="0.7109375" style="756" customWidth="1"/>
    <col min="4318" max="4318" width="21.7109375" style="756" customWidth="1"/>
    <col min="4319" max="4319" width="1.28515625" style="756" customWidth="1"/>
    <col min="4320" max="4320" width="21.140625" style="756" customWidth="1"/>
    <col min="4321" max="4525" width="11.42578125" style="756"/>
    <col min="4526" max="4526" width="0.7109375" style="756" customWidth="1"/>
    <col min="4527" max="4528" width="1.5703125" style="756" customWidth="1"/>
    <col min="4529" max="4529" width="16.42578125" style="756" customWidth="1"/>
    <col min="4530" max="4532" width="10.42578125" style="756" customWidth="1"/>
    <col min="4533" max="4533" width="8.7109375" style="756" customWidth="1"/>
    <col min="4534" max="4534" width="0.7109375" style="756" customWidth="1"/>
    <col min="4535" max="4535" width="3.140625" style="756" customWidth="1"/>
    <col min="4536" max="4536" width="1.140625" style="756" customWidth="1"/>
    <col min="4537" max="4537" width="18" style="756" customWidth="1"/>
    <col min="4538" max="4538" width="9.42578125" style="756" customWidth="1"/>
    <col min="4539" max="4539" width="8.7109375" style="756" customWidth="1"/>
    <col min="4540" max="4540" width="9.28515625" style="756" customWidth="1"/>
    <col min="4541" max="4541" width="10.140625" style="756" customWidth="1"/>
    <col min="4542" max="4542" width="5.140625" style="756" customWidth="1"/>
    <col min="4543" max="4543" width="10.140625" style="756" customWidth="1"/>
    <col min="4544" max="4544" width="6.42578125" style="756" customWidth="1"/>
    <col min="4545" max="4545" width="11.42578125" style="756"/>
    <col min="4546" max="4546" width="1.28515625" style="756" customWidth="1"/>
    <col min="4547" max="4547" width="1.42578125" style="756" customWidth="1"/>
    <col min="4548" max="4548" width="8.28515625" style="756" customWidth="1"/>
    <col min="4549" max="4549" width="11.42578125" style="756"/>
    <col min="4550" max="4551" width="10.7109375" style="756" customWidth="1"/>
    <col min="4552" max="4552" width="10.28515625" style="756" customWidth="1"/>
    <col min="4553" max="4553" width="11.28515625" style="756" customWidth="1"/>
    <col min="4554" max="4554" width="7.7109375" style="756" customWidth="1"/>
    <col min="4555" max="4555" width="10.140625" style="756" customWidth="1"/>
    <col min="4556" max="4556" width="6.5703125" style="756" customWidth="1"/>
    <col min="4557" max="4557" width="1.140625" style="756" customWidth="1"/>
    <col min="4558" max="4558" width="24.5703125" style="756" customWidth="1"/>
    <col min="4559" max="4559" width="9.85546875" style="756" customWidth="1"/>
    <col min="4560" max="4560" width="10.7109375" style="756" customWidth="1"/>
    <col min="4561" max="4561" width="10.85546875" style="756" customWidth="1"/>
    <col min="4562" max="4562" width="11.140625" style="756" customWidth="1"/>
    <col min="4563" max="4563" width="9.85546875" style="756" customWidth="1"/>
    <col min="4564" max="4564" width="1" style="756" customWidth="1"/>
    <col min="4565" max="4565" width="16.5703125" style="756" customWidth="1"/>
    <col min="4566" max="4566" width="0.5703125" style="756" customWidth="1"/>
    <col min="4567" max="4567" width="0.7109375" style="756" customWidth="1"/>
    <col min="4568" max="4568" width="27.85546875" style="756" customWidth="1"/>
    <col min="4569" max="4569" width="0.85546875" style="756" customWidth="1"/>
    <col min="4570" max="4570" width="27.42578125" style="756" customWidth="1"/>
    <col min="4571" max="4571" width="14.7109375" style="756" customWidth="1"/>
    <col min="4572" max="4572" width="0.42578125" style="756" customWidth="1"/>
    <col min="4573" max="4573" width="0.7109375" style="756" customWidth="1"/>
    <col min="4574" max="4574" width="21.7109375" style="756" customWidth="1"/>
    <col min="4575" max="4575" width="1.28515625" style="756" customWidth="1"/>
    <col min="4576" max="4576" width="21.140625" style="756" customWidth="1"/>
    <col min="4577" max="4781" width="11.42578125" style="756"/>
    <col min="4782" max="4782" width="0.7109375" style="756" customWidth="1"/>
    <col min="4783" max="4784" width="1.5703125" style="756" customWidth="1"/>
    <col min="4785" max="4785" width="16.42578125" style="756" customWidth="1"/>
    <col min="4786" max="4788" width="10.42578125" style="756" customWidth="1"/>
    <col min="4789" max="4789" width="8.7109375" style="756" customWidth="1"/>
    <col min="4790" max="4790" width="0.7109375" style="756" customWidth="1"/>
    <col min="4791" max="4791" width="3.140625" style="756" customWidth="1"/>
    <col min="4792" max="4792" width="1.140625" style="756" customWidth="1"/>
    <col min="4793" max="4793" width="18" style="756" customWidth="1"/>
    <col min="4794" max="4794" width="9.42578125" style="756" customWidth="1"/>
    <col min="4795" max="4795" width="8.7109375" style="756" customWidth="1"/>
    <col min="4796" max="4796" width="9.28515625" style="756" customWidth="1"/>
    <col min="4797" max="4797" width="10.140625" style="756" customWidth="1"/>
    <col min="4798" max="4798" width="5.140625" style="756" customWidth="1"/>
    <col min="4799" max="4799" width="10.140625" style="756" customWidth="1"/>
    <col min="4800" max="4800" width="6.42578125" style="756" customWidth="1"/>
    <col min="4801" max="4801" width="11.42578125" style="756"/>
    <col min="4802" max="4802" width="1.28515625" style="756" customWidth="1"/>
    <col min="4803" max="4803" width="1.42578125" style="756" customWidth="1"/>
    <col min="4804" max="4804" width="8.28515625" style="756" customWidth="1"/>
    <col min="4805" max="4805" width="11.42578125" style="756"/>
    <col min="4806" max="4807" width="10.7109375" style="756" customWidth="1"/>
    <col min="4808" max="4808" width="10.28515625" style="756" customWidth="1"/>
    <col min="4809" max="4809" width="11.28515625" style="756" customWidth="1"/>
    <col min="4810" max="4810" width="7.7109375" style="756" customWidth="1"/>
    <col min="4811" max="4811" width="10.140625" style="756" customWidth="1"/>
    <col min="4812" max="4812" width="6.5703125" style="756" customWidth="1"/>
    <col min="4813" max="4813" width="1.140625" style="756" customWidth="1"/>
    <col min="4814" max="4814" width="24.5703125" style="756" customWidth="1"/>
    <col min="4815" max="4815" width="9.85546875" style="756" customWidth="1"/>
    <col min="4816" max="4816" width="10.7109375" style="756" customWidth="1"/>
    <col min="4817" max="4817" width="10.85546875" style="756" customWidth="1"/>
    <col min="4818" max="4818" width="11.140625" style="756" customWidth="1"/>
    <col min="4819" max="4819" width="9.85546875" style="756" customWidth="1"/>
    <col min="4820" max="4820" width="1" style="756" customWidth="1"/>
    <col min="4821" max="4821" width="16.5703125" style="756" customWidth="1"/>
    <col min="4822" max="4822" width="0.5703125" style="756" customWidth="1"/>
    <col min="4823" max="4823" width="0.7109375" style="756" customWidth="1"/>
    <col min="4824" max="4824" width="27.85546875" style="756" customWidth="1"/>
    <col min="4825" max="4825" width="0.85546875" style="756" customWidth="1"/>
    <col min="4826" max="4826" width="27.42578125" style="756" customWidth="1"/>
    <col min="4827" max="4827" width="14.7109375" style="756" customWidth="1"/>
    <col min="4828" max="4828" width="0.42578125" style="756" customWidth="1"/>
    <col min="4829" max="4829" width="0.7109375" style="756" customWidth="1"/>
    <col min="4830" max="4830" width="21.7109375" style="756" customWidth="1"/>
    <col min="4831" max="4831" width="1.28515625" style="756" customWidth="1"/>
    <col min="4832" max="4832" width="21.140625" style="756" customWidth="1"/>
    <col min="4833" max="5037" width="11.42578125" style="756"/>
    <col min="5038" max="5038" width="0.7109375" style="756" customWidth="1"/>
    <col min="5039" max="5040" width="1.5703125" style="756" customWidth="1"/>
    <col min="5041" max="5041" width="16.42578125" style="756" customWidth="1"/>
    <col min="5042" max="5044" width="10.42578125" style="756" customWidth="1"/>
    <col min="5045" max="5045" width="8.7109375" style="756" customWidth="1"/>
    <col min="5046" max="5046" width="0.7109375" style="756" customWidth="1"/>
    <col min="5047" max="5047" width="3.140625" style="756" customWidth="1"/>
    <col min="5048" max="5048" width="1.140625" style="756" customWidth="1"/>
    <col min="5049" max="5049" width="18" style="756" customWidth="1"/>
    <col min="5050" max="5050" width="9.42578125" style="756" customWidth="1"/>
    <col min="5051" max="5051" width="8.7109375" style="756" customWidth="1"/>
    <col min="5052" max="5052" width="9.28515625" style="756" customWidth="1"/>
    <col min="5053" max="5053" width="10.140625" style="756" customWidth="1"/>
    <col min="5054" max="5054" width="5.140625" style="756" customWidth="1"/>
    <col min="5055" max="5055" width="10.140625" style="756" customWidth="1"/>
    <col min="5056" max="5056" width="6.42578125" style="756" customWidth="1"/>
    <col min="5057" max="5057" width="11.42578125" style="756"/>
    <col min="5058" max="5058" width="1.28515625" style="756" customWidth="1"/>
    <col min="5059" max="5059" width="1.42578125" style="756" customWidth="1"/>
    <col min="5060" max="5060" width="8.28515625" style="756" customWidth="1"/>
    <col min="5061" max="5061" width="11.42578125" style="756"/>
    <col min="5062" max="5063" width="10.7109375" style="756" customWidth="1"/>
    <col min="5064" max="5064" width="10.28515625" style="756" customWidth="1"/>
    <col min="5065" max="5065" width="11.28515625" style="756" customWidth="1"/>
    <col min="5066" max="5066" width="7.7109375" style="756" customWidth="1"/>
    <col min="5067" max="5067" width="10.140625" style="756" customWidth="1"/>
    <col min="5068" max="5068" width="6.5703125" style="756" customWidth="1"/>
    <col min="5069" max="5069" width="1.140625" style="756" customWidth="1"/>
    <col min="5070" max="5070" width="24.5703125" style="756" customWidth="1"/>
    <col min="5071" max="5071" width="9.85546875" style="756" customWidth="1"/>
    <col min="5072" max="5072" width="10.7109375" style="756" customWidth="1"/>
    <col min="5073" max="5073" width="10.85546875" style="756" customWidth="1"/>
    <col min="5074" max="5074" width="11.140625" style="756" customWidth="1"/>
    <col min="5075" max="5075" width="9.85546875" style="756" customWidth="1"/>
    <col min="5076" max="5076" width="1" style="756" customWidth="1"/>
    <col min="5077" max="5077" width="16.5703125" style="756" customWidth="1"/>
    <col min="5078" max="5078" width="0.5703125" style="756" customWidth="1"/>
    <col min="5079" max="5079" width="0.7109375" style="756" customWidth="1"/>
    <col min="5080" max="5080" width="27.85546875" style="756" customWidth="1"/>
    <col min="5081" max="5081" width="0.85546875" style="756" customWidth="1"/>
    <col min="5082" max="5082" width="27.42578125" style="756" customWidth="1"/>
    <col min="5083" max="5083" width="14.7109375" style="756" customWidth="1"/>
    <col min="5084" max="5084" width="0.42578125" style="756" customWidth="1"/>
    <col min="5085" max="5085" width="0.7109375" style="756" customWidth="1"/>
    <col min="5086" max="5086" width="21.7109375" style="756" customWidth="1"/>
    <col min="5087" max="5087" width="1.28515625" style="756" customWidth="1"/>
    <col min="5088" max="5088" width="21.140625" style="756" customWidth="1"/>
    <col min="5089" max="5293" width="11.42578125" style="756"/>
    <col min="5294" max="5294" width="0.7109375" style="756" customWidth="1"/>
    <col min="5295" max="5296" width="1.5703125" style="756" customWidth="1"/>
    <col min="5297" max="5297" width="16.42578125" style="756" customWidth="1"/>
    <col min="5298" max="5300" width="10.42578125" style="756" customWidth="1"/>
    <col min="5301" max="5301" width="8.7109375" style="756" customWidth="1"/>
    <col min="5302" max="5302" width="0.7109375" style="756" customWidth="1"/>
    <col min="5303" max="5303" width="3.140625" style="756" customWidth="1"/>
    <col min="5304" max="5304" width="1.140625" style="756" customWidth="1"/>
    <col min="5305" max="5305" width="18" style="756" customWidth="1"/>
    <col min="5306" max="5306" width="9.42578125" style="756" customWidth="1"/>
    <col min="5307" max="5307" width="8.7109375" style="756" customWidth="1"/>
    <col min="5308" max="5308" width="9.28515625" style="756" customWidth="1"/>
    <col min="5309" max="5309" width="10.140625" style="756" customWidth="1"/>
    <col min="5310" max="5310" width="5.140625" style="756" customWidth="1"/>
    <col min="5311" max="5311" width="10.140625" style="756" customWidth="1"/>
    <col min="5312" max="5312" width="6.42578125" style="756" customWidth="1"/>
    <col min="5313" max="5313" width="11.42578125" style="756"/>
    <col min="5314" max="5314" width="1.28515625" style="756" customWidth="1"/>
    <col min="5315" max="5315" width="1.42578125" style="756" customWidth="1"/>
    <col min="5316" max="5316" width="8.28515625" style="756" customWidth="1"/>
    <col min="5317" max="5317" width="11.42578125" style="756"/>
    <col min="5318" max="5319" width="10.7109375" style="756" customWidth="1"/>
    <col min="5320" max="5320" width="10.28515625" style="756" customWidth="1"/>
    <col min="5321" max="5321" width="11.28515625" style="756" customWidth="1"/>
    <col min="5322" max="5322" width="7.7109375" style="756" customWidth="1"/>
    <col min="5323" max="5323" width="10.140625" style="756" customWidth="1"/>
    <col min="5324" max="5324" width="6.5703125" style="756" customWidth="1"/>
    <col min="5325" max="5325" width="1.140625" style="756" customWidth="1"/>
    <col min="5326" max="5326" width="24.5703125" style="756" customWidth="1"/>
    <col min="5327" max="5327" width="9.85546875" style="756" customWidth="1"/>
    <col min="5328" max="5328" width="10.7109375" style="756" customWidth="1"/>
    <col min="5329" max="5329" width="10.85546875" style="756" customWidth="1"/>
    <col min="5330" max="5330" width="11.140625" style="756" customWidth="1"/>
    <col min="5331" max="5331" width="9.85546875" style="756" customWidth="1"/>
    <col min="5332" max="5332" width="1" style="756" customWidth="1"/>
    <col min="5333" max="5333" width="16.5703125" style="756" customWidth="1"/>
    <col min="5334" max="5334" width="0.5703125" style="756" customWidth="1"/>
    <col min="5335" max="5335" width="0.7109375" style="756" customWidth="1"/>
    <col min="5336" max="5336" width="27.85546875" style="756" customWidth="1"/>
    <col min="5337" max="5337" width="0.85546875" style="756" customWidth="1"/>
    <col min="5338" max="5338" width="27.42578125" style="756" customWidth="1"/>
    <col min="5339" max="5339" width="14.7109375" style="756" customWidth="1"/>
    <col min="5340" max="5340" width="0.42578125" style="756" customWidth="1"/>
    <col min="5341" max="5341" width="0.7109375" style="756" customWidth="1"/>
    <col min="5342" max="5342" width="21.7109375" style="756" customWidth="1"/>
    <col min="5343" max="5343" width="1.28515625" style="756" customWidth="1"/>
    <col min="5344" max="5344" width="21.140625" style="756" customWidth="1"/>
    <col min="5345" max="5549" width="11.42578125" style="756"/>
    <col min="5550" max="5550" width="0.7109375" style="756" customWidth="1"/>
    <col min="5551" max="5552" width="1.5703125" style="756" customWidth="1"/>
    <col min="5553" max="5553" width="16.42578125" style="756" customWidth="1"/>
    <col min="5554" max="5556" width="10.42578125" style="756" customWidth="1"/>
    <col min="5557" max="5557" width="8.7109375" style="756" customWidth="1"/>
    <col min="5558" max="5558" width="0.7109375" style="756" customWidth="1"/>
    <col min="5559" max="5559" width="3.140625" style="756" customWidth="1"/>
    <col min="5560" max="5560" width="1.140625" style="756" customWidth="1"/>
    <col min="5561" max="5561" width="18" style="756" customWidth="1"/>
    <col min="5562" max="5562" width="9.42578125" style="756" customWidth="1"/>
    <col min="5563" max="5563" width="8.7109375" style="756" customWidth="1"/>
    <col min="5564" max="5564" width="9.28515625" style="756" customWidth="1"/>
    <col min="5565" max="5565" width="10.140625" style="756" customWidth="1"/>
    <col min="5566" max="5566" width="5.140625" style="756" customWidth="1"/>
    <col min="5567" max="5567" width="10.140625" style="756" customWidth="1"/>
    <col min="5568" max="5568" width="6.42578125" style="756" customWidth="1"/>
    <col min="5569" max="5569" width="11.42578125" style="756"/>
    <col min="5570" max="5570" width="1.28515625" style="756" customWidth="1"/>
    <col min="5571" max="5571" width="1.42578125" style="756" customWidth="1"/>
    <col min="5572" max="5572" width="8.28515625" style="756" customWidth="1"/>
    <col min="5573" max="5573" width="11.42578125" style="756"/>
    <col min="5574" max="5575" width="10.7109375" style="756" customWidth="1"/>
    <col min="5576" max="5576" width="10.28515625" style="756" customWidth="1"/>
    <col min="5577" max="5577" width="11.28515625" style="756" customWidth="1"/>
    <col min="5578" max="5578" width="7.7109375" style="756" customWidth="1"/>
    <col min="5579" max="5579" width="10.140625" style="756" customWidth="1"/>
    <col min="5580" max="5580" width="6.5703125" style="756" customWidth="1"/>
    <col min="5581" max="5581" width="1.140625" style="756" customWidth="1"/>
    <col min="5582" max="5582" width="24.5703125" style="756" customWidth="1"/>
    <col min="5583" max="5583" width="9.85546875" style="756" customWidth="1"/>
    <col min="5584" max="5584" width="10.7109375" style="756" customWidth="1"/>
    <col min="5585" max="5585" width="10.85546875" style="756" customWidth="1"/>
    <col min="5586" max="5586" width="11.140625" style="756" customWidth="1"/>
    <col min="5587" max="5587" width="9.85546875" style="756" customWidth="1"/>
    <col min="5588" max="5588" width="1" style="756" customWidth="1"/>
    <col min="5589" max="5589" width="16.5703125" style="756" customWidth="1"/>
    <col min="5590" max="5590" width="0.5703125" style="756" customWidth="1"/>
    <col min="5591" max="5591" width="0.7109375" style="756" customWidth="1"/>
    <col min="5592" max="5592" width="27.85546875" style="756" customWidth="1"/>
    <col min="5593" max="5593" width="0.85546875" style="756" customWidth="1"/>
    <col min="5594" max="5594" width="27.42578125" style="756" customWidth="1"/>
    <col min="5595" max="5595" width="14.7109375" style="756" customWidth="1"/>
    <col min="5596" max="5596" width="0.42578125" style="756" customWidth="1"/>
    <col min="5597" max="5597" width="0.7109375" style="756" customWidth="1"/>
    <col min="5598" max="5598" width="21.7109375" style="756" customWidth="1"/>
    <col min="5599" max="5599" width="1.28515625" style="756" customWidth="1"/>
    <col min="5600" max="5600" width="21.140625" style="756" customWidth="1"/>
    <col min="5601" max="5805" width="11.42578125" style="756"/>
    <col min="5806" max="5806" width="0.7109375" style="756" customWidth="1"/>
    <col min="5807" max="5808" width="1.5703125" style="756" customWidth="1"/>
    <col min="5809" max="5809" width="16.42578125" style="756" customWidth="1"/>
    <col min="5810" max="5812" width="10.42578125" style="756" customWidth="1"/>
    <col min="5813" max="5813" width="8.7109375" style="756" customWidth="1"/>
    <col min="5814" max="5814" width="0.7109375" style="756" customWidth="1"/>
    <col min="5815" max="5815" width="3.140625" style="756" customWidth="1"/>
    <col min="5816" max="5816" width="1.140625" style="756" customWidth="1"/>
    <col min="5817" max="5817" width="18" style="756" customWidth="1"/>
    <col min="5818" max="5818" width="9.42578125" style="756" customWidth="1"/>
    <col min="5819" max="5819" width="8.7109375" style="756" customWidth="1"/>
    <col min="5820" max="5820" width="9.28515625" style="756" customWidth="1"/>
    <col min="5821" max="5821" width="10.140625" style="756" customWidth="1"/>
    <col min="5822" max="5822" width="5.140625" style="756" customWidth="1"/>
    <col min="5823" max="5823" width="10.140625" style="756" customWidth="1"/>
    <col min="5824" max="5824" width="6.42578125" style="756" customWidth="1"/>
    <col min="5825" max="5825" width="11.42578125" style="756"/>
    <col min="5826" max="5826" width="1.28515625" style="756" customWidth="1"/>
    <col min="5827" max="5827" width="1.42578125" style="756" customWidth="1"/>
    <col min="5828" max="5828" width="8.28515625" style="756" customWidth="1"/>
    <col min="5829" max="5829" width="11.42578125" style="756"/>
    <col min="5830" max="5831" width="10.7109375" style="756" customWidth="1"/>
    <col min="5832" max="5832" width="10.28515625" style="756" customWidth="1"/>
    <col min="5833" max="5833" width="11.28515625" style="756" customWidth="1"/>
    <col min="5834" max="5834" width="7.7109375" style="756" customWidth="1"/>
    <col min="5835" max="5835" width="10.140625" style="756" customWidth="1"/>
    <col min="5836" max="5836" width="6.5703125" style="756" customWidth="1"/>
    <col min="5837" max="5837" width="1.140625" style="756" customWidth="1"/>
    <col min="5838" max="5838" width="24.5703125" style="756" customWidth="1"/>
    <col min="5839" max="5839" width="9.85546875" style="756" customWidth="1"/>
    <col min="5840" max="5840" width="10.7109375" style="756" customWidth="1"/>
    <col min="5841" max="5841" width="10.85546875" style="756" customWidth="1"/>
    <col min="5842" max="5842" width="11.140625" style="756" customWidth="1"/>
    <col min="5843" max="5843" width="9.85546875" style="756" customWidth="1"/>
    <col min="5844" max="5844" width="1" style="756" customWidth="1"/>
    <col min="5845" max="5845" width="16.5703125" style="756" customWidth="1"/>
    <col min="5846" max="5846" width="0.5703125" style="756" customWidth="1"/>
    <col min="5847" max="5847" width="0.7109375" style="756" customWidth="1"/>
    <col min="5848" max="5848" width="27.85546875" style="756" customWidth="1"/>
    <col min="5849" max="5849" width="0.85546875" style="756" customWidth="1"/>
    <col min="5850" max="5850" width="27.42578125" style="756" customWidth="1"/>
    <col min="5851" max="5851" width="14.7109375" style="756" customWidth="1"/>
    <col min="5852" max="5852" width="0.42578125" style="756" customWidth="1"/>
    <col min="5853" max="5853" width="0.7109375" style="756" customWidth="1"/>
    <col min="5854" max="5854" width="21.7109375" style="756" customWidth="1"/>
    <col min="5855" max="5855" width="1.28515625" style="756" customWidth="1"/>
    <col min="5856" max="5856" width="21.140625" style="756" customWidth="1"/>
    <col min="5857" max="6061" width="11.42578125" style="756"/>
    <col min="6062" max="6062" width="0.7109375" style="756" customWidth="1"/>
    <col min="6063" max="6064" width="1.5703125" style="756" customWidth="1"/>
    <col min="6065" max="6065" width="16.42578125" style="756" customWidth="1"/>
    <col min="6066" max="6068" width="10.42578125" style="756" customWidth="1"/>
    <col min="6069" max="6069" width="8.7109375" style="756" customWidth="1"/>
    <col min="6070" max="6070" width="0.7109375" style="756" customWidth="1"/>
    <col min="6071" max="6071" width="3.140625" style="756" customWidth="1"/>
    <col min="6072" max="6072" width="1.140625" style="756" customWidth="1"/>
    <col min="6073" max="6073" width="18" style="756" customWidth="1"/>
    <col min="6074" max="6074" width="9.42578125" style="756" customWidth="1"/>
    <col min="6075" max="6075" width="8.7109375" style="756" customWidth="1"/>
    <col min="6076" max="6076" width="9.28515625" style="756" customWidth="1"/>
    <col min="6077" max="6077" width="10.140625" style="756" customWidth="1"/>
    <col min="6078" max="6078" width="5.140625" style="756" customWidth="1"/>
    <col min="6079" max="6079" width="10.140625" style="756" customWidth="1"/>
    <col min="6080" max="6080" width="6.42578125" style="756" customWidth="1"/>
    <col min="6081" max="6081" width="11.42578125" style="756"/>
    <col min="6082" max="6082" width="1.28515625" style="756" customWidth="1"/>
    <col min="6083" max="6083" width="1.42578125" style="756" customWidth="1"/>
    <col min="6084" max="6084" width="8.28515625" style="756" customWidth="1"/>
    <col min="6085" max="6085" width="11.42578125" style="756"/>
    <col min="6086" max="6087" width="10.7109375" style="756" customWidth="1"/>
    <col min="6088" max="6088" width="10.28515625" style="756" customWidth="1"/>
    <col min="6089" max="6089" width="11.28515625" style="756" customWidth="1"/>
    <col min="6090" max="6090" width="7.7109375" style="756" customWidth="1"/>
    <col min="6091" max="6091" width="10.140625" style="756" customWidth="1"/>
    <col min="6092" max="6092" width="6.5703125" style="756" customWidth="1"/>
    <col min="6093" max="6093" width="1.140625" style="756" customWidth="1"/>
    <col min="6094" max="6094" width="24.5703125" style="756" customWidth="1"/>
    <col min="6095" max="6095" width="9.85546875" style="756" customWidth="1"/>
    <col min="6096" max="6096" width="10.7109375" style="756" customWidth="1"/>
    <col min="6097" max="6097" width="10.85546875" style="756" customWidth="1"/>
    <col min="6098" max="6098" width="11.140625" style="756" customWidth="1"/>
    <col min="6099" max="6099" width="9.85546875" style="756" customWidth="1"/>
    <col min="6100" max="6100" width="1" style="756" customWidth="1"/>
    <col min="6101" max="6101" width="16.5703125" style="756" customWidth="1"/>
    <col min="6102" max="6102" width="0.5703125" style="756" customWidth="1"/>
    <col min="6103" max="6103" width="0.7109375" style="756" customWidth="1"/>
    <col min="6104" max="6104" width="27.85546875" style="756" customWidth="1"/>
    <col min="6105" max="6105" width="0.85546875" style="756" customWidth="1"/>
    <col min="6106" max="6106" width="27.42578125" style="756" customWidth="1"/>
    <col min="6107" max="6107" width="14.7109375" style="756" customWidth="1"/>
    <col min="6108" max="6108" width="0.42578125" style="756" customWidth="1"/>
    <col min="6109" max="6109" width="0.7109375" style="756" customWidth="1"/>
    <col min="6110" max="6110" width="21.7109375" style="756" customWidth="1"/>
    <col min="6111" max="6111" width="1.28515625" style="756" customWidth="1"/>
    <col min="6112" max="6112" width="21.140625" style="756" customWidth="1"/>
    <col min="6113" max="6317" width="11.42578125" style="756"/>
    <col min="6318" max="6318" width="0.7109375" style="756" customWidth="1"/>
    <col min="6319" max="6320" width="1.5703125" style="756" customWidth="1"/>
    <col min="6321" max="6321" width="16.42578125" style="756" customWidth="1"/>
    <col min="6322" max="6324" width="10.42578125" style="756" customWidth="1"/>
    <col min="6325" max="6325" width="8.7109375" style="756" customWidth="1"/>
    <col min="6326" max="6326" width="0.7109375" style="756" customWidth="1"/>
    <col min="6327" max="6327" width="3.140625" style="756" customWidth="1"/>
    <col min="6328" max="6328" width="1.140625" style="756" customWidth="1"/>
    <col min="6329" max="6329" width="18" style="756" customWidth="1"/>
    <col min="6330" max="6330" width="9.42578125" style="756" customWidth="1"/>
    <col min="6331" max="6331" width="8.7109375" style="756" customWidth="1"/>
    <col min="6332" max="6332" width="9.28515625" style="756" customWidth="1"/>
    <col min="6333" max="6333" width="10.140625" style="756" customWidth="1"/>
    <col min="6334" max="6334" width="5.140625" style="756" customWidth="1"/>
    <col min="6335" max="6335" width="10.140625" style="756" customWidth="1"/>
    <col min="6336" max="6336" width="6.42578125" style="756" customWidth="1"/>
    <col min="6337" max="6337" width="11.42578125" style="756"/>
    <col min="6338" max="6338" width="1.28515625" style="756" customWidth="1"/>
    <col min="6339" max="6339" width="1.42578125" style="756" customWidth="1"/>
    <col min="6340" max="6340" width="8.28515625" style="756" customWidth="1"/>
    <col min="6341" max="6341" width="11.42578125" style="756"/>
    <col min="6342" max="6343" width="10.7109375" style="756" customWidth="1"/>
    <col min="6344" max="6344" width="10.28515625" style="756" customWidth="1"/>
    <col min="6345" max="6345" width="11.28515625" style="756" customWidth="1"/>
    <col min="6346" max="6346" width="7.7109375" style="756" customWidth="1"/>
    <col min="6347" max="6347" width="10.140625" style="756" customWidth="1"/>
    <col min="6348" max="6348" width="6.5703125" style="756" customWidth="1"/>
    <col min="6349" max="6349" width="1.140625" style="756" customWidth="1"/>
    <col min="6350" max="6350" width="24.5703125" style="756" customWidth="1"/>
    <col min="6351" max="6351" width="9.85546875" style="756" customWidth="1"/>
    <col min="6352" max="6352" width="10.7109375" style="756" customWidth="1"/>
    <col min="6353" max="6353" width="10.85546875" style="756" customWidth="1"/>
    <col min="6354" max="6354" width="11.140625" style="756" customWidth="1"/>
    <col min="6355" max="6355" width="9.85546875" style="756" customWidth="1"/>
    <col min="6356" max="6356" width="1" style="756" customWidth="1"/>
    <col min="6357" max="6357" width="16.5703125" style="756" customWidth="1"/>
    <col min="6358" max="6358" width="0.5703125" style="756" customWidth="1"/>
    <col min="6359" max="6359" width="0.7109375" style="756" customWidth="1"/>
    <col min="6360" max="6360" width="27.85546875" style="756" customWidth="1"/>
    <col min="6361" max="6361" width="0.85546875" style="756" customWidth="1"/>
    <col min="6362" max="6362" width="27.42578125" style="756" customWidth="1"/>
    <col min="6363" max="6363" width="14.7109375" style="756" customWidth="1"/>
    <col min="6364" max="6364" width="0.42578125" style="756" customWidth="1"/>
    <col min="6365" max="6365" width="0.7109375" style="756" customWidth="1"/>
    <col min="6366" max="6366" width="21.7109375" style="756" customWidth="1"/>
    <col min="6367" max="6367" width="1.28515625" style="756" customWidth="1"/>
    <col min="6368" max="6368" width="21.140625" style="756" customWidth="1"/>
    <col min="6369" max="6573" width="11.42578125" style="756"/>
    <col min="6574" max="6574" width="0.7109375" style="756" customWidth="1"/>
    <col min="6575" max="6576" width="1.5703125" style="756" customWidth="1"/>
    <col min="6577" max="6577" width="16.42578125" style="756" customWidth="1"/>
    <col min="6578" max="6580" width="10.42578125" style="756" customWidth="1"/>
    <col min="6581" max="6581" width="8.7109375" style="756" customWidth="1"/>
    <col min="6582" max="6582" width="0.7109375" style="756" customWidth="1"/>
    <col min="6583" max="6583" width="3.140625" style="756" customWidth="1"/>
    <col min="6584" max="6584" width="1.140625" style="756" customWidth="1"/>
    <col min="6585" max="6585" width="18" style="756" customWidth="1"/>
    <col min="6586" max="6586" width="9.42578125" style="756" customWidth="1"/>
    <col min="6587" max="6587" width="8.7109375" style="756" customWidth="1"/>
    <col min="6588" max="6588" width="9.28515625" style="756" customWidth="1"/>
    <col min="6589" max="6589" width="10.140625" style="756" customWidth="1"/>
    <col min="6590" max="6590" width="5.140625" style="756" customWidth="1"/>
    <col min="6591" max="6591" width="10.140625" style="756" customWidth="1"/>
    <col min="6592" max="6592" width="6.42578125" style="756" customWidth="1"/>
    <col min="6593" max="6593" width="11.42578125" style="756"/>
    <col min="6594" max="6594" width="1.28515625" style="756" customWidth="1"/>
    <col min="6595" max="6595" width="1.42578125" style="756" customWidth="1"/>
    <col min="6596" max="6596" width="8.28515625" style="756" customWidth="1"/>
    <col min="6597" max="6597" width="11.42578125" style="756"/>
    <col min="6598" max="6599" width="10.7109375" style="756" customWidth="1"/>
    <col min="6600" max="6600" width="10.28515625" style="756" customWidth="1"/>
    <col min="6601" max="6601" width="11.28515625" style="756" customWidth="1"/>
    <col min="6602" max="6602" width="7.7109375" style="756" customWidth="1"/>
    <col min="6603" max="6603" width="10.140625" style="756" customWidth="1"/>
    <col min="6604" max="6604" width="6.5703125" style="756" customWidth="1"/>
    <col min="6605" max="6605" width="1.140625" style="756" customWidth="1"/>
    <col min="6606" max="6606" width="24.5703125" style="756" customWidth="1"/>
    <col min="6607" max="6607" width="9.85546875" style="756" customWidth="1"/>
    <col min="6608" max="6608" width="10.7109375" style="756" customWidth="1"/>
    <col min="6609" max="6609" width="10.85546875" style="756" customWidth="1"/>
    <col min="6610" max="6610" width="11.140625" style="756" customWidth="1"/>
    <col min="6611" max="6611" width="9.85546875" style="756" customWidth="1"/>
    <col min="6612" max="6612" width="1" style="756" customWidth="1"/>
    <col min="6613" max="6613" width="16.5703125" style="756" customWidth="1"/>
    <col min="6614" max="6614" width="0.5703125" style="756" customWidth="1"/>
    <col min="6615" max="6615" width="0.7109375" style="756" customWidth="1"/>
    <col min="6616" max="6616" width="27.85546875" style="756" customWidth="1"/>
    <col min="6617" max="6617" width="0.85546875" style="756" customWidth="1"/>
    <col min="6618" max="6618" width="27.42578125" style="756" customWidth="1"/>
    <col min="6619" max="6619" width="14.7109375" style="756" customWidth="1"/>
    <col min="6620" max="6620" width="0.42578125" style="756" customWidth="1"/>
    <col min="6621" max="6621" width="0.7109375" style="756" customWidth="1"/>
    <col min="6622" max="6622" width="21.7109375" style="756" customWidth="1"/>
    <col min="6623" max="6623" width="1.28515625" style="756" customWidth="1"/>
    <col min="6624" max="6624" width="21.140625" style="756" customWidth="1"/>
    <col min="6625" max="6829" width="11.42578125" style="756"/>
    <col min="6830" max="6830" width="0.7109375" style="756" customWidth="1"/>
    <col min="6831" max="6832" width="1.5703125" style="756" customWidth="1"/>
    <col min="6833" max="6833" width="16.42578125" style="756" customWidth="1"/>
    <col min="6834" max="6836" width="10.42578125" style="756" customWidth="1"/>
    <col min="6837" max="6837" width="8.7109375" style="756" customWidth="1"/>
    <col min="6838" max="6838" width="0.7109375" style="756" customWidth="1"/>
    <col min="6839" max="6839" width="3.140625" style="756" customWidth="1"/>
    <col min="6840" max="6840" width="1.140625" style="756" customWidth="1"/>
    <col min="6841" max="6841" width="18" style="756" customWidth="1"/>
    <col min="6842" max="6842" width="9.42578125" style="756" customWidth="1"/>
    <col min="6843" max="6843" width="8.7109375" style="756" customWidth="1"/>
    <col min="6844" max="6844" width="9.28515625" style="756" customWidth="1"/>
    <col min="6845" max="6845" width="10.140625" style="756" customWidth="1"/>
    <col min="6846" max="6846" width="5.140625" style="756" customWidth="1"/>
    <col min="6847" max="6847" width="10.140625" style="756" customWidth="1"/>
    <col min="6848" max="6848" width="6.42578125" style="756" customWidth="1"/>
    <col min="6849" max="6849" width="11.42578125" style="756"/>
    <col min="6850" max="6850" width="1.28515625" style="756" customWidth="1"/>
    <col min="6851" max="6851" width="1.42578125" style="756" customWidth="1"/>
    <col min="6852" max="6852" width="8.28515625" style="756" customWidth="1"/>
    <col min="6853" max="6853" width="11.42578125" style="756"/>
    <col min="6854" max="6855" width="10.7109375" style="756" customWidth="1"/>
    <col min="6856" max="6856" width="10.28515625" style="756" customWidth="1"/>
    <col min="6857" max="6857" width="11.28515625" style="756" customWidth="1"/>
    <col min="6858" max="6858" width="7.7109375" style="756" customWidth="1"/>
    <col min="6859" max="6859" width="10.140625" style="756" customWidth="1"/>
    <col min="6860" max="6860" width="6.5703125" style="756" customWidth="1"/>
    <col min="6861" max="6861" width="1.140625" style="756" customWidth="1"/>
    <col min="6862" max="6862" width="24.5703125" style="756" customWidth="1"/>
    <col min="6863" max="6863" width="9.85546875" style="756" customWidth="1"/>
    <col min="6864" max="6864" width="10.7109375" style="756" customWidth="1"/>
    <col min="6865" max="6865" width="10.85546875" style="756" customWidth="1"/>
    <col min="6866" max="6866" width="11.140625" style="756" customWidth="1"/>
    <col min="6867" max="6867" width="9.85546875" style="756" customWidth="1"/>
    <col min="6868" max="6868" width="1" style="756" customWidth="1"/>
    <col min="6869" max="6869" width="16.5703125" style="756" customWidth="1"/>
    <col min="6870" max="6870" width="0.5703125" style="756" customWidth="1"/>
    <col min="6871" max="6871" width="0.7109375" style="756" customWidth="1"/>
    <col min="6872" max="6872" width="27.85546875" style="756" customWidth="1"/>
    <col min="6873" max="6873" width="0.85546875" style="756" customWidth="1"/>
    <col min="6874" max="6874" width="27.42578125" style="756" customWidth="1"/>
    <col min="6875" max="6875" width="14.7109375" style="756" customWidth="1"/>
    <col min="6876" max="6876" width="0.42578125" style="756" customWidth="1"/>
    <col min="6877" max="6877" width="0.7109375" style="756" customWidth="1"/>
    <col min="6878" max="6878" width="21.7109375" style="756" customWidth="1"/>
    <col min="6879" max="6879" width="1.28515625" style="756" customWidth="1"/>
    <col min="6880" max="6880" width="21.140625" style="756" customWidth="1"/>
    <col min="6881" max="7085" width="11.42578125" style="756"/>
    <col min="7086" max="7086" width="0.7109375" style="756" customWidth="1"/>
    <col min="7087" max="7088" width="1.5703125" style="756" customWidth="1"/>
    <col min="7089" max="7089" width="16.42578125" style="756" customWidth="1"/>
    <col min="7090" max="7092" width="10.42578125" style="756" customWidth="1"/>
    <col min="7093" max="7093" width="8.7109375" style="756" customWidth="1"/>
    <col min="7094" max="7094" width="0.7109375" style="756" customWidth="1"/>
    <col min="7095" max="7095" width="3.140625" style="756" customWidth="1"/>
    <col min="7096" max="7096" width="1.140625" style="756" customWidth="1"/>
    <col min="7097" max="7097" width="18" style="756" customWidth="1"/>
    <col min="7098" max="7098" width="9.42578125" style="756" customWidth="1"/>
    <col min="7099" max="7099" width="8.7109375" style="756" customWidth="1"/>
    <col min="7100" max="7100" width="9.28515625" style="756" customWidth="1"/>
    <col min="7101" max="7101" width="10.140625" style="756" customWidth="1"/>
    <col min="7102" max="7102" width="5.140625" style="756" customWidth="1"/>
    <col min="7103" max="7103" width="10.140625" style="756" customWidth="1"/>
    <col min="7104" max="7104" width="6.42578125" style="756" customWidth="1"/>
    <col min="7105" max="7105" width="11.42578125" style="756"/>
    <col min="7106" max="7106" width="1.28515625" style="756" customWidth="1"/>
    <col min="7107" max="7107" width="1.42578125" style="756" customWidth="1"/>
    <col min="7108" max="7108" width="8.28515625" style="756" customWidth="1"/>
    <col min="7109" max="7109" width="11.42578125" style="756"/>
    <col min="7110" max="7111" width="10.7109375" style="756" customWidth="1"/>
    <col min="7112" max="7112" width="10.28515625" style="756" customWidth="1"/>
    <col min="7113" max="7113" width="11.28515625" style="756" customWidth="1"/>
    <col min="7114" max="7114" width="7.7109375" style="756" customWidth="1"/>
    <col min="7115" max="7115" width="10.140625" style="756" customWidth="1"/>
    <col min="7116" max="7116" width="6.5703125" style="756" customWidth="1"/>
    <col min="7117" max="7117" width="1.140625" style="756" customWidth="1"/>
    <col min="7118" max="7118" width="24.5703125" style="756" customWidth="1"/>
    <col min="7119" max="7119" width="9.85546875" style="756" customWidth="1"/>
    <col min="7120" max="7120" width="10.7109375" style="756" customWidth="1"/>
    <col min="7121" max="7121" width="10.85546875" style="756" customWidth="1"/>
    <col min="7122" max="7122" width="11.140625" style="756" customWidth="1"/>
    <col min="7123" max="7123" width="9.85546875" style="756" customWidth="1"/>
    <col min="7124" max="7124" width="1" style="756" customWidth="1"/>
    <col min="7125" max="7125" width="16.5703125" style="756" customWidth="1"/>
    <col min="7126" max="7126" width="0.5703125" style="756" customWidth="1"/>
    <col min="7127" max="7127" width="0.7109375" style="756" customWidth="1"/>
    <col min="7128" max="7128" width="27.85546875" style="756" customWidth="1"/>
    <col min="7129" max="7129" width="0.85546875" style="756" customWidth="1"/>
    <col min="7130" max="7130" width="27.42578125" style="756" customWidth="1"/>
    <col min="7131" max="7131" width="14.7109375" style="756" customWidth="1"/>
    <col min="7132" max="7132" width="0.42578125" style="756" customWidth="1"/>
    <col min="7133" max="7133" width="0.7109375" style="756" customWidth="1"/>
    <col min="7134" max="7134" width="21.7109375" style="756" customWidth="1"/>
    <col min="7135" max="7135" width="1.28515625" style="756" customWidth="1"/>
    <col min="7136" max="7136" width="21.140625" style="756" customWidth="1"/>
    <col min="7137" max="7341" width="11.42578125" style="756"/>
    <col min="7342" max="7342" width="0.7109375" style="756" customWidth="1"/>
    <col min="7343" max="7344" width="1.5703125" style="756" customWidth="1"/>
    <col min="7345" max="7345" width="16.42578125" style="756" customWidth="1"/>
    <col min="7346" max="7348" width="10.42578125" style="756" customWidth="1"/>
    <col min="7349" max="7349" width="8.7109375" style="756" customWidth="1"/>
    <col min="7350" max="7350" width="0.7109375" style="756" customWidth="1"/>
    <col min="7351" max="7351" width="3.140625" style="756" customWidth="1"/>
    <col min="7352" max="7352" width="1.140625" style="756" customWidth="1"/>
    <col min="7353" max="7353" width="18" style="756" customWidth="1"/>
    <col min="7354" max="7354" width="9.42578125" style="756" customWidth="1"/>
    <col min="7355" max="7355" width="8.7109375" style="756" customWidth="1"/>
    <col min="7356" max="7356" width="9.28515625" style="756" customWidth="1"/>
    <col min="7357" max="7357" width="10.140625" style="756" customWidth="1"/>
    <col min="7358" max="7358" width="5.140625" style="756" customWidth="1"/>
    <col min="7359" max="7359" width="10.140625" style="756" customWidth="1"/>
    <col min="7360" max="7360" width="6.42578125" style="756" customWidth="1"/>
    <col min="7361" max="7361" width="11.42578125" style="756"/>
    <col min="7362" max="7362" width="1.28515625" style="756" customWidth="1"/>
    <col min="7363" max="7363" width="1.42578125" style="756" customWidth="1"/>
    <col min="7364" max="7364" width="8.28515625" style="756" customWidth="1"/>
    <col min="7365" max="7365" width="11.42578125" style="756"/>
    <col min="7366" max="7367" width="10.7109375" style="756" customWidth="1"/>
    <col min="7368" max="7368" width="10.28515625" style="756" customWidth="1"/>
    <col min="7369" max="7369" width="11.28515625" style="756" customWidth="1"/>
    <col min="7370" max="7370" width="7.7109375" style="756" customWidth="1"/>
    <col min="7371" max="7371" width="10.140625" style="756" customWidth="1"/>
    <col min="7372" max="7372" width="6.5703125" style="756" customWidth="1"/>
    <col min="7373" max="7373" width="1.140625" style="756" customWidth="1"/>
    <col min="7374" max="7374" width="24.5703125" style="756" customWidth="1"/>
    <col min="7375" max="7375" width="9.85546875" style="756" customWidth="1"/>
    <col min="7376" max="7376" width="10.7109375" style="756" customWidth="1"/>
    <col min="7377" max="7377" width="10.85546875" style="756" customWidth="1"/>
    <col min="7378" max="7378" width="11.140625" style="756" customWidth="1"/>
    <col min="7379" max="7379" width="9.85546875" style="756" customWidth="1"/>
    <col min="7380" max="7380" width="1" style="756" customWidth="1"/>
    <col min="7381" max="7381" width="16.5703125" style="756" customWidth="1"/>
    <col min="7382" max="7382" width="0.5703125" style="756" customWidth="1"/>
    <col min="7383" max="7383" width="0.7109375" style="756" customWidth="1"/>
    <col min="7384" max="7384" width="27.85546875" style="756" customWidth="1"/>
    <col min="7385" max="7385" width="0.85546875" style="756" customWidth="1"/>
    <col min="7386" max="7386" width="27.42578125" style="756" customWidth="1"/>
    <col min="7387" max="7387" width="14.7109375" style="756" customWidth="1"/>
    <col min="7388" max="7388" width="0.42578125" style="756" customWidth="1"/>
    <col min="7389" max="7389" width="0.7109375" style="756" customWidth="1"/>
    <col min="7390" max="7390" width="21.7109375" style="756" customWidth="1"/>
    <col min="7391" max="7391" width="1.28515625" style="756" customWidth="1"/>
    <col min="7392" max="7392" width="21.140625" style="756" customWidth="1"/>
    <col min="7393" max="7597" width="11.42578125" style="756"/>
    <col min="7598" max="7598" width="0.7109375" style="756" customWidth="1"/>
    <col min="7599" max="7600" width="1.5703125" style="756" customWidth="1"/>
    <col min="7601" max="7601" width="16.42578125" style="756" customWidth="1"/>
    <col min="7602" max="7604" width="10.42578125" style="756" customWidth="1"/>
    <col min="7605" max="7605" width="8.7109375" style="756" customWidth="1"/>
    <col min="7606" max="7606" width="0.7109375" style="756" customWidth="1"/>
    <col min="7607" max="7607" width="3.140625" style="756" customWidth="1"/>
    <col min="7608" max="7608" width="1.140625" style="756" customWidth="1"/>
    <col min="7609" max="7609" width="18" style="756" customWidth="1"/>
    <col min="7610" max="7610" width="9.42578125" style="756" customWidth="1"/>
    <col min="7611" max="7611" width="8.7109375" style="756" customWidth="1"/>
    <col min="7612" max="7612" width="9.28515625" style="756" customWidth="1"/>
    <col min="7613" max="7613" width="10.140625" style="756" customWidth="1"/>
    <col min="7614" max="7614" width="5.140625" style="756" customWidth="1"/>
    <col min="7615" max="7615" width="10.140625" style="756" customWidth="1"/>
    <col min="7616" max="7616" width="6.42578125" style="756" customWidth="1"/>
    <col min="7617" max="7617" width="11.42578125" style="756"/>
    <col min="7618" max="7618" width="1.28515625" style="756" customWidth="1"/>
    <col min="7619" max="7619" width="1.42578125" style="756" customWidth="1"/>
    <col min="7620" max="7620" width="8.28515625" style="756" customWidth="1"/>
    <col min="7621" max="7621" width="11.42578125" style="756"/>
    <col min="7622" max="7623" width="10.7109375" style="756" customWidth="1"/>
    <col min="7624" max="7624" width="10.28515625" style="756" customWidth="1"/>
    <col min="7625" max="7625" width="11.28515625" style="756" customWidth="1"/>
    <col min="7626" max="7626" width="7.7109375" style="756" customWidth="1"/>
    <col min="7627" max="7627" width="10.140625" style="756" customWidth="1"/>
    <col min="7628" max="7628" width="6.5703125" style="756" customWidth="1"/>
    <col min="7629" max="7629" width="1.140625" style="756" customWidth="1"/>
    <col min="7630" max="7630" width="24.5703125" style="756" customWidth="1"/>
    <col min="7631" max="7631" width="9.85546875" style="756" customWidth="1"/>
    <col min="7632" max="7632" width="10.7109375" style="756" customWidth="1"/>
    <col min="7633" max="7633" width="10.85546875" style="756" customWidth="1"/>
    <col min="7634" max="7634" width="11.140625" style="756" customWidth="1"/>
    <col min="7635" max="7635" width="9.85546875" style="756" customWidth="1"/>
    <col min="7636" max="7636" width="1" style="756" customWidth="1"/>
    <col min="7637" max="7637" width="16.5703125" style="756" customWidth="1"/>
    <col min="7638" max="7638" width="0.5703125" style="756" customWidth="1"/>
    <col min="7639" max="7639" width="0.7109375" style="756" customWidth="1"/>
    <col min="7640" max="7640" width="27.85546875" style="756" customWidth="1"/>
    <col min="7641" max="7641" width="0.85546875" style="756" customWidth="1"/>
    <col min="7642" max="7642" width="27.42578125" style="756" customWidth="1"/>
    <col min="7643" max="7643" width="14.7109375" style="756" customWidth="1"/>
    <col min="7644" max="7644" width="0.42578125" style="756" customWidth="1"/>
    <col min="7645" max="7645" width="0.7109375" style="756" customWidth="1"/>
    <col min="7646" max="7646" width="21.7109375" style="756" customWidth="1"/>
    <col min="7647" max="7647" width="1.28515625" style="756" customWidth="1"/>
    <col min="7648" max="7648" width="21.140625" style="756" customWidth="1"/>
    <col min="7649" max="7853" width="11.42578125" style="756"/>
    <col min="7854" max="7854" width="0.7109375" style="756" customWidth="1"/>
    <col min="7855" max="7856" width="1.5703125" style="756" customWidth="1"/>
    <col min="7857" max="7857" width="16.42578125" style="756" customWidth="1"/>
    <col min="7858" max="7860" width="10.42578125" style="756" customWidth="1"/>
    <col min="7861" max="7861" width="8.7109375" style="756" customWidth="1"/>
    <col min="7862" max="7862" width="0.7109375" style="756" customWidth="1"/>
    <col min="7863" max="7863" width="3.140625" style="756" customWidth="1"/>
    <col min="7864" max="7864" width="1.140625" style="756" customWidth="1"/>
    <col min="7865" max="7865" width="18" style="756" customWidth="1"/>
    <col min="7866" max="7866" width="9.42578125" style="756" customWidth="1"/>
    <col min="7867" max="7867" width="8.7109375" style="756" customWidth="1"/>
    <col min="7868" max="7868" width="9.28515625" style="756" customWidth="1"/>
    <col min="7869" max="7869" width="10.140625" style="756" customWidth="1"/>
    <col min="7870" max="7870" width="5.140625" style="756" customWidth="1"/>
    <col min="7871" max="7871" width="10.140625" style="756" customWidth="1"/>
    <col min="7872" max="7872" width="6.42578125" style="756" customWidth="1"/>
    <col min="7873" max="7873" width="11.42578125" style="756"/>
    <col min="7874" max="7874" width="1.28515625" style="756" customWidth="1"/>
    <col min="7875" max="7875" width="1.42578125" style="756" customWidth="1"/>
    <col min="7876" max="7876" width="8.28515625" style="756" customWidth="1"/>
    <col min="7877" max="7877" width="11.42578125" style="756"/>
    <col min="7878" max="7879" width="10.7109375" style="756" customWidth="1"/>
    <col min="7880" max="7880" width="10.28515625" style="756" customWidth="1"/>
    <col min="7881" max="7881" width="11.28515625" style="756" customWidth="1"/>
    <col min="7882" max="7882" width="7.7109375" style="756" customWidth="1"/>
    <col min="7883" max="7883" width="10.140625" style="756" customWidth="1"/>
    <col min="7884" max="7884" width="6.5703125" style="756" customWidth="1"/>
    <col min="7885" max="7885" width="1.140625" style="756" customWidth="1"/>
    <col min="7886" max="7886" width="24.5703125" style="756" customWidth="1"/>
    <col min="7887" max="7887" width="9.85546875" style="756" customWidth="1"/>
    <col min="7888" max="7888" width="10.7109375" style="756" customWidth="1"/>
    <col min="7889" max="7889" width="10.85546875" style="756" customWidth="1"/>
    <col min="7890" max="7890" width="11.140625" style="756" customWidth="1"/>
    <col min="7891" max="7891" width="9.85546875" style="756" customWidth="1"/>
    <col min="7892" max="7892" width="1" style="756" customWidth="1"/>
    <col min="7893" max="7893" width="16.5703125" style="756" customWidth="1"/>
    <col min="7894" max="7894" width="0.5703125" style="756" customWidth="1"/>
    <col min="7895" max="7895" width="0.7109375" style="756" customWidth="1"/>
    <col min="7896" max="7896" width="27.85546875" style="756" customWidth="1"/>
    <col min="7897" max="7897" width="0.85546875" style="756" customWidth="1"/>
    <col min="7898" max="7898" width="27.42578125" style="756" customWidth="1"/>
    <col min="7899" max="7899" width="14.7109375" style="756" customWidth="1"/>
    <col min="7900" max="7900" width="0.42578125" style="756" customWidth="1"/>
    <col min="7901" max="7901" width="0.7109375" style="756" customWidth="1"/>
    <col min="7902" max="7902" width="21.7109375" style="756" customWidth="1"/>
    <col min="7903" max="7903" width="1.28515625" style="756" customWidth="1"/>
    <col min="7904" max="7904" width="21.140625" style="756" customWidth="1"/>
    <col min="7905" max="8109" width="11.42578125" style="756"/>
    <col min="8110" max="8110" width="0.7109375" style="756" customWidth="1"/>
    <col min="8111" max="8112" width="1.5703125" style="756" customWidth="1"/>
    <col min="8113" max="8113" width="16.42578125" style="756" customWidth="1"/>
    <col min="8114" max="8116" width="10.42578125" style="756" customWidth="1"/>
    <col min="8117" max="8117" width="8.7109375" style="756" customWidth="1"/>
    <col min="8118" max="8118" width="0.7109375" style="756" customWidth="1"/>
    <col min="8119" max="8119" width="3.140625" style="756" customWidth="1"/>
    <col min="8120" max="8120" width="1.140625" style="756" customWidth="1"/>
    <col min="8121" max="8121" width="18" style="756" customWidth="1"/>
    <col min="8122" max="8122" width="9.42578125" style="756" customWidth="1"/>
    <col min="8123" max="8123" width="8.7109375" style="756" customWidth="1"/>
    <col min="8124" max="8124" width="9.28515625" style="756" customWidth="1"/>
    <col min="8125" max="8125" width="10.140625" style="756" customWidth="1"/>
    <col min="8126" max="8126" width="5.140625" style="756" customWidth="1"/>
    <col min="8127" max="8127" width="10.140625" style="756" customWidth="1"/>
    <col min="8128" max="8128" width="6.42578125" style="756" customWidth="1"/>
    <col min="8129" max="8129" width="11.42578125" style="756"/>
    <col min="8130" max="8130" width="1.28515625" style="756" customWidth="1"/>
    <col min="8131" max="8131" width="1.42578125" style="756" customWidth="1"/>
    <col min="8132" max="8132" width="8.28515625" style="756" customWidth="1"/>
    <col min="8133" max="8133" width="11.42578125" style="756"/>
    <col min="8134" max="8135" width="10.7109375" style="756" customWidth="1"/>
    <col min="8136" max="8136" width="10.28515625" style="756" customWidth="1"/>
    <col min="8137" max="8137" width="11.28515625" style="756" customWidth="1"/>
    <col min="8138" max="8138" width="7.7109375" style="756" customWidth="1"/>
    <col min="8139" max="8139" width="10.140625" style="756" customWidth="1"/>
    <col min="8140" max="8140" width="6.5703125" style="756" customWidth="1"/>
    <col min="8141" max="8141" width="1.140625" style="756" customWidth="1"/>
    <col min="8142" max="8142" width="24.5703125" style="756" customWidth="1"/>
    <col min="8143" max="8143" width="9.85546875" style="756" customWidth="1"/>
    <col min="8144" max="8144" width="10.7109375" style="756" customWidth="1"/>
    <col min="8145" max="8145" width="10.85546875" style="756" customWidth="1"/>
    <col min="8146" max="8146" width="11.140625" style="756" customWidth="1"/>
    <col min="8147" max="8147" width="9.85546875" style="756" customWidth="1"/>
    <col min="8148" max="8148" width="1" style="756" customWidth="1"/>
    <col min="8149" max="8149" width="16.5703125" style="756" customWidth="1"/>
    <col min="8150" max="8150" width="0.5703125" style="756" customWidth="1"/>
    <col min="8151" max="8151" width="0.7109375" style="756" customWidth="1"/>
    <col min="8152" max="8152" width="27.85546875" style="756" customWidth="1"/>
    <col min="8153" max="8153" width="0.85546875" style="756" customWidth="1"/>
    <col min="8154" max="8154" width="27.42578125" style="756" customWidth="1"/>
    <col min="8155" max="8155" width="14.7109375" style="756" customWidth="1"/>
    <col min="8156" max="8156" width="0.42578125" style="756" customWidth="1"/>
    <col min="8157" max="8157" width="0.7109375" style="756" customWidth="1"/>
    <col min="8158" max="8158" width="21.7109375" style="756" customWidth="1"/>
    <col min="8159" max="8159" width="1.28515625" style="756" customWidth="1"/>
    <col min="8160" max="8160" width="21.140625" style="756" customWidth="1"/>
    <col min="8161" max="8365" width="11.42578125" style="756"/>
    <col min="8366" max="8366" width="0.7109375" style="756" customWidth="1"/>
    <col min="8367" max="8368" width="1.5703125" style="756" customWidth="1"/>
    <col min="8369" max="8369" width="16.42578125" style="756" customWidth="1"/>
    <col min="8370" max="8372" width="10.42578125" style="756" customWidth="1"/>
    <col min="8373" max="8373" width="8.7109375" style="756" customWidth="1"/>
    <col min="8374" max="8374" width="0.7109375" style="756" customWidth="1"/>
    <col min="8375" max="8375" width="3.140625" style="756" customWidth="1"/>
    <col min="8376" max="8376" width="1.140625" style="756" customWidth="1"/>
    <col min="8377" max="8377" width="18" style="756" customWidth="1"/>
    <col min="8378" max="8378" width="9.42578125" style="756" customWidth="1"/>
    <col min="8379" max="8379" width="8.7109375" style="756" customWidth="1"/>
    <col min="8380" max="8380" width="9.28515625" style="756" customWidth="1"/>
    <col min="8381" max="8381" width="10.140625" style="756" customWidth="1"/>
    <col min="8382" max="8382" width="5.140625" style="756" customWidth="1"/>
    <col min="8383" max="8383" width="10.140625" style="756" customWidth="1"/>
    <col min="8384" max="8384" width="6.42578125" style="756" customWidth="1"/>
    <col min="8385" max="8385" width="11.42578125" style="756"/>
    <col min="8386" max="8386" width="1.28515625" style="756" customWidth="1"/>
    <col min="8387" max="8387" width="1.42578125" style="756" customWidth="1"/>
    <col min="8388" max="8388" width="8.28515625" style="756" customWidth="1"/>
    <col min="8389" max="8389" width="11.42578125" style="756"/>
    <col min="8390" max="8391" width="10.7109375" style="756" customWidth="1"/>
    <col min="8392" max="8392" width="10.28515625" style="756" customWidth="1"/>
    <col min="8393" max="8393" width="11.28515625" style="756" customWidth="1"/>
    <col min="8394" max="8394" width="7.7109375" style="756" customWidth="1"/>
    <col min="8395" max="8395" width="10.140625" style="756" customWidth="1"/>
    <col min="8396" max="8396" width="6.5703125" style="756" customWidth="1"/>
    <col min="8397" max="8397" width="1.140625" style="756" customWidth="1"/>
    <col min="8398" max="8398" width="24.5703125" style="756" customWidth="1"/>
    <col min="8399" max="8399" width="9.85546875" style="756" customWidth="1"/>
    <col min="8400" max="8400" width="10.7109375" style="756" customWidth="1"/>
    <col min="8401" max="8401" width="10.85546875" style="756" customWidth="1"/>
    <col min="8402" max="8402" width="11.140625" style="756" customWidth="1"/>
    <col min="8403" max="8403" width="9.85546875" style="756" customWidth="1"/>
    <col min="8404" max="8404" width="1" style="756" customWidth="1"/>
    <col min="8405" max="8405" width="16.5703125" style="756" customWidth="1"/>
    <col min="8406" max="8406" width="0.5703125" style="756" customWidth="1"/>
    <col min="8407" max="8407" width="0.7109375" style="756" customWidth="1"/>
    <col min="8408" max="8408" width="27.85546875" style="756" customWidth="1"/>
    <col min="8409" max="8409" width="0.85546875" style="756" customWidth="1"/>
    <col min="8410" max="8410" width="27.42578125" style="756" customWidth="1"/>
    <col min="8411" max="8411" width="14.7109375" style="756" customWidth="1"/>
    <col min="8412" max="8412" width="0.42578125" style="756" customWidth="1"/>
    <col min="8413" max="8413" width="0.7109375" style="756" customWidth="1"/>
    <col min="8414" max="8414" width="21.7109375" style="756" customWidth="1"/>
    <col min="8415" max="8415" width="1.28515625" style="756" customWidth="1"/>
    <col min="8416" max="8416" width="21.140625" style="756" customWidth="1"/>
    <col min="8417" max="8621" width="11.42578125" style="756"/>
    <col min="8622" max="8622" width="0.7109375" style="756" customWidth="1"/>
    <col min="8623" max="8624" width="1.5703125" style="756" customWidth="1"/>
    <col min="8625" max="8625" width="16.42578125" style="756" customWidth="1"/>
    <col min="8626" max="8628" width="10.42578125" style="756" customWidth="1"/>
    <col min="8629" max="8629" width="8.7109375" style="756" customWidth="1"/>
    <col min="8630" max="8630" width="0.7109375" style="756" customWidth="1"/>
    <col min="8631" max="8631" width="3.140625" style="756" customWidth="1"/>
    <col min="8632" max="8632" width="1.140625" style="756" customWidth="1"/>
    <col min="8633" max="8633" width="18" style="756" customWidth="1"/>
    <col min="8634" max="8634" width="9.42578125" style="756" customWidth="1"/>
    <col min="8635" max="8635" width="8.7109375" style="756" customWidth="1"/>
    <col min="8636" max="8636" width="9.28515625" style="756" customWidth="1"/>
    <col min="8637" max="8637" width="10.140625" style="756" customWidth="1"/>
    <col min="8638" max="8638" width="5.140625" style="756" customWidth="1"/>
    <col min="8639" max="8639" width="10.140625" style="756" customWidth="1"/>
    <col min="8640" max="8640" width="6.42578125" style="756" customWidth="1"/>
    <col min="8641" max="8641" width="11.42578125" style="756"/>
    <col min="8642" max="8642" width="1.28515625" style="756" customWidth="1"/>
    <col min="8643" max="8643" width="1.42578125" style="756" customWidth="1"/>
    <col min="8644" max="8644" width="8.28515625" style="756" customWidth="1"/>
    <col min="8645" max="8645" width="11.42578125" style="756"/>
    <col min="8646" max="8647" width="10.7109375" style="756" customWidth="1"/>
    <col min="8648" max="8648" width="10.28515625" style="756" customWidth="1"/>
    <col min="8649" max="8649" width="11.28515625" style="756" customWidth="1"/>
    <col min="8650" max="8650" width="7.7109375" style="756" customWidth="1"/>
    <col min="8651" max="8651" width="10.140625" style="756" customWidth="1"/>
    <col min="8652" max="8652" width="6.5703125" style="756" customWidth="1"/>
    <col min="8653" max="8653" width="1.140625" style="756" customWidth="1"/>
    <col min="8654" max="8654" width="24.5703125" style="756" customWidth="1"/>
    <col min="8655" max="8655" width="9.85546875" style="756" customWidth="1"/>
    <col min="8656" max="8656" width="10.7109375" style="756" customWidth="1"/>
    <col min="8657" max="8657" width="10.85546875" style="756" customWidth="1"/>
    <col min="8658" max="8658" width="11.140625" style="756" customWidth="1"/>
    <col min="8659" max="8659" width="9.85546875" style="756" customWidth="1"/>
    <col min="8660" max="8660" width="1" style="756" customWidth="1"/>
    <col min="8661" max="8661" width="16.5703125" style="756" customWidth="1"/>
    <col min="8662" max="8662" width="0.5703125" style="756" customWidth="1"/>
    <col min="8663" max="8663" width="0.7109375" style="756" customWidth="1"/>
    <col min="8664" max="8664" width="27.85546875" style="756" customWidth="1"/>
    <col min="8665" max="8665" width="0.85546875" style="756" customWidth="1"/>
    <col min="8666" max="8666" width="27.42578125" style="756" customWidth="1"/>
    <col min="8667" max="8667" width="14.7109375" style="756" customWidth="1"/>
    <col min="8668" max="8668" width="0.42578125" style="756" customWidth="1"/>
    <col min="8669" max="8669" width="0.7109375" style="756" customWidth="1"/>
    <col min="8670" max="8670" width="21.7109375" style="756" customWidth="1"/>
    <col min="8671" max="8671" width="1.28515625" style="756" customWidth="1"/>
    <col min="8672" max="8672" width="21.140625" style="756" customWidth="1"/>
    <col min="8673" max="8877" width="11.42578125" style="756"/>
    <col min="8878" max="8878" width="0.7109375" style="756" customWidth="1"/>
    <col min="8879" max="8880" width="1.5703125" style="756" customWidth="1"/>
    <col min="8881" max="8881" width="16.42578125" style="756" customWidth="1"/>
    <col min="8882" max="8884" width="10.42578125" style="756" customWidth="1"/>
    <col min="8885" max="8885" width="8.7109375" style="756" customWidth="1"/>
    <col min="8886" max="8886" width="0.7109375" style="756" customWidth="1"/>
    <col min="8887" max="8887" width="3.140625" style="756" customWidth="1"/>
    <col min="8888" max="8888" width="1.140625" style="756" customWidth="1"/>
    <col min="8889" max="8889" width="18" style="756" customWidth="1"/>
    <col min="8890" max="8890" width="9.42578125" style="756" customWidth="1"/>
    <col min="8891" max="8891" width="8.7109375" style="756" customWidth="1"/>
    <col min="8892" max="8892" width="9.28515625" style="756" customWidth="1"/>
    <col min="8893" max="8893" width="10.140625" style="756" customWidth="1"/>
    <col min="8894" max="8894" width="5.140625" style="756" customWidth="1"/>
    <col min="8895" max="8895" width="10.140625" style="756" customWidth="1"/>
    <col min="8896" max="8896" width="6.42578125" style="756" customWidth="1"/>
    <col min="8897" max="8897" width="11.42578125" style="756"/>
    <col min="8898" max="8898" width="1.28515625" style="756" customWidth="1"/>
    <col min="8899" max="8899" width="1.42578125" style="756" customWidth="1"/>
    <col min="8900" max="8900" width="8.28515625" style="756" customWidth="1"/>
    <col min="8901" max="8901" width="11.42578125" style="756"/>
    <col min="8902" max="8903" width="10.7109375" style="756" customWidth="1"/>
    <col min="8904" max="8904" width="10.28515625" style="756" customWidth="1"/>
    <col min="8905" max="8905" width="11.28515625" style="756" customWidth="1"/>
    <col min="8906" max="8906" width="7.7109375" style="756" customWidth="1"/>
    <col min="8907" max="8907" width="10.140625" style="756" customWidth="1"/>
    <col min="8908" max="8908" width="6.5703125" style="756" customWidth="1"/>
    <col min="8909" max="8909" width="1.140625" style="756" customWidth="1"/>
    <col min="8910" max="8910" width="24.5703125" style="756" customWidth="1"/>
    <col min="8911" max="8911" width="9.85546875" style="756" customWidth="1"/>
    <col min="8912" max="8912" width="10.7109375" style="756" customWidth="1"/>
    <col min="8913" max="8913" width="10.85546875" style="756" customWidth="1"/>
    <col min="8914" max="8914" width="11.140625" style="756" customWidth="1"/>
    <col min="8915" max="8915" width="9.85546875" style="756" customWidth="1"/>
    <col min="8916" max="8916" width="1" style="756" customWidth="1"/>
    <col min="8917" max="8917" width="16.5703125" style="756" customWidth="1"/>
    <col min="8918" max="8918" width="0.5703125" style="756" customWidth="1"/>
    <col min="8919" max="8919" width="0.7109375" style="756" customWidth="1"/>
    <col min="8920" max="8920" width="27.85546875" style="756" customWidth="1"/>
    <col min="8921" max="8921" width="0.85546875" style="756" customWidth="1"/>
    <col min="8922" max="8922" width="27.42578125" style="756" customWidth="1"/>
    <col min="8923" max="8923" width="14.7109375" style="756" customWidth="1"/>
    <col min="8924" max="8924" width="0.42578125" style="756" customWidth="1"/>
    <col min="8925" max="8925" width="0.7109375" style="756" customWidth="1"/>
    <col min="8926" max="8926" width="21.7109375" style="756" customWidth="1"/>
    <col min="8927" max="8927" width="1.28515625" style="756" customWidth="1"/>
    <col min="8928" max="8928" width="21.140625" style="756" customWidth="1"/>
    <col min="8929" max="9133" width="11.42578125" style="756"/>
    <col min="9134" max="9134" width="0.7109375" style="756" customWidth="1"/>
    <col min="9135" max="9136" width="1.5703125" style="756" customWidth="1"/>
    <col min="9137" max="9137" width="16.42578125" style="756" customWidth="1"/>
    <col min="9138" max="9140" width="10.42578125" style="756" customWidth="1"/>
    <col min="9141" max="9141" width="8.7109375" style="756" customWidth="1"/>
    <col min="9142" max="9142" width="0.7109375" style="756" customWidth="1"/>
    <col min="9143" max="9143" width="3.140625" style="756" customWidth="1"/>
    <col min="9144" max="9144" width="1.140625" style="756" customWidth="1"/>
    <col min="9145" max="9145" width="18" style="756" customWidth="1"/>
    <col min="9146" max="9146" width="9.42578125" style="756" customWidth="1"/>
    <col min="9147" max="9147" width="8.7109375" style="756" customWidth="1"/>
    <col min="9148" max="9148" width="9.28515625" style="756" customWidth="1"/>
    <col min="9149" max="9149" width="10.140625" style="756" customWidth="1"/>
    <col min="9150" max="9150" width="5.140625" style="756" customWidth="1"/>
    <col min="9151" max="9151" width="10.140625" style="756" customWidth="1"/>
    <col min="9152" max="9152" width="6.42578125" style="756" customWidth="1"/>
    <col min="9153" max="9153" width="11.42578125" style="756"/>
    <col min="9154" max="9154" width="1.28515625" style="756" customWidth="1"/>
    <col min="9155" max="9155" width="1.42578125" style="756" customWidth="1"/>
    <col min="9156" max="9156" width="8.28515625" style="756" customWidth="1"/>
    <col min="9157" max="9157" width="11.42578125" style="756"/>
    <col min="9158" max="9159" width="10.7109375" style="756" customWidth="1"/>
    <col min="9160" max="9160" width="10.28515625" style="756" customWidth="1"/>
    <col min="9161" max="9161" width="11.28515625" style="756" customWidth="1"/>
    <col min="9162" max="9162" width="7.7109375" style="756" customWidth="1"/>
    <col min="9163" max="9163" width="10.140625" style="756" customWidth="1"/>
    <col min="9164" max="9164" width="6.5703125" style="756" customWidth="1"/>
    <col min="9165" max="9165" width="1.140625" style="756" customWidth="1"/>
    <col min="9166" max="9166" width="24.5703125" style="756" customWidth="1"/>
    <col min="9167" max="9167" width="9.85546875" style="756" customWidth="1"/>
    <col min="9168" max="9168" width="10.7109375" style="756" customWidth="1"/>
    <col min="9169" max="9169" width="10.85546875" style="756" customWidth="1"/>
    <col min="9170" max="9170" width="11.140625" style="756" customWidth="1"/>
    <col min="9171" max="9171" width="9.85546875" style="756" customWidth="1"/>
    <col min="9172" max="9172" width="1" style="756" customWidth="1"/>
    <col min="9173" max="9173" width="16.5703125" style="756" customWidth="1"/>
    <col min="9174" max="9174" width="0.5703125" style="756" customWidth="1"/>
    <col min="9175" max="9175" width="0.7109375" style="756" customWidth="1"/>
    <col min="9176" max="9176" width="27.85546875" style="756" customWidth="1"/>
    <col min="9177" max="9177" width="0.85546875" style="756" customWidth="1"/>
    <col min="9178" max="9178" width="27.42578125" style="756" customWidth="1"/>
    <col min="9179" max="9179" width="14.7109375" style="756" customWidth="1"/>
    <col min="9180" max="9180" width="0.42578125" style="756" customWidth="1"/>
    <col min="9181" max="9181" width="0.7109375" style="756" customWidth="1"/>
    <col min="9182" max="9182" width="21.7109375" style="756" customWidth="1"/>
    <col min="9183" max="9183" width="1.28515625" style="756" customWidth="1"/>
    <col min="9184" max="9184" width="21.140625" style="756" customWidth="1"/>
    <col min="9185" max="9389" width="11.42578125" style="756"/>
    <col min="9390" max="9390" width="0.7109375" style="756" customWidth="1"/>
    <col min="9391" max="9392" width="1.5703125" style="756" customWidth="1"/>
    <col min="9393" max="9393" width="16.42578125" style="756" customWidth="1"/>
    <col min="9394" max="9396" width="10.42578125" style="756" customWidth="1"/>
    <col min="9397" max="9397" width="8.7109375" style="756" customWidth="1"/>
    <col min="9398" max="9398" width="0.7109375" style="756" customWidth="1"/>
    <col min="9399" max="9399" width="3.140625" style="756" customWidth="1"/>
    <col min="9400" max="9400" width="1.140625" style="756" customWidth="1"/>
    <col min="9401" max="9401" width="18" style="756" customWidth="1"/>
    <col min="9402" max="9402" width="9.42578125" style="756" customWidth="1"/>
    <col min="9403" max="9403" width="8.7109375" style="756" customWidth="1"/>
    <col min="9404" max="9404" width="9.28515625" style="756" customWidth="1"/>
    <col min="9405" max="9405" width="10.140625" style="756" customWidth="1"/>
    <col min="9406" max="9406" width="5.140625" style="756" customWidth="1"/>
    <col min="9407" max="9407" width="10.140625" style="756" customWidth="1"/>
    <col min="9408" max="9408" width="6.42578125" style="756" customWidth="1"/>
    <col min="9409" max="9409" width="11.42578125" style="756"/>
    <col min="9410" max="9410" width="1.28515625" style="756" customWidth="1"/>
    <col min="9411" max="9411" width="1.42578125" style="756" customWidth="1"/>
    <col min="9412" max="9412" width="8.28515625" style="756" customWidth="1"/>
    <col min="9413" max="9413" width="11.42578125" style="756"/>
    <col min="9414" max="9415" width="10.7109375" style="756" customWidth="1"/>
    <col min="9416" max="9416" width="10.28515625" style="756" customWidth="1"/>
    <col min="9417" max="9417" width="11.28515625" style="756" customWidth="1"/>
    <col min="9418" max="9418" width="7.7109375" style="756" customWidth="1"/>
    <col min="9419" max="9419" width="10.140625" style="756" customWidth="1"/>
    <col min="9420" max="9420" width="6.5703125" style="756" customWidth="1"/>
    <col min="9421" max="9421" width="1.140625" style="756" customWidth="1"/>
    <col min="9422" max="9422" width="24.5703125" style="756" customWidth="1"/>
    <col min="9423" max="9423" width="9.85546875" style="756" customWidth="1"/>
    <col min="9424" max="9424" width="10.7109375" style="756" customWidth="1"/>
    <col min="9425" max="9425" width="10.85546875" style="756" customWidth="1"/>
    <col min="9426" max="9426" width="11.140625" style="756" customWidth="1"/>
    <col min="9427" max="9427" width="9.85546875" style="756" customWidth="1"/>
    <col min="9428" max="9428" width="1" style="756" customWidth="1"/>
    <col min="9429" max="9429" width="16.5703125" style="756" customWidth="1"/>
    <col min="9430" max="9430" width="0.5703125" style="756" customWidth="1"/>
    <col min="9431" max="9431" width="0.7109375" style="756" customWidth="1"/>
    <col min="9432" max="9432" width="27.85546875" style="756" customWidth="1"/>
    <col min="9433" max="9433" width="0.85546875" style="756" customWidth="1"/>
    <col min="9434" max="9434" width="27.42578125" style="756" customWidth="1"/>
    <col min="9435" max="9435" width="14.7109375" style="756" customWidth="1"/>
    <col min="9436" max="9436" width="0.42578125" style="756" customWidth="1"/>
    <col min="9437" max="9437" width="0.7109375" style="756" customWidth="1"/>
    <col min="9438" max="9438" width="21.7109375" style="756" customWidth="1"/>
    <col min="9439" max="9439" width="1.28515625" style="756" customWidth="1"/>
    <col min="9440" max="9440" width="21.140625" style="756" customWidth="1"/>
    <col min="9441" max="9645" width="11.42578125" style="756"/>
    <col min="9646" max="9646" width="0.7109375" style="756" customWidth="1"/>
    <col min="9647" max="9648" width="1.5703125" style="756" customWidth="1"/>
    <col min="9649" max="9649" width="16.42578125" style="756" customWidth="1"/>
    <col min="9650" max="9652" width="10.42578125" style="756" customWidth="1"/>
    <col min="9653" max="9653" width="8.7109375" style="756" customWidth="1"/>
    <col min="9654" max="9654" width="0.7109375" style="756" customWidth="1"/>
    <col min="9655" max="9655" width="3.140625" style="756" customWidth="1"/>
    <col min="9656" max="9656" width="1.140625" style="756" customWidth="1"/>
    <col min="9657" max="9657" width="18" style="756" customWidth="1"/>
    <col min="9658" max="9658" width="9.42578125" style="756" customWidth="1"/>
    <col min="9659" max="9659" width="8.7109375" style="756" customWidth="1"/>
    <col min="9660" max="9660" width="9.28515625" style="756" customWidth="1"/>
    <col min="9661" max="9661" width="10.140625" style="756" customWidth="1"/>
    <col min="9662" max="9662" width="5.140625" style="756" customWidth="1"/>
    <col min="9663" max="9663" width="10.140625" style="756" customWidth="1"/>
    <col min="9664" max="9664" width="6.42578125" style="756" customWidth="1"/>
    <col min="9665" max="9665" width="11.42578125" style="756"/>
    <col min="9666" max="9666" width="1.28515625" style="756" customWidth="1"/>
    <col min="9667" max="9667" width="1.42578125" style="756" customWidth="1"/>
    <col min="9668" max="9668" width="8.28515625" style="756" customWidth="1"/>
    <col min="9669" max="9669" width="11.42578125" style="756"/>
    <col min="9670" max="9671" width="10.7109375" style="756" customWidth="1"/>
    <col min="9672" max="9672" width="10.28515625" style="756" customWidth="1"/>
    <col min="9673" max="9673" width="11.28515625" style="756" customWidth="1"/>
    <col min="9674" max="9674" width="7.7109375" style="756" customWidth="1"/>
    <col min="9675" max="9675" width="10.140625" style="756" customWidth="1"/>
    <col min="9676" max="9676" width="6.5703125" style="756" customWidth="1"/>
    <col min="9677" max="9677" width="1.140625" style="756" customWidth="1"/>
    <col min="9678" max="9678" width="24.5703125" style="756" customWidth="1"/>
    <col min="9679" max="9679" width="9.85546875" style="756" customWidth="1"/>
    <col min="9680" max="9680" width="10.7109375" style="756" customWidth="1"/>
    <col min="9681" max="9681" width="10.85546875" style="756" customWidth="1"/>
    <col min="9682" max="9682" width="11.140625" style="756" customWidth="1"/>
    <col min="9683" max="9683" width="9.85546875" style="756" customWidth="1"/>
    <col min="9684" max="9684" width="1" style="756" customWidth="1"/>
    <col min="9685" max="9685" width="16.5703125" style="756" customWidth="1"/>
    <col min="9686" max="9686" width="0.5703125" style="756" customWidth="1"/>
    <col min="9687" max="9687" width="0.7109375" style="756" customWidth="1"/>
    <col min="9688" max="9688" width="27.85546875" style="756" customWidth="1"/>
    <col min="9689" max="9689" width="0.85546875" style="756" customWidth="1"/>
    <col min="9690" max="9690" width="27.42578125" style="756" customWidth="1"/>
    <col min="9691" max="9691" width="14.7109375" style="756" customWidth="1"/>
    <col min="9692" max="9692" width="0.42578125" style="756" customWidth="1"/>
    <col min="9693" max="9693" width="0.7109375" style="756" customWidth="1"/>
    <col min="9694" max="9694" width="21.7109375" style="756" customWidth="1"/>
    <col min="9695" max="9695" width="1.28515625" style="756" customWidth="1"/>
    <col min="9696" max="9696" width="21.140625" style="756" customWidth="1"/>
    <col min="9697" max="9901" width="11.42578125" style="756"/>
    <col min="9902" max="9902" width="0.7109375" style="756" customWidth="1"/>
    <col min="9903" max="9904" width="1.5703125" style="756" customWidth="1"/>
    <col min="9905" max="9905" width="16.42578125" style="756" customWidth="1"/>
    <col min="9906" max="9908" width="10.42578125" style="756" customWidth="1"/>
    <col min="9909" max="9909" width="8.7109375" style="756" customWidth="1"/>
    <col min="9910" max="9910" width="0.7109375" style="756" customWidth="1"/>
    <col min="9911" max="9911" width="3.140625" style="756" customWidth="1"/>
    <col min="9912" max="9912" width="1.140625" style="756" customWidth="1"/>
    <col min="9913" max="9913" width="18" style="756" customWidth="1"/>
    <col min="9914" max="9914" width="9.42578125" style="756" customWidth="1"/>
    <col min="9915" max="9915" width="8.7109375" style="756" customWidth="1"/>
    <col min="9916" max="9916" width="9.28515625" style="756" customWidth="1"/>
    <col min="9917" max="9917" width="10.140625" style="756" customWidth="1"/>
    <col min="9918" max="9918" width="5.140625" style="756" customWidth="1"/>
    <col min="9919" max="9919" width="10.140625" style="756" customWidth="1"/>
    <col min="9920" max="9920" width="6.42578125" style="756" customWidth="1"/>
    <col min="9921" max="9921" width="11.42578125" style="756"/>
    <col min="9922" max="9922" width="1.28515625" style="756" customWidth="1"/>
    <col min="9923" max="9923" width="1.42578125" style="756" customWidth="1"/>
    <col min="9924" max="9924" width="8.28515625" style="756" customWidth="1"/>
    <col min="9925" max="9925" width="11.42578125" style="756"/>
    <col min="9926" max="9927" width="10.7109375" style="756" customWidth="1"/>
    <col min="9928" max="9928" width="10.28515625" style="756" customWidth="1"/>
    <col min="9929" max="9929" width="11.28515625" style="756" customWidth="1"/>
    <col min="9930" max="9930" width="7.7109375" style="756" customWidth="1"/>
    <col min="9931" max="9931" width="10.140625" style="756" customWidth="1"/>
    <col min="9932" max="9932" width="6.5703125" style="756" customWidth="1"/>
    <col min="9933" max="9933" width="1.140625" style="756" customWidth="1"/>
    <col min="9934" max="9934" width="24.5703125" style="756" customWidth="1"/>
    <col min="9935" max="9935" width="9.85546875" style="756" customWidth="1"/>
    <col min="9936" max="9936" width="10.7109375" style="756" customWidth="1"/>
    <col min="9937" max="9937" width="10.85546875" style="756" customWidth="1"/>
    <col min="9938" max="9938" width="11.140625" style="756" customWidth="1"/>
    <col min="9939" max="9939" width="9.85546875" style="756" customWidth="1"/>
    <col min="9940" max="9940" width="1" style="756" customWidth="1"/>
    <col min="9941" max="9941" width="16.5703125" style="756" customWidth="1"/>
    <col min="9942" max="9942" width="0.5703125" style="756" customWidth="1"/>
    <col min="9943" max="9943" width="0.7109375" style="756" customWidth="1"/>
    <col min="9944" max="9944" width="27.85546875" style="756" customWidth="1"/>
    <col min="9945" max="9945" width="0.85546875" style="756" customWidth="1"/>
    <col min="9946" max="9946" width="27.42578125" style="756" customWidth="1"/>
    <col min="9947" max="9947" width="14.7109375" style="756" customWidth="1"/>
    <col min="9948" max="9948" width="0.42578125" style="756" customWidth="1"/>
    <col min="9949" max="9949" width="0.7109375" style="756" customWidth="1"/>
    <col min="9950" max="9950" width="21.7109375" style="756" customWidth="1"/>
    <col min="9951" max="9951" width="1.28515625" style="756" customWidth="1"/>
    <col min="9952" max="9952" width="21.140625" style="756" customWidth="1"/>
    <col min="9953" max="10157" width="11.42578125" style="756"/>
    <col min="10158" max="10158" width="0.7109375" style="756" customWidth="1"/>
    <col min="10159" max="10160" width="1.5703125" style="756" customWidth="1"/>
    <col min="10161" max="10161" width="16.42578125" style="756" customWidth="1"/>
    <col min="10162" max="10164" width="10.42578125" style="756" customWidth="1"/>
    <col min="10165" max="10165" width="8.7109375" style="756" customWidth="1"/>
    <col min="10166" max="10166" width="0.7109375" style="756" customWidth="1"/>
    <col min="10167" max="10167" width="3.140625" style="756" customWidth="1"/>
    <col min="10168" max="10168" width="1.140625" style="756" customWidth="1"/>
    <col min="10169" max="10169" width="18" style="756" customWidth="1"/>
    <col min="10170" max="10170" width="9.42578125" style="756" customWidth="1"/>
    <col min="10171" max="10171" width="8.7109375" style="756" customWidth="1"/>
    <col min="10172" max="10172" width="9.28515625" style="756" customWidth="1"/>
    <col min="10173" max="10173" width="10.140625" style="756" customWidth="1"/>
    <col min="10174" max="10174" width="5.140625" style="756" customWidth="1"/>
    <col min="10175" max="10175" width="10.140625" style="756" customWidth="1"/>
    <col min="10176" max="10176" width="6.42578125" style="756" customWidth="1"/>
    <col min="10177" max="10177" width="11.42578125" style="756"/>
    <col min="10178" max="10178" width="1.28515625" style="756" customWidth="1"/>
    <col min="10179" max="10179" width="1.42578125" style="756" customWidth="1"/>
    <col min="10180" max="10180" width="8.28515625" style="756" customWidth="1"/>
    <col min="10181" max="10181" width="11.42578125" style="756"/>
    <col min="10182" max="10183" width="10.7109375" style="756" customWidth="1"/>
    <col min="10184" max="10184" width="10.28515625" style="756" customWidth="1"/>
    <col min="10185" max="10185" width="11.28515625" style="756" customWidth="1"/>
    <col min="10186" max="10186" width="7.7109375" style="756" customWidth="1"/>
    <col min="10187" max="10187" width="10.140625" style="756" customWidth="1"/>
    <col min="10188" max="10188" width="6.5703125" style="756" customWidth="1"/>
    <col min="10189" max="10189" width="1.140625" style="756" customWidth="1"/>
    <col min="10190" max="10190" width="24.5703125" style="756" customWidth="1"/>
    <col min="10191" max="10191" width="9.85546875" style="756" customWidth="1"/>
    <col min="10192" max="10192" width="10.7109375" style="756" customWidth="1"/>
    <col min="10193" max="10193" width="10.85546875" style="756" customWidth="1"/>
    <col min="10194" max="10194" width="11.140625" style="756" customWidth="1"/>
    <col min="10195" max="10195" width="9.85546875" style="756" customWidth="1"/>
    <col min="10196" max="10196" width="1" style="756" customWidth="1"/>
    <col min="10197" max="10197" width="16.5703125" style="756" customWidth="1"/>
    <col min="10198" max="10198" width="0.5703125" style="756" customWidth="1"/>
    <col min="10199" max="10199" width="0.7109375" style="756" customWidth="1"/>
    <col min="10200" max="10200" width="27.85546875" style="756" customWidth="1"/>
    <col min="10201" max="10201" width="0.85546875" style="756" customWidth="1"/>
    <col min="10202" max="10202" width="27.42578125" style="756" customWidth="1"/>
    <col min="10203" max="10203" width="14.7109375" style="756" customWidth="1"/>
    <col min="10204" max="10204" width="0.42578125" style="756" customWidth="1"/>
    <col min="10205" max="10205" width="0.7109375" style="756" customWidth="1"/>
    <col min="10206" max="10206" width="21.7109375" style="756" customWidth="1"/>
    <col min="10207" max="10207" width="1.28515625" style="756" customWidth="1"/>
    <col min="10208" max="10208" width="21.140625" style="756" customWidth="1"/>
    <col min="10209" max="10413" width="11.42578125" style="756"/>
    <col min="10414" max="10414" width="0.7109375" style="756" customWidth="1"/>
    <col min="10415" max="10416" width="1.5703125" style="756" customWidth="1"/>
    <col min="10417" max="10417" width="16.42578125" style="756" customWidth="1"/>
    <col min="10418" max="10420" width="10.42578125" style="756" customWidth="1"/>
    <col min="10421" max="10421" width="8.7109375" style="756" customWidth="1"/>
    <col min="10422" max="10422" width="0.7109375" style="756" customWidth="1"/>
    <col min="10423" max="10423" width="3.140625" style="756" customWidth="1"/>
    <col min="10424" max="10424" width="1.140625" style="756" customWidth="1"/>
    <col min="10425" max="10425" width="18" style="756" customWidth="1"/>
    <col min="10426" max="10426" width="9.42578125" style="756" customWidth="1"/>
    <col min="10427" max="10427" width="8.7109375" style="756" customWidth="1"/>
    <col min="10428" max="10428" width="9.28515625" style="756" customWidth="1"/>
    <col min="10429" max="10429" width="10.140625" style="756" customWidth="1"/>
    <col min="10430" max="10430" width="5.140625" style="756" customWidth="1"/>
    <col min="10431" max="10431" width="10.140625" style="756" customWidth="1"/>
    <col min="10432" max="10432" width="6.42578125" style="756" customWidth="1"/>
    <col min="10433" max="10433" width="11.42578125" style="756"/>
    <col min="10434" max="10434" width="1.28515625" style="756" customWidth="1"/>
    <col min="10435" max="10435" width="1.42578125" style="756" customWidth="1"/>
    <col min="10436" max="10436" width="8.28515625" style="756" customWidth="1"/>
    <col min="10437" max="10437" width="11.42578125" style="756"/>
    <col min="10438" max="10439" width="10.7109375" style="756" customWidth="1"/>
    <col min="10440" max="10440" width="10.28515625" style="756" customWidth="1"/>
    <col min="10441" max="10441" width="11.28515625" style="756" customWidth="1"/>
    <col min="10442" max="10442" width="7.7109375" style="756" customWidth="1"/>
    <col min="10443" max="10443" width="10.140625" style="756" customWidth="1"/>
    <col min="10444" max="10444" width="6.5703125" style="756" customWidth="1"/>
    <col min="10445" max="10445" width="1.140625" style="756" customWidth="1"/>
    <col min="10446" max="10446" width="24.5703125" style="756" customWidth="1"/>
    <col min="10447" max="10447" width="9.85546875" style="756" customWidth="1"/>
    <col min="10448" max="10448" width="10.7109375" style="756" customWidth="1"/>
    <col min="10449" max="10449" width="10.85546875" style="756" customWidth="1"/>
    <col min="10450" max="10450" width="11.140625" style="756" customWidth="1"/>
    <col min="10451" max="10451" width="9.85546875" style="756" customWidth="1"/>
    <col min="10452" max="10452" width="1" style="756" customWidth="1"/>
    <col min="10453" max="10453" width="16.5703125" style="756" customWidth="1"/>
    <col min="10454" max="10454" width="0.5703125" style="756" customWidth="1"/>
    <col min="10455" max="10455" width="0.7109375" style="756" customWidth="1"/>
    <col min="10456" max="10456" width="27.85546875" style="756" customWidth="1"/>
    <col min="10457" max="10457" width="0.85546875" style="756" customWidth="1"/>
    <col min="10458" max="10458" width="27.42578125" style="756" customWidth="1"/>
    <col min="10459" max="10459" width="14.7109375" style="756" customWidth="1"/>
    <col min="10460" max="10460" width="0.42578125" style="756" customWidth="1"/>
    <col min="10461" max="10461" width="0.7109375" style="756" customWidth="1"/>
    <col min="10462" max="10462" width="21.7109375" style="756" customWidth="1"/>
    <col min="10463" max="10463" width="1.28515625" style="756" customWidth="1"/>
    <col min="10464" max="10464" width="21.140625" style="756" customWidth="1"/>
    <col min="10465" max="10669" width="11.42578125" style="756"/>
    <col min="10670" max="10670" width="0.7109375" style="756" customWidth="1"/>
    <col min="10671" max="10672" width="1.5703125" style="756" customWidth="1"/>
    <col min="10673" max="10673" width="16.42578125" style="756" customWidth="1"/>
    <col min="10674" max="10676" width="10.42578125" style="756" customWidth="1"/>
    <col min="10677" max="10677" width="8.7109375" style="756" customWidth="1"/>
    <col min="10678" max="10678" width="0.7109375" style="756" customWidth="1"/>
    <col min="10679" max="10679" width="3.140625" style="756" customWidth="1"/>
    <col min="10680" max="10680" width="1.140625" style="756" customWidth="1"/>
    <col min="10681" max="10681" width="18" style="756" customWidth="1"/>
    <col min="10682" max="10682" width="9.42578125" style="756" customWidth="1"/>
    <col min="10683" max="10683" width="8.7109375" style="756" customWidth="1"/>
    <col min="10684" max="10684" width="9.28515625" style="756" customWidth="1"/>
    <col min="10685" max="10685" width="10.140625" style="756" customWidth="1"/>
    <col min="10686" max="10686" width="5.140625" style="756" customWidth="1"/>
    <col min="10687" max="10687" width="10.140625" style="756" customWidth="1"/>
    <col min="10688" max="10688" width="6.42578125" style="756" customWidth="1"/>
    <col min="10689" max="10689" width="11.42578125" style="756"/>
    <col min="10690" max="10690" width="1.28515625" style="756" customWidth="1"/>
    <col min="10691" max="10691" width="1.42578125" style="756" customWidth="1"/>
    <col min="10692" max="10692" width="8.28515625" style="756" customWidth="1"/>
    <col min="10693" max="10693" width="11.42578125" style="756"/>
    <col min="10694" max="10695" width="10.7109375" style="756" customWidth="1"/>
    <col min="10696" max="10696" width="10.28515625" style="756" customWidth="1"/>
    <col min="10697" max="10697" width="11.28515625" style="756" customWidth="1"/>
    <col min="10698" max="10698" width="7.7109375" style="756" customWidth="1"/>
    <col min="10699" max="10699" width="10.140625" style="756" customWidth="1"/>
    <col min="10700" max="10700" width="6.5703125" style="756" customWidth="1"/>
    <col min="10701" max="10701" width="1.140625" style="756" customWidth="1"/>
    <col min="10702" max="10702" width="24.5703125" style="756" customWidth="1"/>
    <col min="10703" max="10703" width="9.85546875" style="756" customWidth="1"/>
    <col min="10704" max="10704" width="10.7109375" style="756" customWidth="1"/>
    <col min="10705" max="10705" width="10.85546875" style="756" customWidth="1"/>
    <col min="10706" max="10706" width="11.140625" style="756" customWidth="1"/>
    <col min="10707" max="10707" width="9.85546875" style="756" customWidth="1"/>
    <col min="10708" max="10708" width="1" style="756" customWidth="1"/>
    <col min="10709" max="10709" width="16.5703125" style="756" customWidth="1"/>
    <col min="10710" max="10710" width="0.5703125" style="756" customWidth="1"/>
    <col min="10711" max="10711" width="0.7109375" style="756" customWidth="1"/>
    <col min="10712" max="10712" width="27.85546875" style="756" customWidth="1"/>
    <col min="10713" max="10713" width="0.85546875" style="756" customWidth="1"/>
    <col min="10714" max="10714" width="27.42578125" style="756" customWidth="1"/>
    <col min="10715" max="10715" width="14.7109375" style="756" customWidth="1"/>
    <col min="10716" max="10716" width="0.42578125" style="756" customWidth="1"/>
    <col min="10717" max="10717" width="0.7109375" style="756" customWidth="1"/>
    <col min="10718" max="10718" width="21.7109375" style="756" customWidth="1"/>
    <col min="10719" max="10719" width="1.28515625" style="756" customWidth="1"/>
    <col min="10720" max="10720" width="21.140625" style="756" customWidth="1"/>
    <col min="10721" max="10925" width="11.42578125" style="756"/>
    <col min="10926" max="10926" width="0.7109375" style="756" customWidth="1"/>
    <col min="10927" max="10928" width="1.5703125" style="756" customWidth="1"/>
    <col min="10929" max="10929" width="16.42578125" style="756" customWidth="1"/>
    <col min="10930" max="10932" width="10.42578125" style="756" customWidth="1"/>
    <col min="10933" max="10933" width="8.7109375" style="756" customWidth="1"/>
    <col min="10934" max="10934" width="0.7109375" style="756" customWidth="1"/>
    <col min="10935" max="10935" width="3.140625" style="756" customWidth="1"/>
    <col min="10936" max="10936" width="1.140625" style="756" customWidth="1"/>
    <col min="10937" max="10937" width="18" style="756" customWidth="1"/>
    <col min="10938" max="10938" width="9.42578125" style="756" customWidth="1"/>
    <col min="10939" max="10939" width="8.7109375" style="756" customWidth="1"/>
    <col min="10940" max="10940" width="9.28515625" style="756" customWidth="1"/>
    <col min="10941" max="10941" width="10.140625" style="756" customWidth="1"/>
    <col min="10942" max="10942" width="5.140625" style="756" customWidth="1"/>
    <col min="10943" max="10943" width="10.140625" style="756" customWidth="1"/>
    <col min="10944" max="10944" width="6.42578125" style="756" customWidth="1"/>
    <col min="10945" max="10945" width="11.42578125" style="756"/>
    <col min="10946" max="10946" width="1.28515625" style="756" customWidth="1"/>
    <col min="10947" max="10947" width="1.42578125" style="756" customWidth="1"/>
    <col min="10948" max="10948" width="8.28515625" style="756" customWidth="1"/>
    <col min="10949" max="10949" width="11.42578125" style="756"/>
    <col min="10950" max="10951" width="10.7109375" style="756" customWidth="1"/>
    <col min="10952" max="10952" width="10.28515625" style="756" customWidth="1"/>
    <col min="10953" max="10953" width="11.28515625" style="756" customWidth="1"/>
    <col min="10954" max="10954" width="7.7109375" style="756" customWidth="1"/>
    <col min="10955" max="10955" width="10.140625" style="756" customWidth="1"/>
    <col min="10956" max="10956" width="6.5703125" style="756" customWidth="1"/>
    <col min="10957" max="10957" width="1.140625" style="756" customWidth="1"/>
    <col min="10958" max="10958" width="24.5703125" style="756" customWidth="1"/>
    <col min="10959" max="10959" width="9.85546875" style="756" customWidth="1"/>
    <col min="10960" max="10960" width="10.7109375" style="756" customWidth="1"/>
    <col min="10961" max="10961" width="10.85546875" style="756" customWidth="1"/>
    <col min="10962" max="10962" width="11.140625" style="756" customWidth="1"/>
    <col min="10963" max="10963" width="9.85546875" style="756" customWidth="1"/>
    <col min="10964" max="10964" width="1" style="756" customWidth="1"/>
    <col min="10965" max="10965" width="16.5703125" style="756" customWidth="1"/>
    <col min="10966" max="10966" width="0.5703125" style="756" customWidth="1"/>
    <col min="10967" max="10967" width="0.7109375" style="756" customWidth="1"/>
    <col min="10968" max="10968" width="27.85546875" style="756" customWidth="1"/>
    <col min="10969" max="10969" width="0.85546875" style="756" customWidth="1"/>
    <col min="10970" max="10970" width="27.42578125" style="756" customWidth="1"/>
    <col min="10971" max="10971" width="14.7109375" style="756" customWidth="1"/>
    <col min="10972" max="10972" width="0.42578125" style="756" customWidth="1"/>
    <col min="10973" max="10973" width="0.7109375" style="756" customWidth="1"/>
    <col min="10974" max="10974" width="21.7109375" style="756" customWidth="1"/>
    <col min="10975" max="10975" width="1.28515625" style="756" customWidth="1"/>
    <col min="10976" max="10976" width="21.140625" style="756" customWidth="1"/>
    <col min="10977" max="11181" width="11.42578125" style="756"/>
    <col min="11182" max="11182" width="0.7109375" style="756" customWidth="1"/>
    <col min="11183" max="11184" width="1.5703125" style="756" customWidth="1"/>
    <col min="11185" max="11185" width="16.42578125" style="756" customWidth="1"/>
    <col min="11186" max="11188" width="10.42578125" style="756" customWidth="1"/>
    <col min="11189" max="11189" width="8.7109375" style="756" customWidth="1"/>
    <col min="11190" max="11190" width="0.7109375" style="756" customWidth="1"/>
    <col min="11191" max="11191" width="3.140625" style="756" customWidth="1"/>
    <col min="11192" max="11192" width="1.140625" style="756" customWidth="1"/>
    <col min="11193" max="11193" width="18" style="756" customWidth="1"/>
    <col min="11194" max="11194" width="9.42578125" style="756" customWidth="1"/>
    <col min="11195" max="11195" width="8.7109375" style="756" customWidth="1"/>
    <col min="11196" max="11196" width="9.28515625" style="756" customWidth="1"/>
    <col min="11197" max="11197" width="10.140625" style="756" customWidth="1"/>
    <col min="11198" max="11198" width="5.140625" style="756" customWidth="1"/>
    <col min="11199" max="11199" width="10.140625" style="756" customWidth="1"/>
    <col min="11200" max="11200" width="6.42578125" style="756" customWidth="1"/>
    <col min="11201" max="11201" width="11.42578125" style="756"/>
    <col min="11202" max="11202" width="1.28515625" style="756" customWidth="1"/>
    <col min="11203" max="11203" width="1.42578125" style="756" customWidth="1"/>
    <col min="11204" max="11204" width="8.28515625" style="756" customWidth="1"/>
    <col min="11205" max="11205" width="11.42578125" style="756"/>
    <col min="11206" max="11207" width="10.7109375" style="756" customWidth="1"/>
    <col min="11208" max="11208" width="10.28515625" style="756" customWidth="1"/>
    <col min="11209" max="11209" width="11.28515625" style="756" customWidth="1"/>
    <col min="11210" max="11210" width="7.7109375" style="756" customWidth="1"/>
    <col min="11211" max="11211" width="10.140625" style="756" customWidth="1"/>
    <col min="11212" max="11212" width="6.5703125" style="756" customWidth="1"/>
    <col min="11213" max="11213" width="1.140625" style="756" customWidth="1"/>
    <col min="11214" max="11214" width="24.5703125" style="756" customWidth="1"/>
    <col min="11215" max="11215" width="9.85546875" style="756" customWidth="1"/>
    <col min="11216" max="11216" width="10.7109375" style="756" customWidth="1"/>
    <col min="11217" max="11217" width="10.85546875" style="756" customWidth="1"/>
    <col min="11218" max="11218" width="11.140625" style="756" customWidth="1"/>
    <col min="11219" max="11219" width="9.85546875" style="756" customWidth="1"/>
    <col min="11220" max="11220" width="1" style="756" customWidth="1"/>
    <col min="11221" max="11221" width="16.5703125" style="756" customWidth="1"/>
    <col min="11222" max="11222" width="0.5703125" style="756" customWidth="1"/>
    <col min="11223" max="11223" width="0.7109375" style="756" customWidth="1"/>
    <col min="11224" max="11224" width="27.85546875" style="756" customWidth="1"/>
    <col min="11225" max="11225" width="0.85546875" style="756" customWidth="1"/>
    <col min="11226" max="11226" width="27.42578125" style="756" customWidth="1"/>
    <col min="11227" max="11227" width="14.7109375" style="756" customWidth="1"/>
    <col min="11228" max="11228" width="0.42578125" style="756" customWidth="1"/>
    <col min="11229" max="11229" width="0.7109375" style="756" customWidth="1"/>
    <col min="11230" max="11230" width="21.7109375" style="756" customWidth="1"/>
    <col min="11231" max="11231" width="1.28515625" style="756" customWidth="1"/>
    <col min="11232" max="11232" width="21.140625" style="756" customWidth="1"/>
    <col min="11233" max="11437" width="11.42578125" style="756"/>
    <col min="11438" max="11438" width="0.7109375" style="756" customWidth="1"/>
    <col min="11439" max="11440" width="1.5703125" style="756" customWidth="1"/>
    <col min="11441" max="11441" width="16.42578125" style="756" customWidth="1"/>
    <col min="11442" max="11444" width="10.42578125" style="756" customWidth="1"/>
    <col min="11445" max="11445" width="8.7109375" style="756" customWidth="1"/>
    <col min="11446" max="11446" width="0.7109375" style="756" customWidth="1"/>
    <col min="11447" max="11447" width="3.140625" style="756" customWidth="1"/>
    <col min="11448" max="11448" width="1.140625" style="756" customWidth="1"/>
    <col min="11449" max="11449" width="18" style="756" customWidth="1"/>
    <col min="11450" max="11450" width="9.42578125" style="756" customWidth="1"/>
    <col min="11451" max="11451" width="8.7109375" style="756" customWidth="1"/>
    <col min="11452" max="11452" width="9.28515625" style="756" customWidth="1"/>
    <col min="11453" max="11453" width="10.140625" style="756" customWidth="1"/>
    <col min="11454" max="11454" width="5.140625" style="756" customWidth="1"/>
    <col min="11455" max="11455" width="10.140625" style="756" customWidth="1"/>
    <col min="11456" max="11456" width="6.42578125" style="756" customWidth="1"/>
    <col min="11457" max="11457" width="11.42578125" style="756"/>
    <col min="11458" max="11458" width="1.28515625" style="756" customWidth="1"/>
    <col min="11459" max="11459" width="1.42578125" style="756" customWidth="1"/>
    <col min="11460" max="11460" width="8.28515625" style="756" customWidth="1"/>
    <col min="11461" max="11461" width="11.42578125" style="756"/>
    <col min="11462" max="11463" width="10.7109375" style="756" customWidth="1"/>
    <col min="11464" max="11464" width="10.28515625" style="756" customWidth="1"/>
    <col min="11465" max="11465" width="11.28515625" style="756" customWidth="1"/>
    <col min="11466" max="11466" width="7.7109375" style="756" customWidth="1"/>
    <col min="11467" max="11467" width="10.140625" style="756" customWidth="1"/>
    <col min="11468" max="11468" width="6.5703125" style="756" customWidth="1"/>
    <col min="11469" max="11469" width="1.140625" style="756" customWidth="1"/>
    <col min="11470" max="11470" width="24.5703125" style="756" customWidth="1"/>
    <col min="11471" max="11471" width="9.85546875" style="756" customWidth="1"/>
    <col min="11472" max="11472" width="10.7109375" style="756" customWidth="1"/>
    <col min="11473" max="11473" width="10.85546875" style="756" customWidth="1"/>
    <col min="11474" max="11474" width="11.140625" style="756" customWidth="1"/>
    <col min="11475" max="11475" width="9.85546875" style="756" customWidth="1"/>
    <col min="11476" max="11476" width="1" style="756" customWidth="1"/>
    <col min="11477" max="11477" width="16.5703125" style="756" customWidth="1"/>
    <col min="11478" max="11478" width="0.5703125" style="756" customWidth="1"/>
    <col min="11479" max="11479" width="0.7109375" style="756" customWidth="1"/>
    <col min="11480" max="11480" width="27.85546875" style="756" customWidth="1"/>
    <col min="11481" max="11481" width="0.85546875" style="756" customWidth="1"/>
    <col min="11482" max="11482" width="27.42578125" style="756" customWidth="1"/>
    <col min="11483" max="11483" width="14.7109375" style="756" customWidth="1"/>
    <col min="11484" max="11484" width="0.42578125" style="756" customWidth="1"/>
    <col min="11485" max="11485" width="0.7109375" style="756" customWidth="1"/>
    <col min="11486" max="11486" width="21.7109375" style="756" customWidth="1"/>
    <col min="11487" max="11487" width="1.28515625" style="756" customWidth="1"/>
    <col min="11488" max="11488" width="21.140625" style="756" customWidth="1"/>
    <col min="11489" max="11693" width="11.42578125" style="756"/>
    <col min="11694" max="11694" width="0.7109375" style="756" customWidth="1"/>
    <col min="11695" max="11696" width="1.5703125" style="756" customWidth="1"/>
    <col min="11697" max="11697" width="16.42578125" style="756" customWidth="1"/>
    <col min="11698" max="11700" width="10.42578125" style="756" customWidth="1"/>
    <col min="11701" max="11701" width="8.7109375" style="756" customWidth="1"/>
    <col min="11702" max="11702" width="0.7109375" style="756" customWidth="1"/>
    <col min="11703" max="11703" width="3.140625" style="756" customWidth="1"/>
    <col min="11704" max="11704" width="1.140625" style="756" customWidth="1"/>
    <col min="11705" max="11705" width="18" style="756" customWidth="1"/>
    <col min="11706" max="11706" width="9.42578125" style="756" customWidth="1"/>
    <col min="11707" max="11707" width="8.7109375" style="756" customWidth="1"/>
    <col min="11708" max="11708" width="9.28515625" style="756" customWidth="1"/>
    <col min="11709" max="11709" width="10.140625" style="756" customWidth="1"/>
    <col min="11710" max="11710" width="5.140625" style="756" customWidth="1"/>
    <col min="11711" max="11711" width="10.140625" style="756" customWidth="1"/>
    <col min="11712" max="11712" width="6.42578125" style="756" customWidth="1"/>
    <col min="11713" max="11713" width="11.42578125" style="756"/>
    <col min="11714" max="11714" width="1.28515625" style="756" customWidth="1"/>
    <col min="11715" max="11715" width="1.42578125" style="756" customWidth="1"/>
    <col min="11716" max="11716" width="8.28515625" style="756" customWidth="1"/>
    <col min="11717" max="11717" width="11.42578125" style="756"/>
    <col min="11718" max="11719" width="10.7109375" style="756" customWidth="1"/>
    <col min="11720" max="11720" width="10.28515625" style="756" customWidth="1"/>
    <col min="11721" max="11721" width="11.28515625" style="756" customWidth="1"/>
    <col min="11722" max="11722" width="7.7109375" style="756" customWidth="1"/>
    <col min="11723" max="11723" width="10.140625" style="756" customWidth="1"/>
    <col min="11724" max="11724" width="6.5703125" style="756" customWidth="1"/>
    <col min="11725" max="11725" width="1.140625" style="756" customWidth="1"/>
    <col min="11726" max="11726" width="24.5703125" style="756" customWidth="1"/>
    <col min="11727" max="11727" width="9.85546875" style="756" customWidth="1"/>
    <col min="11728" max="11728" width="10.7109375" style="756" customWidth="1"/>
    <col min="11729" max="11729" width="10.85546875" style="756" customWidth="1"/>
    <col min="11730" max="11730" width="11.140625" style="756" customWidth="1"/>
    <col min="11731" max="11731" width="9.85546875" style="756" customWidth="1"/>
    <col min="11732" max="11732" width="1" style="756" customWidth="1"/>
    <col min="11733" max="11733" width="16.5703125" style="756" customWidth="1"/>
    <col min="11734" max="11734" width="0.5703125" style="756" customWidth="1"/>
    <col min="11735" max="11735" width="0.7109375" style="756" customWidth="1"/>
    <col min="11736" max="11736" width="27.85546875" style="756" customWidth="1"/>
    <col min="11737" max="11737" width="0.85546875" style="756" customWidth="1"/>
    <col min="11738" max="11738" width="27.42578125" style="756" customWidth="1"/>
    <col min="11739" max="11739" width="14.7109375" style="756" customWidth="1"/>
    <col min="11740" max="11740" width="0.42578125" style="756" customWidth="1"/>
    <col min="11741" max="11741" width="0.7109375" style="756" customWidth="1"/>
    <col min="11742" max="11742" width="21.7109375" style="756" customWidth="1"/>
    <col min="11743" max="11743" width="1.28515625" style="756" customWidth="1"/>
    <col min="11744" max="11744" width="21.140625" style="756" customWidth="1"/>
    <col min="11745" max="11949" width="11.42578125" style="756"/>
    <col min="11950" max="11950" width="0.7109375" style="756" customWidth="1"/>
    <col min="11951" max="11952" width="1.5703125" style="756" customWidth="1"/>
    <col min="11953" max="11953" width="16.42578125" style="756" customWidth="1"/>
    <col min="11954" max="11956" width="10.42578125" style="756" customWidth="1"/>
    <col min="11957" max="11957" width="8.7109375" style="756" customWidth="1"/>
    <col min="11958" max="11958" width="0.7109375" style="756" customWidth="1"/>
    <col min="11959" max="11959" width="3.140625" style="756" customWidth="1"/>
    <col min="11960" max="11960" width="1.140625" style="756" customWidth="1"/>
    <col min="11961" max="11961" width="18" style="756" customWidth="1"/>
    <col min="11962" max="11962" width="9.42578125" style="756" customWidth="1"/>
    <col min="11963" max="11963" width="8.7109375" style="756" customWidth="1"/>
    <col min="11964" max="11964" width="9.28515625" style="756" customWidth="1"/>
    <col min="11965" max="11965" width="10.140625" style="756" customWidth="1"/>
    <col min="11966" max="11966" width="5.140625" style="756" customWidth="1"/>
    <col min="11967" max="11967" width="10.140625" style="756" customWidth="1"/>
    <col min="11968" max="11968" width="6.42578125" style="756" customWidth="1"/>
    <col min="11969" max="11969" width="11.42578125" style="756"/>
    <col min="11970" max="11970" width="1.28515625" style="756" customWidth="1"/>
    <col min="11971" max="11971" width="1.42578125" style="756" customWidth="1"/>
    <col min="11972" max="11972" width="8.28515625" style="756" customWidth="1"/>
    <col min="11973" max="11973" width="11.42578125" style="756"/>
    <col min="11974" max="11975" width="10.7109375" style="756" customWidth="1"/>
    <col min="11976" max="11976" width="10.28515625" style="756" customWidth="1"/>
    <col min="11977" max="11977" width="11.28515625" style="756" customWidth="1"/>
    <col min="11978" max="11978" width="7.7109375" style="756" customWidth="1"/>
    <col min="11979" max="11979" width="10.140625" style="756" customWidth="1"/>
    <col min="11980" max="11980" width="6.5703125" style="756" customWidth="1"/>
    <col min="11981" max="11981" width="1.140625" style="756" customWidth="1"/>
    <col min="11982" max="11982" width="24.5703125" style="756" customWidth="1"/>
    <col min="11983" max="11983" width="9.85546875" style="756" customWidth="1"/>
    <col min="11984" max="11984" width="10.7109375" style="756" customWidth="1"/>
    <col min="11985" max="11985" width="10.85546875" style="756" customWidth="1"/>
    <col min="11986" max="11986" width="11.140625" style="756" customWidth="1"/>
    <col min="11987" max="11987" width="9.85546875" style="756" customWidth="1"/>
    <col min="11988" max="11988" width="1" style="756" customWidth="1"/>
    <col min="11989" max="11989" width="16.5703125" style="756" customWidth="1"/>
    <col min="11990" max="11990" width="0.5703125" style="756" customWidth="1"/>
    <col min="11991" max="11991" width="0.7109375" style="756" customWidth="1"/>
    <col min="11992" max="11992" width="27.85546875" style="756" customWidth="1"/>
    <col min="11993" max="11993" width="0.85546875" style="756" customWidth="1"/>
    <col min="11994" max="11994" width="27.42578125" style="756" customWidth="1"/>
    <col min="11995" max="11995" width="14.7109375" style="756" customWidth="1"/>
    <col min="11996" max="11996" width="0.42578125" style="756" customWidth="1"/>
    <col min="11997" max="11997" width="0.7109375" style="756" customWidth="1"/>
    <col min="11998" max="11998" width="21.7109375" style="756" customWidth="1"/>
    <col min="11999" max="11999" width="1.28515625" style="756" customWidth="1"/>
    <col min="12000" max="12000" width="21.140625" style="756" customWidth="1"/>
    <col min="12001" max="12205" width="11.42578125" style="756"/>
    <col min="12206" max="12206" width="0.7109375" style="756" customWidth="1"/>
    <col min="12207" max="12208" width="1.5703125" style="756" customWidth="1"/>
    <col min="12209" max="12209" width="16.42578125" style="756" customWidth="1"/>
    <col min="12210" max="12212" width="10.42578125" style="756" customWidth="1"/>
    <col min="12213" max="12213" width="8.7109375" style="756" customWidth="1"/>
    <col min="12214" max="12214" width="0.7109375" style="756" customWidth="1"/>
    <col min="12215" max="12215" width="3.140625" style="756" customWidth="1"/>
    <col min="12216" max="12216" width="1.140625" style="756" customWidth="1"/>
    <col min="12217" max="12217" width="18" style="756" customWidth="1"/>
    <col min="12218" max="12218" width="9.42578125" style="756" customWidth="1"/>
    <col min="12219" max="12219" width="8.7109375" style="756" customWidth="1"/>
    <col min="12220" max="12220" width="9.28515625" style="756" customWidth="1"/>
    <col min="12221" max="12221" width="10.140625" style="756" customWidth="1"/>
    <col min="12222" max="12222" width="5.140625" style="756" customWidth="1"/>
    <col min="12223" max="12223" width="10.140625" style="756" customWidth="1"/>
    <col min="12224" max="12224" width="6.42578125" style="756" customWidth="1"/>
    <col min="12225" max="12225" width="11.42578125" style="756"/>
    <col min="12226" max="12226" width="1.28515625" style="756" customWidth="1"/>
    <col min="12227" max="12227" width="1.42578125" style="756" customWidth="1"/>
    <col min="12228" max="12228" width="8.28515625" style="756" customWidth="1"/>
    <col min="12229" max="12229" width="11.42578125" style="756"/>
    <col min="12230" max="12231" width="10.7109375" style="756" customWidth="1"/>
    <col min="12232" max="12232" width="10.28515625" style="756" customWidth="1"/>
    <col min="12233" max="12233" width="11.28515625" style="756" customWidth="1"/>
    <col min="12234" max="12234" width="7.7109375" style="756" customWidth="1"/>
    <col min="12235" max="12235" width="10.140625" style="756" customWidth="1"/>
    <col min="12236" max="12236" width="6.5703125" style="756" customWidth="1"/>
    <col min="12237" max="12237" width="1.140625" style="756" customWidth="1"/>
    <col min="12238" max="12238" width="24.5703125" style="756" customWidth="1"/>
    <col min="12239" max="12239" width="9.85546875" style="756" customWidth="1"/>
    <col min="12240" max="12240" width="10.7109375" style="756" customWidth="1"/>
    <col min="12241" max="12241" width="10.85546875" style="756" customWidth="1"/>
    <col min="12242" max="12242" width="11.140625" style="756" customWidth="1"/>
    <col min="12243" max="12243" width="9.85546875" style="756" customWidth="1"/>
    <col min="12244" max="12244" width="1" style="756" customWidth="1"/>
    <col min="12245" max="12245" width="16.5703125" style="756" customWidth="1"/>
    <col min="12246" max="12246" width="0.5703125" style="756" customWidth="1"/>
    <col min="12247" max="12247" width="0.7109375" style="756" customWidth="1"/>
    <col min="12248" max="12248" width="27.85546875" style="756" customWidth="1"/>
    <col min="12249" max="12249" width="0.85546875" style="756" customWidth="1"/>
    <col min="12250" max="12250" width="27.42578125" style="756" customWidth="1"/>
    <col min="12251" max="12251" width="14.7109375" style="756" customWidth="1"/>
    <col min="12252" max="12252" width="0.42578125" style="756" customWidth="1"/>
    <col min="12253" max="12253" width="0.7109375" style="756" customWidth="1"/>
    <col min="12254" max="12254" width="21.7109375" style="756" customWidth="1"/>
    <col min="12255" max="12255" width="1.28515625" style="756" customWidth="1"/>
    <col min="12256" max="12256" width="21.140625" style="756" customWidth="1"/>
    <col min="12257" max="12461" width="11.42578125" style="756"/>
    <col min="12462" max="12462" width="0.7109375" style="756" customWidth="1"/>
    <col min="12463" max="12464" width="1.5703125" style="756" customWidth="1"/>
    <col min="12465" max="12465" width="16.42578125" style="756" customWidth="1"/>
    <col min="12466" max="12468" width="10.42578125" style="756" customWidth="1"/>
    <col min="12469" max="12469" width="8.7109375" style="756" customWidth="1"/>
    <col min="12470" max="12470" width="0.7109375" style="756" customWidth="1"/>
    <col min="12471" max="12471" width="3.140625" style="756" customWidth="1"/>
    <col min="12472" max="12472" width="1.140625" style="756" customWidth="1"/>
    <col min="12473" max="12473" width="18" style="756" customWidth="1"/>
    <col min="12474" max="12474" width="9.42578125" style="756" customWidth="1"/>
    <col min="12475" max="12475" width="8.7109375" style="756" customWidth="1"/>
    <col min="12476" max="12476" width="9.28515625" style="756" customWidth="1"/>
    <col min="12477" max="12477" width="10.140625" style="756" customWidth="1"/>
    <col min="12478" max="12478" width="5.140625" style="756" customWidth="1"/>
    <col min="12479" max="12479" width="10.140625" style="756" customWidth="1"/>
    <col min="12480" max="12480" width="6.42578125" style="756" customWidth="1"/>
    <col min="12481" max="12481" width="11.42578125" style="756"/>
    <col min="12482" max="12482" width="1.28515625" style="756" customWidth="1"/>
    <col min="12483" max="12483" width="1.42578125" style="756" customWidth="1"/>
    <col min="12484" max="12484" width="8.28515625" style="756" customWidth="1"/>
    <col min="12485" max="12485" width="11.42578125" style="756"/>
    <col min="12486" max="12487" width="10.7109375" style="756" customWidth="1"/>
    <col min="12488" max="12488" width="10.28515625" style="756" customWidth="1"/>
    <col min="12489" max="12489" width="11.28515625" style="756" customWidth="1"/>
    <col min="12490" max="12490" width="7.7109375" style="756" customWidth="1"/>
    <col min="12491" max="12491" width="10.140625" style="756" customWidth="1"/>
    <col min="12492" max="12492" width="6.5703125" style="756" customWidth="1"/>
    <col min="12493" max="12493" width="1.140625" style="756" customWidth="1"/>
    <col min="12494" max="12494" width="24.5703125" style="756" customWidth="1"/>
    <col min="12495" max="12495" width="9.85546875" style="756" customWidth="1"/>
    <col min="12496" max="12496" width="10.7109375" style="756" customWidth="1"/>
    <col min="12497" max="12497" width="10.85546875" style="756" customWidth="1"/>
    <col min="12498" max="12498" width="11.140625" style="756" customWidth="1"/>
    <col min="12499" max="12499" width="9.85546875" style="756" customWidth="1"/>
    <col min="12500" max="12500" width="1" style="756" customWidth="1"/>
    <col min="12501" max="12501" width="16.5703125" style="756" customWidth="1"/>
    <col min="12502" max="12502" width="0.5703125" style="756" customWidth="1"/>
    <col min="12503" max="12503" width="0.7109375" style="756" customWidth="1"/>
    <col min="12504" max="12504" width="27.85546875" style="756" customWidth="1"/>
    <col min="12505" max="12505" width="0.85546875" style="756" customWidth="1"/>
    <col min="12506" max="12506" width="27.42578125" style="756" customWidth="1"/>
    <col min="12507" max="12507" width="14.7109375" style="756" customWidth="1"/>
    <col min="12508" max="12508" width="0.42578125" style="756" customWidth="1"/>
    <col min="12509" max="12509" width="0.7109375" style="756" customWidth="1"/>
    <col min="12510" max="12510" width="21.7109375" style="756" customWidth="1"/>
    <col min="12511" max="12511" width="1.28515625" style="756" customWidth="1"/>
    <col min="12512" max="12512" width="21.140625" style="756" customWidth="1"/>
    <col min="12513" max="12717" width="11.42578125" style="756"/>
    <col min="12718" max="12718" width="0.7109375" style="756" customWidth="1"/>
    <col min="12719" max="12720" width="1.5703125" style="756" customWidth="1"/>
    <col min="12721" max="12721" width="16.42578125" style="756" customWidth="1"/>
    <col min="12722" max="12724" width="10.42578125" style="756" customWidth="1"/>
    <col min="12725" max="12725" width="8.7109375" style="756" customWidth="1"/>
    <col min="12726" max="12726" width="0.7109375" style="756" customWidth="1"/>
    <col min="12727" max="12727" width="3.140625" style="756" customWidth="1"/>
    <col min="12728" max="12728" width="1.140625" style="756" customWidth="1"/>
    <col min="12729" max="12729" width="18" style="756" customWidth="1"/>
    <col min="12730" max="12730" width="9.42578125" style="756" customWidth="1"/>
    <col min="12731" max="12731" width="8.7109375" style="756" customWidth="1"/>
    <col min="12732" max="12732" width="9.28515625" style="756" customWidth="1"/>
    <col min="12733" max="12733" width="10.140625" style="756" customWidth="1"/>
    <col min="12734" max="12734" width="5.140625" style="756" customWidth="1"/>
    <col min="12735" max="12735" width="10.140625" style="756" customWidth="1"/>
    <col min="12736" max="12736" width="6.42578125" style="756" customWidth="1"/>
    <col min="12737" max="12737" width="11.42578125" style="756"/>
    <col min="12738" max="12738" width="1.28515625" style="756" customWidth="1"/>
    <col min="12739" max="12739" width="1.42578125" style="756" customWidth="1"/>
    <col min="12740" max="12740" width="8.28515625" style="756" customWidth="1"/>
    <col min="12741" max="12741" width="11.42578125" style="756"/>
    <col min="12742" max="12743" width="10.7109375" style="756" customWidth="1"/>
    <col min="12744" max="12744" width="10.28515625" style="756" customWidth="1"/>
    <col min="12745" max="12745" width="11.28515625" style="756" customWidth="1"/>
    <col min="12746" max="12746" width="7.7109375" style="756" customWidth="1"/>
    <col min="12747" max="12747" width="10.140625" style="756" customWidth="1"/>
    <col min="12748" max="12748" width="6.5703125" style="756" customWidth="1"/>
    <col min="12749" max="12749" width="1.140625" style="756" customWidth="1"/>
    <col min="12750" max="12750" width="24.5703125" style="756" customWidth="1"/>
    <col min="12751" max="12751" width="9.85546875" style="756" customWidth="1"/>
    <col min="12752" max="12752" width="10.7109375" style="756" customWidth="1"/>
    <col min="12753" max="12753" width="10.85546875" style="756" customWidth="1"/>
    <col min="12754" max="12754" width="11.140625" style="756" customWidth="1"/>
    <col min="12755" max="12755" width="9.85546875" style="756" customWidth="1"/>
    <col min="12756" max="12756" width="1" style="756" customWidth="1"/>
    <col min="12757" max="12757" width="16.5703125" style="756" customWidth="1"/>
    <col min="12758" max="12758" width="0.5703125" style="756" customWidth="1"/>
    <col min="12759" max="12759" width="0.7109375" style="756" customWidth="1"/>
    <col min="12760" max="12760" width="27.85546875" style="756" customWidth="1"/>
    <col min="12761" max="12761" width="0.85546875" style="756" customWidth="1"/>
    <col min="12762" max="12762" width="27.42578125" style="756" customWidth="1"/>
    <col min="12763" max="12763" width="14.7109375" style="756" customWidth="1"/>
    <col min="12764" max="12764" width="0.42578125" style="756" customWidth="1"/>
    <col min="12765" max="12765" width="0.7109375" style="756" customWidth="1"/>
    <col min="12766" max="12766" width="21.7109375" style="756" customWidth="1"/>
    <col min="12767" max="12767" width="1.28515625" style="756" customWidth="1"/>
    <col min="12768" max="12768" width="21.140625" style="756" customWidth="1"/>
    <col min="12769" max="12973" width="11.42578125" style="756"/>
    <col min="12974" max="12974" width="0.7109375" style="756" customWidth="1"/>
    <col min="12975" max="12976" width="1.5703125" style="756" customWidth="1"/>
    <col min="12977" max="12977" width="16.42578125" style="756" customWidth="1"/>
    <col min="12978" max="12980" width="10.42578125" style="756" customWidth="1"/>
    <col min="12981" max="12981" width="8.7109375" style="756" customWidth="1"/>
    <col min="12982" max="12982" width="0.7109375" style="756" customWidth="1"/>
    <col min="12983" max="12983" width="3.140625" style="756" customWidth="1"/>
    <col min="12984" max="12984" width="1.140625" style="756" customWidth="1"/>
    <col min="12985" max="12985" width="18" style="756" customWidth="1"/>
    <col min="12986" max="12986" width="9.42578125" style="756" customWidth="1"/>
    <col min="12987" max="12987" width="8.7109375" style="756" customWidth="1"/>
    <col min="12988" max="12988" width="9.28515625" style="756" customWidth="1"/>
    <col min="12989" max="12989" width="10.140625" style="756" customWidth="1"/>
    <col min="12990" max="12990" width="5.140625" style="756" customWidth="1"/>
    <col min="12991" max="12991" width="10.140625" style="756" customWidth="1"/>
    <col min="12992" max="12992" width="6.42578125" style="756" customWidth="1"/>
    <col min="12993" max="12993" width="11.42578125" style="756"/>
    <col min="12994" max="12994" width="1.28515625" style="756" customWidth="1"/>
    <col min="12995" max="12995" width="1.42578125" style="756" customWidth="1"/>
    <col min="12996" max="12996" width="8.28515625" style="756" customWidth="1"/>
    <col min="12997" max="12997" width="11.42578125" style="756"/>
    <col min="12998" max="12999" width="10.7109375" style="756" customWidth="1"/>
    <col min="13000" max="13000" width="10.28515625" style="756" customWidth="1"/>
    <col min="13001" max="13001" width="11.28515625" style="756" customWidth="1"/>
    <col min="13002" max="13002" width="7.7109375" style="756" customWidth="1"/>
    <col min="13003" max="13003" width="10.140625" style="756" customWidth="1"/>
    <col min="13004" max="13004" width="6.5703125" style="756" customWidth="1"/>
    <col min="13005" max="13005" width="1.140625" style="756" customWidth="1"/>
    <col min="13006" max="13006" width="24.5703125" style="756" customWidth="1"/>
    <col min="13007" max="13007" width="9.85546875" style="756" customWidth="1"/>
    <col min="13008" max="13008" width="10.7109375" style="756" customWidth="1"/>
    <col min="13009" max="13009" width="10.85546875" style="756" customWidth="1"/>
    <col min="13010" max="13010" width="11.140625" style="756" customWidth="1"/>
    <col min="13011" max="13011" width="9.85546875" style="756" customWidth="1"/>
    <col min="13012" max="13012" width="1" style="756" customWidth="1"/>
    <col min="13013" max="13013" width="16.5703125" style="756" customWidth="1"/>
    <col min="13014" max="13014" width="0.5703125" style="756" customWidth="1"/>
    <col min="13015" max="13015" width="0.7109375" style="756" customWidth="1"/>
    <col min="13016" max="13016" width="27.85546875" style="756" customWidth="1"/>
    <col min="13017" max="13017" width="0.85546875" style="756" customWidth="1"/>
    <col min="13018" max="13018" width="27.42578125" style="756" customWidth="1"/>
    <col min="13019" max="13019" width="14.7109375" style="756" customWidth="1"/>
    <col min="13020" max="13020" width="0.42578125" style="756" customWidth="1"/>
    <col min="13021" max="13021" width="0.7109375" style="756" customWidth="1"/>
    <col min="13022" max="13022" width="21.7109375" style="756" customWidth="1"/>
    <col min="13023" max="13023" width="1.28515625" style="756" customWidth="1"/>
    <col min="13024" max="13024" width="21.140625" style="756" customWidth="1"/>
    <col min="13025" max="13229" width="11.42578125" style="756"/>
    <col min="13230" max="13230" width="0.7109375" style="756" customWidth="1"/>
    <col min="13231" max="13232" width="1.5703125" style="756" customWidth="1"/>
    <col min="13233" max="13233" width="16.42578125" style="756" customWidth="1"/>
    <col min="13234" max="13236" width="10.42578125" style="756" customWidth="1"/>
    <col min="13237" max="13237" width="8.7109375" style="756" customWidth="1"/>
    <col min="13238" max="13238" width="0.7109375" style="756" customWidth="1"/>
    <col min="13239" max="13239" width="3.140625" style="756" customWidth="1"/>
    <col min="13240" max="13240" width="1.140625" style="756" customWidth="1"/>
    <col min="13241" max="13241" width="18" style="756" customWidth="1"/>
    <col min="13242" max="13242" width="9.42578125" style="756" customWidth="1"/>
    <col min="13243" max="13243" width="8.7109375" style="756" customWidth="1"/>
    <col min="13244" max="13244" width="9.28515625" style="756" customWidth="1"/>
    <col min="13245" max="13245" width="10.140625" style="756" customWidth="1"/>
    <col min="13246" max="13246" width="5.140625" style="756" customWidth="1"/>
    <col min="13247" max="13247" width="10.140625" style="756" customWidth="1"/>
    <col min="13248" max="13248" width="6.42578125" style="756" customWidth="1"/>
    <col min="13249" max="13249" width="11.42578125" style="756"/>
    <col min="13250" max="13250" width="1.28515625" style="756" customWidth="1"/>
    <col min="13251" max="13251" width="1.42578125" style="756" customWidth="1"/>
    <col min="13252" max="13252" width="8.28515625" style="756" customWidth="1"/>
    <col min="13253" max="13253" width="11.42578125" style="756"/>
    <col min="13254" max="13255" width="10.7109375" style="756" customWidth="1"/>
    <col min="13256" max="13256" width="10.28515625" style="756" customWidth="1"/>
    <col min="13257" max="13257" width="11.28515625" style="756" customWidth="1"/>
    <col min="13258" max="13258" width="7.7109375" style="756" customWidth="1"/>
    <col min="13259" max="13259" width="10.140625" style="756" customWidth="1"/>
    <col min="13260" max="13260" width="6.5703125" style="756" customWidth="1"/>
    <col min="13261" max="13261" width="1.140625" style="756" customWidth="1"/>
    <col min="13262" max="13262" width="24.5703125" style="756" customWidth="1"/>
    <col min="13263" max="13263" width="9.85546875" style="756" customWidth="1"/>
    <col min="13264" max="13264" width="10.7109375" style="756" customWidth="1"/>
    <col min="13265" max="13265" width="10.85546875" style="756" customWidth="1"/>
    <col min="13266" max="13266" width="11.140625" style="756" customWidth="1"/>
    <col min="13267" max="13267" width="9.85546875" style="756" customWidth="1"/>
    <col min="13268" max="13268" width="1" style="756" customWidth="1"/>
    <col min="13269" max="13269" width="16.5703125" style="756" customWidth="1"/>
    <col min="13270" max="13270" width="0.5703125" style="756" customWidth="1"/>
    <col min="13271" max="13271" width="0.7109375" style="756" customWidth="1"/>
    <col min="13272" max="13272" width="27.85546875" style="756" customWidth="1"/>
    <col min="13273" max="13273" width="0.85546875" style="756" customWidth="1"/>
    <col min="13274" max="13274" width="27.42578125" style="756" customWidth="1"/>
    <col min="13275" max="13275" width="14.7109375" style="756" customWidth="1"/>
    <col min="13276" max="13276" width="0.42578125" style="756" customWidth="1"/>
    <col min="13277" max="13277" width="0.7109375" style="756" customWidth="1"/>
    <col min="13278" max="13278" width="21.7109375" style="756" customWidth="1"/>
    <col min="13279" max="13279" width="1.28515625" style="756" customWidth="1"/>
    <col min="13280" max="13280" width="21.140625" style="756" customWidth="1"/>
    <col min="13281" max="13485" width="11.42578125" style="756"/>
    <col min="13486" max="13486" width="0.7109375" style="756" customWidth="1"/>
    <col min="13487" max="13488" width="1.5703125" style="756" customWidth="1"/>
    <col min="13489" max="13489" width="16.42578125" style="756" customWidth="1"/>
    <col min="13490" max="13492" width="10.42578125" style="756" customWidth="1"/>
    <col min="13493" max="13493" width="8.7109375" style="756" customWidth="1"/>
    <col min="13494" max="13494" width="0.7109375" style="756" customWidth="1"/>
    <col min="13495" max="13495" width="3.140625" style="756" customWidth="1"/>
    <col min="13496" max="13496" width="1.140625" style="756" customWidth="1"/>
    <col min="13497" max="13497" width="18" style="756" customWidth="1"/>
    <col min="13498" max="13498" width="9.42578125" style="756" customWidth="1"/>
    <col min="13499" max="13499" width="8.7109375" style="756" customWidth="1"/>
    <col min="13500" max="13500" width="9.28515625" style="756" customWidth="1"/>
    <col min="13501" max="13501" width="10.140625" style="756" customWidth="1"/>
    <col min="13502" max="13502" width="5.140625" style="756" customWidth="1"/>
    <col min="13503" max="13503" width="10.140625" style="756" customWidth="1"/>
    <col min="13504" max="13504" width="6.42578125" style="756" customWidth="1"/>
    <col min="13505" max="13505" width="11.42578125" style="756"/>
    <col min="13506" max="13506" width="1.28515625" style="756" customWidth="1"/>
    <col min="13507" max="13507" width="1.42578125" style="756" customWidth="1"/>
    <col min="13508" max="13508" width="8.28515625" style="756" customWidth="1"/>
    <col min="13509" max="13509" width="11.42578125" style="756"/>
    <col min="13510" max="13511" width="10.7109375" style="756" customWidth="1"/>
    <col min="13512" max="13512" width="10.28515625" style="756" customWidth="1"/>
    <col min="13513" max="13513" width="11.28515625" style="756" customWidth="1"/>
    <col min="13514" max="13514" width="7.7109375" style="756" customWidth="1"/>
    <col min="13515" max="13515" width="10.140625" style="756" customWidth="1"/>
    <col min="13516" max="13516" width="6.5703125" style="756" customWidth="1"/>
    <col min="13517" max="13517" width="1.140625" style="756" customWidth="1"/>
    <col min="13518" max="13518" width="24.5703125" style="756" customWidth="1"/>
    <col min="13519" max="13519" width="9.85546875" style="756" customWidth="1"/>
    <col min="13520" max="13520" width="10.7109375" style="756" customWidth="1"/>
    <col min="13521" max="13521" width="10.85546875" style="756" customWidth="1"/>
    <col min="13522" max="13522" width="11.140625" style="756" customWidth="1"/>
    <col min="13523" max="13523" width="9.85546875" style="756" customWidth="1"/>
    <col min="13524" max="13524" width="1" style="756" customWidth="1"/>
    <col min="13525" max="13525" width="16.5703125" style="756" customWidth="1"/>
    <col min="13526" max="13526" width="0.5703125" style="756" customWidth="1"/>
    <col min="13527" max="13527" width="0.7109375" style="756" customWidth="1"/>
    <col min="13528" max="13528" width="27.85546875" style="756" customWidth="1"/>
    <col min="13529" max="13529" width="0.85546875" style="756" customWidth="1"/>
    <col min="13530" max="13530" width="27.42578125" style="756" customWidth="1"/>
    <col min="13531" max="13531" width="14.7109375" style="756" customWidth="1"/>
    <col min="13532" max="13532" width="0.42578125" style="756" customWidth="1"/>
    <col min="13533" max="13533" width="0.7109375" style="756" customWidth="1"/>
    <col min="13534" max="13534" width="21.7109375" style="756" customWidth="1"/>
    <col min="13535" max="13535" width="1.28515625" style="756" customWidth="1"/>
    <col min="13536" max="13536" width="21.140625" style="756" customWidth="1"/>
    <col min="13537" max="13741" width="11.42578125" style="756"/>
    <col min="13742" max="13742" width="0.7109375" style="756" customWidth="1"/>
    <col min="13743" max="13744" width="1.5703125" style="756" customWidth="1"/>
    <col min="13745" max="13745" width="16.42578125" style="756" customWidth="1"/>
    <col min="13746" max="13748" width="10.42578125" style="756" customWidth="1"/>
    <col min="13749" max="13749" width="8.7109375" style="756" customWidth="1"/>
    <col min="13750" max="13750" width="0.7109375" style="756" customWidth="1"/>
    <col min="13751" max="13751" width="3.140625" style="756" customWidth="1"/>
    <col min="13752" max="13752" width="1.140625" style="756" customWidth="1"/>
    <col min="13753" max="13753" width="18" style="756" customWidth="1"/>
    <col min="13754" max="13754" width="9.42578125" style="756" customWidth="1"/>
    <col min="13755" max="13755" width="8.7109375" style="756" customWidth="1"/>
    <col min="13756" max="13756" width="9.28515625" style="756" customWidth="1"/>
    <col min="13757" max="13757" width="10.140625" style="756" customWidth="1"/>
    <col min="13758" max="13758" width="5.140625" style="756" customWidth="1"/>
    <col min="13759" max="13759" width="10.140625" style="756" customWidth="1"/>
    <col min="13760" max="13760" width="6.42578125" style="756" customWidth="1"/>
    <col min="13761" max="13761" width="11.42578125" style="756"/>
    <col min="13762" max="13762" width="1.28515625" style="756" customWidth="1"/>
    <col min="13763" max="13763" width="1.42578125" style="756" customWidth="1"/>
    <col min="13764" max="13764" width="8.28515625" style="756" customWidth="1"/>
    <col min="13765" max="13765" width="11.42578125" style="756"/>
    <col min="13766" max="13767" width="10.7109375" style="756" customWidth="1"/>
    <col min="13768" max="13768" width="10.28515625" style="756" customWidth="1"/>
    <col min="13769" max="13769" width="11.28515625" style="756" customWidth="1"/>
    <col min="13770" max="13770" width="7.7109375" style="756" customWidth="1"/>
    <col min="13771" max="13771" width="10.140625" style="756" customWidth="1"/>
    <col min="13772" max="13772" width="6.5703125" style="756" customWidth="1"/>
    <col min="13773" max="13773" width="1.140625" style="756" customWidth="1"/>
    <col min="13774" max="13774" width="24.5703125" style="756" customWidth="1"/>
    <col min="13775" max="13775" width="9.85546875" style="756" customWidth="1"/>
    <col min="13776" max="13776" width="10.7109375" style="756" customWidth="1"/>
    <col min="13777" max="13777" width="10.85546875" style="756" customWidth="1"/>
    <col min="13778" max="13778" width="11.140625" style="756" customWidth="1"/>
    <col min="13779" max="13779" width="9.85546875" style="756" customWidth="1"/>
    <col min="13780" max="13780" width="1" style="756" customWidth="1"/>
    <col min="13781" max="13781" width="16.5703125" style="756" customWidth="1"/>
    <col min="13782" max="13782" width="0.5703125" style="756" customWidth="1"/>
    <col min="13783" max="13783" width="0.7109375" style="756" customWidth="1"/>
    <col min="13784" max="13784" width="27.85546875" style="756" customWidth="1"/>
    <col min="13785" max="13785" width="0.85546875" style="756" customWidth="1"/>
    <col min="13786" max="13786" width="27.42578125" style="756" customWidth="1"/>
    <col min="13787" max="13787" width="14.7109375" style="756" customWidth="1"/>
    <col min="13788" max="13788" width="0.42578125" style="756" customWidth="1"/>
    <col min="13789" max="13789" width="0.7109375" style="756" customWidth="1"/>
    <col min="13790" max="13790" width="21.7109375" style="756" customWidth="1"/>
    <col min="13791" max="13791" width="1.28515625" style="756" customWidth="1"/>
    <col min="13792" max="13792" width="21.140625" style="756" customWidth="1"/>
    <col min="13793" max="13997" width="11.42578125" style="756"/>
    <col min="13998" max="13998" width="0.7109375" style="756" customWidth="1"/>
    <col min="13999" max="14000" width="1.5703125" style="756" customWidth="1"/>
    <col min="14001" max="14001" width="16.42578125" style="756" customWidth="1"/>
    <col min="14002" max="14004" width="10.42578125" style="756" customWidth="1"/>
    <col min="14005" max="14005" width="8.7109375" style="756" customWidth="1"/>
    <col min="14006" max="14006" width="0.7109375" style="756" customWidth="1"/>
    <col min="14007" max="14007" width="3.140625" style="756" customWidth="1"/>
    <col min="14008" max="14008" width="1.140625" style="756" customWidth="1"/>
    <col min="14009" max="14009" width="18" style="756" customWidth="1"/>
    <col min="14010" max="14010" width="9.42578125" style="756" customWidth="1"/>
    <col min="14011" max="14011" width="8.7109375" style="756" customWidth="1"/>
    <col min="14012" max="14012" width="9.28515625" style="756" customWidth="1"/>
    <col min="14013" max="14013" width="10.140625" style="756" customWidth="1"/>
    <col min="14014" max="14014" width="5.140625" style="756" customWidth="1"/>
    <col min="14015" max="14015" width="10.140625" style="756" customWidth="1"/>
    <col min="14016" max="14016" width="6.42578125" style="756" customWidth="1"/>
    <col min="14017" max="14017" width="11.42578125" style="756"/>
    <col min="14018" max="14018" width="1.28515625" style="756" customWidth="1"/>
    <col min="14019" max="14019" width="1.42578125" style="756" customWidth="1"/>
    <col min="14020" max="14020" width="8.28515625" style="756" customWidth="1"/>
    <col min="14021" max="14021" width="11.42578125" style="756"/>
    <col min="14022" max="14023" width="10.7109375" style="756" customWidth="1"/>
    <col min="14024" max="14024" width="10.28515625" style="756" customWidth="1"/>
    <col min="14025" max="14025" width="11.28515625" style="756" customWidth="1"/>
    <col min="14026" max="14026" width="7.7109375" style="756" customWidth="1"/>
    <col min="14027" max="14027" width="10.140625" style="756" customWidth="1"/>
    <col min="14028" max="14028" width="6.5703125" style="756" customWidth="1"/>
    <col min="14029" max="14029" width="1.140625" style="756" customWidth="1"/>
    <col min="14030" max="14030" width="24.5703125" style="756" customWidth="1"/>
    <col min="14031" max="14031" width="9.85546875" style="756" customWidth="1"/>
    <col min="14032" max="14032" width="10.7109375" style="756" customWidth="1"/>
    <col min="14033" max="14033" width="10.85546875" style="756" customWidth="1"/>
    <col min="14034" max="14034" width="11.140625" style="756" customWidth="1"/>
    <col min="14035" max="14035" width="9.85546875" style="756" customWidth="1"/>
    <col min="14036" max="14036" width="1" style="756" customWidth="1"/>
    <col min="14037" max="14037" width="16.5703125" style="756" customWidth="1"/>
    <col min="14038" max="14038" width="0.5703125" style="756" customWidth="1"/>
    <col min="14039" max="14039" width="0.7109375" style="756" customWidth="1"/>
    <col min="14040" max="14040" width="27.85546875" style="756" customWidth="1"/>
    <col min="14041" max="14041" width="0.85546875" style="756" customWidth="1"/>
    <col min="14042" max="14042" width="27.42578125" style="756" customWidth="1"/>
    <col min="14043" max="14043" width="14.7109375" style="756" customWidth="1"/>
    <col min="14044" max="14044" width="0.42578125" style="756" customWidth="1"/>
    <col min="14045" max="14045" width="0.7109375" style="756" customWidth="1"/>
    <col min="14046" max="14046" width="21.7109375" style="756" customWidth="1"/>
    <col min="14047" max="14047" width="1.28515625" style="756" customWidth="1"/>
    <col min="14048" max="14048" width="21.140625" style="756" customWidth="1"/>
    <col min="14049" max="14253" width="11.42578125" style="756"/>
    <col min="14254" max="14254" width="0.7109375" style="756" customWidth="1"/>
    <col min="14255" max="14256" width="1.5703125" style="756" customWidth="1"/>
    <col min="14257" max="14257" width="16.42578125" style="756" customWidth="1"/>
    <col min="14258" max="14260" width="10.42578125" style="756" customWidth="1"/>
    <col min="14261" max="14261" width="8.7109375" style="756" customWidth="1"/>
    <col min="14262" max="14262" width="0.7109375" style="756" customWidth="1"/>
    <col min="14263" max="14263" width="3.140625" style="756" customWidth="1"/>
    <col min="14264" max="14264" width="1.140625" style="756" customWidth="1"/>
    <col min="14265" max="14265" width="18" style="756" customWidth="1"/>
    <col min="14266" max="14266" width="9.42578125" style="756" customWidth="1"/>
    <col min="14267" max="14267" width="8.7109375" style="756" customWidth="1"/>
    <col min="14268" max="14268" width="9.28515625" style="756" customWidth="1"/>
    <col min="14269" max="14269" width="10.140625" style="756" customWidth="1"/>
    <col min="14270" max="14270" width="5.140625" style="756" customWidth="1"/>
    <col min="14271" max="14271" width="10.140625" style="756" customWidth="1"/>
    <col min="14272" max="14272" width="6.42578125" style="756" customWidth="1"/>
    <col min="14273" max="14273" width="11.42578125" style="756"/>
    <col min="14274" max="14274" width="1.28515625" style="756" customWidth="1"/>
    <col min="14275" max="14275" width="1.42578125" style="756" customWidth="1"/>
    <col min="14276" max="14276" width="8.28515625" style="756" customWidth="1"/>
    <col min="14277" max="14277" width="11.42578125" style="756"/>
    <col min="14278" max="14279" width="10.7109375" style="756" customWidth="1"/>
    <col min="14280" max="14280" width="10.28515625" style="756" customWidth="1"/>
    <col min="14281" max="14281" width="11.28515625" style="756" customWidth="1"/>
    <col min="14282" max="14282" width="7.7109375" style="756" customWidth="1"/>
    <col min="14283" max="14283" width="10.140625" style="756" customWidth="1"/>
    <col min="14284" max="14284" width="6.5703125" style="756" customWidth="1"/>
    <col min="14285" max="14285" width="1.140625" style="756" customWidth="1"/>
    <col min="14286" max="14286" width="24.5703125" style="756" customWidth="1"/>
    <col min="14287" max="14287" width="9.85546875" style="756" customWidth="1"/>
    <col min="14288" max="14288" width="10.7109375" style="756" customWidth="1"/>
    <col min="14289" max="14289" width="10.85546875" style="756" customWidth="1"/>
    <col min="14290" max="14290" width="11.140625" style="756" customWidth="1"/>
    <col min="14291" max="14291" width="9.85546875" style="756" customWidth="1"/>
    <col min="14292" max="14292" width="1" style="756" customWidth="1"/>
    <col min="14293" max="14293" width="16.5703125" style="756" customWidth="1"/>
    <col min="14294" max="14294" width="0.5703125" style="756" customWidth="1"/>
    <col min="14295" max="14295" width="0.7109375" style="756" customWidth="1"/>
    <col min="14296" max="14296" width="27.85546875" style="756" customWidth="1"/>
    <col min="14297" max="14297" width="0.85546875" style="756" customWidth="1"/>
    <col min="14298" max="14298" width="27.42578125" style="756" customWidth="1"/>
    <col min="14299" max="14299" width="14.7109375" style="756" customWidth="1"/>
    <col min="14300" max="14300" width="0.42578125" style="756" customWidth="1"/>
    <col min="14301" max="14301" width="0.7109375" style="756" customWidth="1"/>
    <col min="14302" max="14302" width="21.7109375" style="756" customWidth="1"/>
    <col min="14303" max="14303" width="1.28515625" style="756" customWidth="1"/>
    <col min="14304" max="14304" width="21.140625" style="756" customWidth="1"/>
    <col min="14305" max="14509" width="11.42578125" style="756"/>
    <col min="14510" max="14510" width="0.7109375" style="756" customWidth="1"/>
    <col min="14511" max="14512" width="1.5703125" style="756" customWidth="1"/>
    <col min="14513" max="14513" width="16.42578125" style="756" customWidth="1"/>
    <col min="14514" max="14516" width="10.42578125" style="756" customWidth="1"/>
    <col min="14517" max="14517" width="8.7109375" style="756" customWidth="1"/>
    <col min="14518" max="14518" width="0.7109375" style="756" customWidth="1"/>
    <col min="14519" max="14519" width="3.140625" style="756" customWidth="1"/>
    <col min="14520" max="14520" width="1.140625" style="756" customWidth="1"/>
    <col min="14521" max="14521" width="18" style="756" customWidth="1"/>
    <col min="14522" max="14522" width="9.42578125" style="756" customWidth="1"/>
    <col min="14523" max="14523" width="8.7109375" style="756" customWidth="1"/>
    <col min="14524" max="14524" width="9.28515625" style="756" customWidth="1"/>
    <col min="14525" max="14525" width="10.140625" style="756" customWidth="1"/>
    <col min="14526" max="14526" width="5.140625" style="756" customWidth="1"/>
    <col min="14527" max="14527" width="10.140625" style="756" customWidth="1"/>
    <col min="14528" max="14528" width="6.42578125" style="756" customWidth="1"/>
    <col min="14529" max="14529" width="11.42578125" style="756"/>
    <col min="14530" max="14530" width="1.28515625" style="756" customWidth="1"/>
    <col min="14531" max="14531" width="1.42578125" style="756" customWidth="1"/>
    <col min="14532" max="14532" width="8.28515625" style="756" customWidth="1"/>
    <col min="14533" max="14533" width="11.42578125" style="756"/>
    <col min="14534" max="14535" width="10.7109375" style="756" customWidth="1"/>
    <col min="14536" max="14536" width="10.28515625" style="756" customWidth="1"/>
    <col min="14537" max="14537" width="11.28515625" style="756" customWidth="1"/>
    <col min="14538" max="14538" width="7.7109375" style="756" customWidth="1"/>
    <col min="14539" max="14539" width="10.140625" style="756" customWidth="1"/>
    <col min="14540" max="14540" width="6.5703125" style="756" customWidth="1"/>
    <col min="14541" max="14541" width="1.140625" style="756" customWidth="1"/>
    <col min="14542" max="14542" width="24.5703125" style="756" customWidth="1"/>
    <col min="14543" max="14543" width="9.85546875" style="756" customWidth="1"/>
    <col min="14544" max="14544" width="10.7109375" style="756" customWidth="1"/>
    <col min="14545" max="14545" width="10.85546875" style="756" customWidth="1"/>
    <col min="14546" max="14546" width="11.140625" style="756" customWidth="1"/>
    <col min="14547" max="14547" width="9.85546875" style="756" customWidth="1"/>
    <col min="14548" max="14548" width="1" style="756" customWidth="1"/>
    <col min="14549" max="14549" width="16.5703125" style="756" customWidth="1"/>
    <col min="14550" max="14550" width="0.5703125" style="756" customWidth="1"/>
    <col min="14551" max="14551" width="0.7109375" style="756" customWidth="1"/>
    <col min="14552" max="14552" width="27.85546875" style="756" customWidth="1"/>
    <col min="14553" max="14553" width="0.85546875" style="756" customWidth="1"/>
    <col min="14554" max="14554" width="27.42578125" style="756" customWidth="1"/>
    <col min="14555" max="14555" width="14.7109375" style="756" customWidth="1"/>
    <col min="14556" max="14556" width="0.42578125" style="756" customWidth="1"/>
    <col min="14557" max="14557" width="0.7109375" style="756" customWidth="1"/>
    <col min="14558" max="14558" width="21.7109375" style="756" customWidth="1"/>
    <col min="14559" max="14559" width="1.28515625" style="756" customWidth="1"/>
    <col min="14560" max="14560" width="21.140625" style="756" customWidth="1"/>
    <col min="14561" max="14765" width="11.42578125" style="756"/>
    <col min="14766" max="14766" width="0.7109375" style="756" customWidth="1"/>
    <col min="14767" max="14768" width="1.5703125" style="756" customWidth="1"/>
    <col min="14769" max="14769" width="16.42578125" style="756" customWidth="1"/>
    <col min="14770" max="14772" width="10.42578125" style="756" customWidth="1"/>
    <col min="14773" max="14773" width="8.7109375" style="756" customWidth="1"/>
    <col min="14774" max="14774" width="0.7109375" style="756" customWidth="1"/>
    <col min="14775" max="14775" width="3.140625" style="756" customWidth="1"/>
    <col min="14776" max="14776" width="1.140625" style="756" customWidth="1"/>
    <col min="14777" max="14777" width="18" style="756" customWidth="1"/>
    <col min="14778" max="14778" width="9.42578125" style="756" customWidth="1"/>
    <col min="14779" max="14779" width="8.7109375" style="756" customWidth="1"/>
    <col min="14780" max="14780" width="9.28515625" style="756" customWidth="1"/>
    <col min="14781" max="14781" width="10.140625" style="756" customWidth="1"/>
    <col min="14782" max="14782" width="5.140625" style="756" customWidth="1"/>
    <col min="14783" max="14783" width="10.140625" style="756" customWidth="1"/>
    <col min="14784" max="14784" width="6.42578125" style="756" customWidth="1"/>
    <col min="14785" max="14785" width="11.42578125" style="756"/>
    <col min="14786" max="14786" width="1.28515625" style="756" customWidth="1"/>
    <col min="14787" max="14787" width="1.42578125" style="756" customWidth="1"/>
    <col min="14788" max="14788" width="8.28515625" style="756" customWidth="1"/>
    <col min="14789" max="14789" width="11.42578125" style="756"/>
    <col min="14790" max="14791" width="10.7109375" style="756" customWidth="1"/>
    <col min="14792" max="14792" width="10.28515625" style="756" customWidth="1"/>
    <col min="14793" max="14793" width="11.28515625" style="756" customWidth="1"/>
    <col min="14794" max="14794" width="7.7109375" style="756" customWidth="1"/>
    <col min="14795" max="14795" width="10.140625" style="756" customWidth="1"/>
    <col min="14796" max="14796" width="6.5703125" style="756" customWidth="1"/>
    <col min="14797" max="14797" width="1.140625" style="756" customWidth="1"/>
    <col min="14798" max="14798" width="24.5703125" style="756" customWidth="1"/>
    <col min="14799" max="14799" width="9.85546875" style="756" customWidth="1"/>
    <col min="14800" max="14800" width="10.7109375" style="756" customWidth="1"/>
    <col min="14801" max="14801" width="10.85546875" style="756" customWidth="1"/>
    <col min="14802" max="14802" width="11.140625" style="756" customWidth="1"/>
    <col min="14803" max="14803" width="9.85546875" style="756" customWidth="1"/>
    <col min="14804" max="14804" width="1" style="756" customWidth="1"/>
    <col min="14805" max="14805" width="16.5703125" style="756" customWidth="1"/>
    <col min="14806" max="14806" width="0.5703125" style="756" customWidth="1"/>
    <col min="14807" max="14807" width="0.7109375" style="756" customWidth="1"/>
    <col min="14808" max="14808" width="27.85546875" style="756" customWidth="1"/>
    <col min="14809" max="14809" width="0.85546875" style="756" customWidth="1"/>
    <col min="14810" max="14810" width="27.42578125" style="756" customWidth="1"/>
    <col min="14811" max="14811" width="14.7109375" style="756" customWidth="1"/>
    <col min="14812" max="14812" width="0.42578125" style="756" customWidth="1"/>
    <col min="14813" max="14813" width="0.7109375" style="756" customWidth="1"/>
    <col min="14814" max="14814" width="21.7109375" style="756" customWidth="1"/>
    <col min="14815" max="14815" width="1.28515625" style="756" customWidth="1"/>
    <col min="14816" max="14816" width="21.140625" style="756" customWidth="1"/>
    <col min="14817" max="15021" width="11.42578125" style="756"/>
    <col min="15022" max="15022" width="0.7109375" style="756" customWidth="1"/>
    <col min="15023" max="15024" width="1.5703125" style="756" customWidth="1"/>
    <col min="15025" max="15025" width="16.42578125" style="756" customWidth="1"/>
    <col min="15026" max="15028" width="10.42578125" style="756" customWidth="1"/>
    <col min="15029" max="15029" width="8.7109375" style="756" customWidth="1"/>
    <col min="15030" max="15030" width="0.7109375" style="756" customWidth="1"/>
    <col min="15031" max="15031" width="3.140625" style="756" customWidth="1"/>
    <col min="15032" max="15032" width="1.140625" style="756" customWidth="1"/>
    <col min="15033" max="15033" width="18" style="756" customWidth="1"/>
    <col min="15034" max="15034" width="9.42578125" style="756" customWidth="1"/>
    <col min="15035" max="15035" width="8.7109375" style="756" customWidth="1"/>
    <col min="15036" max="15036" width="9.28515625" style="756" customWidth="1"/>
    <col min="15037" max="15037" width="10.140625" style="756" customWidth="1"/>
    <col min="15038" max="15038" width="5.140625" style="756" customWidth="1"/>
    <col min="15039" max="15039" width="10.140625" style="756" customWidth="1"/>
    <col min="15040" max="15040" width="6.42578125" style="756" customWidth="1"/>
    <col min="15041" max="15041" width="11.42578125" style="756"/>
    <col min="15042" max="15042" width="1.28515625" style="756" customWidth="1"/>
    <col min="15043" max="15043" width="1.42578125" style="756" customWidth="1"/>
    <col min="15044" max="15044" width="8.28515625" style="756" customWidth="1"/>
    <col min="15045" max="15045" width="11.42578125" style="756"/>
    <col min="15046" max="15047" width="10.7109375" style="756" customWidth="1"/>
    <col min="15048" max="15048" width="10.28515625" style="756" customWidth="1"/>
    <col min="15049" max="15049" width="11.28515625" style="756" customWidth="1"/>
    <col min="15050" max="15050" width="7.7109375" style="756" customWidth="1"/>
    <col min="15051" max="15051" width="10.140625" style="756" customWidth="1"/>
    <col min="15052" max="15052" width="6.5703125" style="756" customWidth="1"/>
    <col min="15053" max="15053" width="1.140625" style="756" customWidth="1"/>
    <col min="15054" max="15054" width="24.5703125" style="756" customWidth="1"/>
    <col min="15055" max="15055" width="9.85546875" style="756" customWidth="1"/>
    <col min="15056" max="15056" width="10.7109375" style="756" customWidth="1"/>
    <col min="15057" max="15057" width="10.85546875" style="756" customWidth="1"/>
    <col min="15058" max="15058" width="11.140625" style="756" customWidth="1"/>
    <col min="15059" max="15059" width="9.85546875" style="756" customWidth="1"/>
    <col min="15060" max="15060" width="1" style="756" customWidth="1"/>
    <col min="15061" max="15061" width="16.5703125" style="756" customWidth="1"/>
    <col min="15062" max="15062" width="0.5703125" style="756" customWidth="1"/>
    <col min="15063" max="15063" width="0.7109375" style="756" customWidth="1"/>
    <col min="15064" max="15064" width="27.85546875" style="756" customWidth="1"/>
    <col min="15065" max="15065" width="0.85546875" style="756" customWidth="1"/>
    <col min="15066" max="15066" width="27.42578125" style="756" customWidth="1"/>
    <col min="15067" max="15067" width="14.7109375" style="756" customWidth="1"/>
    <col min="15068" max="15068" width="0.42578125" style="756" customWidth="1"/>
    <col min="15069" max="15069" width="0.7109375" style="756" customWidth="1"/>
    <col min="15070" max="15070" width="21.7109375" style="756" customWidth="1"/>
    <col min="15071" max="15071" width="1.28515625" style="756" customWidth="1"/>
    <col min="15072" max="15072" width="21.140625" style="756" customWidth="1"/>
    <col min="15073" max="15277" width="11.42578125" style="756"/>
    <col min="15278" max="15278" width="0.7109375" style="756" customWidth="1"/>
    <col min="15279" max="15280" width="1.5703125" style="756" customWidth="1"/>
    <col min="15281" max="15281" width="16.42578125" style="756" customWidth="1"/>
    <col min="15282" max="15284" width="10.42578125" style="756" customWidth="1"/>
    <col min="15285" max="15285" width="8.7109375" style="756" customWidth="1"/>
    <col min="15286" max="15286" width="0.7109375" style="756" customWidth="1"/>
    <col min="15287" max="15287" width="3.140625" style="756" customWidth="1"/>
    <col min="15288" max="15288" width="1.140625" style="756" customWidth="1"/>
    <col min="15289" max="15289" width="18" style="756" customWidth="1"/>
    <col min="15290" max="15290" width="9.42578125" style="756" customWidth="1"/>
    <col min="15291" max="15291" width="8.7109375" style="756" customWidth="1"/>
    <col min="15292" max="15292" width="9.28515625" style="756" customWidth="1"/>
    <col min="15293" max="15293" width="10.140625" style="756" customWidth="1"/>
    <col min="15294" max="15294" width="5.140625" style="756" customWidth="1"/>
    <col min="15295" max="15295" width="10.140625" style="756" customWidth="1"/>
    <col min="15296" max="15296" width="6.42578125" style="756" customWidth="1"/>
    <col min="15297" max="15297" width="11.42578125" style="756"/>
    <col min="15298" max="15298" width="1.28515625" style="756" customWidth="1"/>
    <col min="15299" max="15299" width="1.42578125" style="756" customWidth="1"/>
    <col min="15300" max="15300" width="8.28515625" style="756" customWidth="1"/>
    <col min="15301" max="15301" width="11.42578125" style="756"/>
    <col min="15302" max="15303" width="10.7109375" style="756" customWidth="1"/>
    <col min="15304" max="15304" width="10.28515625" style="756" customWidth="1"/>
    <col min="15305" max="15305" width="11.28515625" style="756" customWidth="1"/>
    <col min="15306" max="15306" width="7.7109375" style="756" customWidth="1"/>
    <col min="15307" max="15307" width="10.140625" style="756" customWidth="1"/>
    <col min="15308" max="15308" width="6.5703125" style="756" customWidth="1"/>
    <col min="15309" max="15309" width="1.140625" style="756" customWidth="1"/>
    <col min="15310" max="15310" width="24.5703125" style="756" customWidth="1"/>
    <col min="15311" max="15311" width="9.85546875" style="756" customWidth="1"/>
    <col min="15312" max="15312" width="10.7109375" style="756" customWidth="1"/>
    <col min="15313" max="15313" width="10.85546875" style="756" customWidth="1"/>
    <col min="15314" max="15314" width="11.140625" style="756" customWidth="1"/>
    <col min="15315" max="15315" width="9.85546875" style="756" customWidth="1"/>
    <col min="15316" max="15316" width="1" style="756" customWidth="1"/>
    <col min="15317" max="15317" width="16.5703125" style="756" customWidth="1"/>
    <col min="15318" max="15318" width="0.5703125" style="756" customWidth="1"/>
    <col min="15319" max="15319" width="0.7109375" style="756" customWidth="1"/>
    <col min="15320" max="15320" width="27.85546875" style="756" customWidth="1"/>
    <col min="15321" max="15321" width="0.85546875" style="756" customWidth="1"/>
    <col min="15322" max="15322" width="27.42578125" style="756" customWidth="1"/>
    <col min="15323" max="15323" width="14.7109375" style="756" customWidth="1"/>
    <col min="15324" max="15324" width="0.42578125" style="756" customWidth="1"/>
    <col min="15325" max="15325" width="0.7109375" style="756" customWidth="1"/>
    <col min="15326" max="15326" width="21.7109375" style="756" customWidth="1"/>
    <col min="15327" max="15327" width="1.28515625" style="756" customWidth="1"/>
    <col min="15328" max="15328" width="21.140625" style="756" customWidth="1"/>
    <col min="15329" max="15533" width="11.42578125" style="756"/>
    <col min="15534" max="15534" width="0.7109375" style="756" customWidth="1"/>
    <col min="15535" max="15536" width="1.5703125" style="756" customWidth="1"/>
    <col min="15537" max="15537" width="16.42578125" style="756" customWidth="1"/>
    <col min="15538" max="15540" width="10.42578125" style="756" customWidth="1"/>
    <col min="15541" max="15541" width="8.7109375" style="756" customWidth="1"/>
    <col min="15542" max="15542" width="0.7109375" style="756" customWidth="1"/>
    <col min="15543" max="15543" width="3.140625" style="756" customWidth="1"/>
    <col min="15544" max="15544" width="1.140625" style="756" customWidth="1"/>
    <col min="15545" max="15545" width="18" style="756" customWidth="1"/>
    <col min="15546" max="15546" width="9.42578125" style="756" customWidth="1"/>
    <col min="15547" max="15547" width="8.7109375" style="756" customWidth="1"/>
    <col min="15548" max="15548" width="9.28515625" style="756" customWidth="1"/>
    <col min="15549" max="15549" width="10.140625" style="756" customWidth="1"/>
    <col min="15550" max="15550" width="5.140625" style="756" customWidth="1"/>
    <col min="15551" max="15551" width="10.140625" style="756" customWidth="1"/>
    <col min="15552" max="15552" width="6.42578125" style="756" customWidth="1"/>
    <col min="15553" max="15553" width="11.42578125" style="756"/>
    <col min="15554" max="15554" width="1.28515625" style="756" customWidth="1"/>
    <col min="15555" max="15555" width="1.42578125" style="756" customWidth="1"/>
    <col min="15556" max="15556" width="8.28515625" style="756" customWidth="1"/>
    <col min="15557" max="15557" width="11.42578125" style="756"/>
    <col min="15558" max="15559" width="10.7109375" style="756" customWidth="1"/>
    <col min="15560" max="15560" width="10.28515625" style="756" customWidth="1"/>
    <col min="15561" max="15561" width="11.28515625" style="756" customWidth="1"/>
    <col min="15562" max="15562" width="7.7109375" style="756" customWidth="1"/>
    <col min="15563" max="15563" width="10.140625" style="756" customWidth="1"/>
    <col min="15564" max="15564" width="6.5703125" style="756" customWidth="1"/>
    <col min="15565" max="15565" width="1.140625" style="756" customWidth="1"/>
    <col min="15566" max="15566" width="24.5703125" style="756" customWidth="1"/>
    <col min="15567" max="15567" width="9.85546875" style="756" customWidth="1"/>
    <col min="15568" max="15568" width="10.7109375" style="756" customWidth="1"/>
    <col min="15569" max="15569" width="10.85546875" style="756" customWidth="1"/>
    <col min="15570" max="15570" width="11.140625" style="756" customWidth="1"/>
    <col min="15571" max="15571" width="9.85546875" style="756" customWidth="1"/>
    <col min="15572" max="15572" width="1" style="756" customWidth="1"/>
    <col min="15573" max="15573" width="16.5703125" style="756" customWidth="1"/>
    <col min="15574" max="15574" width="0.5703125" style="756" customWidth="1"/>
    <col min="15575" max="15575" width="0.7109375" style="756" customWidth="1"/>
    <col min="15576" max="15576" width="27.85546875" style="756" customWidth="1"/>
    <col min="15577" max="15577" width="0.85546875" style="756" customWidth="1"/>
    <col min="15578" max="15578" width="27.42578125" style="756" customWidth="1"/>
    <col min="15579" max="15579" width="14.7109375" style="756" customWidth="1"/>
    <col min="15580" max="15580" width="0.42578125" style="756" customWidth="1"/>
    <col min="15581" max="15581" width="0.7109375" style="756" customWidth="1"/>
    <col min="15582" max="15582" width="21.7109375" style="756" customWidth="1"/>
    <col min="15583" max="15583" width="1.28515625" style="756" customWidth="1"/>
    <col min="15584" max="15584" width="21.140625" style="756" customWidth="1"/>
    <col min="15585" max="15789" width="11.42578125" style="756"/>
    <col min="15790" max="15790" width="0.7109375" style="756" customWidth="1"/>
    <col min="15791" max="15792" width="1.5703125" style="756" customWidth="1"/>
    <col min="15793" max="15793" width="16.42578125" style="756" customWidth="1"/>
    <col min="15794" max="15796" width="10.42578125" style="756" customWidth="1"/>
    <col min="15797" max="15797" width="8.7109375" style="756" customWidth="1"/>
    <col min="15798" max="15798" width="0.7109375" style="756" customWidth="1"/>
    <col min="15799" max="15799" width="3.140625" style="756" customWidth="1"/>
    <col min="15800" max="15800" width="1.140625" style="756" customWidth="1"/>
    <col min="15801" max="15801" width="18" style="756" customWidth="1"/>
    <col min="15802" max="15802" width="9.42578125" style="756" customWidth="1"/>
    <col min="15803" max="15803" width="8.7109375" style="756" customWidth="1"/>
    <col min="15804" max="15804" width="9.28515625" style="756" customWidth="1"/>
    <col min="15805" max="15805" width="10.140625" style="756" customWidth="1"/>
    <col min="15806" max="15806" width="5.140625" style="756" customWidth="1"/>
    <col min="15807" max="15807" width="10.140625" style="756" customWidth="1"/>
    <col min="15808" max="15808" width="6.42578125" style="756" customWidth="1"/>
    <col min="15809" max="15809" width="11.42578125" style="756"/>
    <col min="15810" max="15810" width="1.28515625" style="756" customWidth="1"/>
    <col min="15811" max="15811" width="1.42578125" style="756" customWidth="1"/>
    <col min="15812" max="15812" width="8.28515625" style="756" customWidth="1"/>
    <col min="15813" max="15813" width="11.42578125" style="756"/>
    <col min="15814" max="15815" width="10.7109375" style="756" customWidth="1"/>
    <col min="15816" max="15816" width="10.28515625" style="756" customWidth="1"/>
    <col min="15817" max="15817" width="11.28515625" style="756" customWidth="1"/>
    <col min="15818" max="15818" width="7.7109375" style="756" customWidth="1"/>
    <col min="15819" max="15819" width="10.140625" style="756" customWidth="1"/>
    <col min="15820" max="15820" width="6.5703125" style="756" customWidth="1"/>
    <col min="15821" max="15821" width="1.140625" style="756" customWidth="1"/>
    <col min="15822" max="15822" width="24.5703125" style="756" customWidth="1"/>
    <col min="15823" max="15823" width="9.85546875" style="756" customWidth="1"/>
    <col min="15824" max="15824" width="10.7109375" style="756" customWidth="1"/>
    <col min="15825" max="15825" width="10.85546875" style="756" customWidth="1"/>
    <col min="15826" max="15826" width="11.140625" style="756" customWidth="1"/>
    <col min="15827" max="15827" width="9.85546875" style="756" customWidth="1"/>
    <col min="15828" max="15828" width="1" style="756" customWidth="1"/>
    <col min="15829" max="15829" width="16.5703125" style="756" customWidth="1"/>
    <col min="15830" max="15830" width="0.5703125" style="756" customWidth="1"/>
    <col min="15831" max="15831" width="0.7109375" style="756" customWidth="1"/>
    <col min="15832" max="15832" width="27.85546875" style="756" customWidth="1"/>
    <col min="15833" max="15833" width="0.85546875" style="756" customWidth="1"/>
    <col min="15834" max="15834" width="27.42578125" style="756" customWidth="1"/>
    <col min="15835" max="15835" width="14.7109375" style="756" customWidth="1"/>
    <col min="15836" max="15836" width="0.42578125" style="756" customWidth="1"/>
    <col min="15837" max="15837" width="0.7109375" style="756" customWidth="1"/>
    <col min="15838" max="15838" width="21.7109375" style="756" customWidth="1"/>
    <col min="15839" max="15839" width="1.28515625" style="756" customWidth="1"/>
    <col min="15840" max="15840" width="21.140625" style="756" customWidth="1"/>
    <col min="15841" max="16045" width="11.42578125" style="756"/>
    <col min="16046" max="16046" width="0.7109375" style="756" customWidth="1"/>
    <col min="16047" max="16048" width="1.5703125" style="756" customWidth="1"/>
    <col min="16049" max="16049" width="16.42578125" style="756" customWidth="1"/>
    <col min="16050" max="16052" width="10.42578125" style="756" customWidth="1"/>
    <col min="16053" max="16053" width="8.7109375" style="756" customWidth="1"/>
    <col min="16054" max="16054" width="0.7109375" style="756" customWidth="1"/>
    <col min="16055" max="16055" width="3.140625" style="756" customWidth="1"/>
    <col min="16056" max="16056" width="1.140625" style="756" customWidth="1"/>
    <col min="16057" max="16057" width="18" style="756" customWidth="1"/>
    <col min="16058" max="16058" width="9.42578125" style="756" customWidth="1"/>
    <col min="16059" max="16059" width="8.7109375" style="756" customWidth="1"/>
    <col min="16060" max="16060" width="9.28515625" style="756" customWidth="1"/>
    <col min="16061" max="16061" width="10.140625" style="756" customWidth="1"/>
    <col min="16062" max="16062" width="5.140625" style="756" customWidth="1"/>
    <col min="16063" max="16063" width="10.140625" style="756" customWidth="1"/>
    <col min="16064" max="16064" width="6.42578125" style="756" customWidth="1"/>
    <col min="16065" max="16065" width="11.42578125" style="756"/>
    <col min="16066" max="16066" width="1.28515625" style="756" customWidth="1"/>
    <col min="16067" max="16067" width="1.42578125" style="756" customWidth="1"/>
    <col min="16068" max="16068" width="8.28515625" style="756" customWidth="1"/>
    <col min="16069" max="16069" width="11.42578125" style="756"/>
    <col min="16070" max="16071" width="10.7109375" style="756" customWidth="1"/>
    <col min="16072" max="16072" width="10.28515625" style="756" customWidth="1"/>
    <col min="16073" max="16073" width="11.28515625" style="756" customWidth="1"/>
    <col min="16074" max="16074" width="7.7109375" style="756" customWidth="1"/>
    <col min="16075" max="16075" width="10.140625" style="756" customWidth="1"/>
    <col min="16076" max="16076" width="6.5703125" style="756" customWidth="1"/>
    <col min="16077" max="16077" width="1.140625" style="756" customWidth="1"/>
    <col min="16078" max="16078" width="24.5703125" style="756" customWidth="1"/>
    <col min="16079" max="16079" width="9.85546875" style="756" customWidth="1"/>
    <col min="16080" max="16080" width="10.7109375" style="756" customWidth="1"/>
    <col min="16081" max="16081" width="10.85546875" style="756" customWidth="1"/>
    <col min="16082" max="16082" width="11.140625" style="756" customWidth="1"/>
    <col min="16083" max="16083" width="9.85546875" style="756" customWidth="1"/>
    <col min="16084" max="16084" width="1" style="756" customWidth="1"/>
    <col min="16085" max="16085" width="16.5703125" style="756" customWidth="1"/>
    <col min="16086" max="16086" width="0.5703125" style="756" customWidth="1"/>
    <col min="16087" max="16087" width="0.7109375" style="756" customWidth="1"/>
    <col min="16088" max="16088" width="27.85546875" style="756" customWidth="1"/>
    <col min="16089" max="16089" width="0.85546875" style="756" customWidth="1"/>
    <col min="16090" max="16090" width="27.42578125" style="756" customWidth="1"/>
    <col min="16091" max="16091" width="14.7109375" style="756" customWidth="1"/>
    <col min="16092" max="16092" width="0.42578125" style="756" customWidth="1"/>
    <col min="16093" max="16093" width="0.7109375" style="756" customWidth="1"/>
    <col min="16094" max="16094" width="21.7109375" style="756" customWidth="1"/>
    <col min="16095" max="16095" width="1.28515625" style="756" customWidth="1"/>
    <col min="16096" max="16096" width="21.140625" style="756" customWidth="1"/>
    <col min="16097" max="16384" width="11.42578125" style="756"/>
  </cols>
  <sheetData>
    <row r="1" spans="2:15" ht="32.25" customHeight="1">
      <c r="B1" s="1671" t="s">
        <v>2020</v>
      </c>
      <c r="C1" s="1671"/>
      <c r="D1" s="1671"/>
      <c r="E1" s="1671"/>
      <c r="F1" s="1671"/>
      <c r="G1" s="1671"/>
      <c r="H1" s="1671"/>
      <c r="I1" s="1671"/>
      <c r="J1" s="722"/>
    </row>
    <row r="2" spans="2:15" ht="12.75" customHeight="1">
      <c r="B2" s="1672" t="s">
        <v>644</v>
      </c>
      <c r="C2" s="1672"/>
      <c r="D2" s="1672"/>
      <c r="E2" s="1672"/>
      <c r="F2" s="1672"/>
      <c r="G2" s="1672"/>
      <c r="H2" s="1672"/>
      <c r="I2" s="1672"/>
      <c r="J2" s="722"/>
    </row>
    <row r="3" spans="2:15" ht="6" customHeight="1">
      <c r="B3" s="757"/>
      <c r="C3" s="758"/>
      <c r="D3" s="759"/>
      <c r="E3" s="760"/>
      <c r="F3" s="757"/>
      <c r="G3" s="761"/>
      <c r="H3" s="1673"/>
      <c r="I3" s="1674"/>
      <c r="J3" s="762"/>
    </row>
    <row r="4" spans="2:15" ht="27" customHeight="1">
      <c r="B4" s="1675" t="s">
        <v>3</v>
      </c>
      <c r="C4" s="1676"/>
      <c r="D4" s="1676"/>
      <c r="E4" s="1677"/>
      <c r="F4" s="1678" t="s">
        <v>2021</v>
      </c>
      <c r="G4" s="1679"/>
      <c r="H4" s="1678" t="s">
        <v>2022</v>
      </c>
      <c r="I4" s="1680"/>
      <c r="J4" s="763"/>
      <c r="M4" s="764"/>
      <c r="N4" s="764"/>
      <c r="O4" s="764"/>
    </row>
    <row r="5" spans="2:15" ht="25.5" customHeight="1">
      <c r="B5" s="1675"/>
      <c r="C5" s="1676"/>
      <c r="D5" s="1676"/>
      <c r="E5" s="1677"/>
      <c r="F5" s="765" t="s">
        <v>2023</v>
      </c>
      <c r="G5" s="766" t="s">
        <v>2024</v>
      </c>
      <c r="H5" s="767" t="s">
        <v>12</v>
      </c>
      <c r="I5" s="768" t="s">
        <v>2025</v>
      </c>
      <c r="J5" s="761"/>
      <c r="M5" s="769" t="s">
        <v>2026</v>
      </c>
      <c r="N5" s="770">
        <v>132.37299999999999</v>
      </c>
      <c r="O5" s="771">
        <f>N5/N7</f>
        <v>1.0466088964088616</v>
      </c>
    </row>
    <row r="6" spans="2:15" ht="8.25" customHeight="1">
      <c r="B6" s="772"/>
      <c r="C6" s="773"/>
      <c r="D6" s="773"/>
      <c r="E6" s="774"/>
      <c r="F6" s="775"/>
      <c r="G6" s="763"/>
      <c r="H6" s="772"/>
      <c r="I6" s="776"/>
      <c r="J6" s="763"/>
      <c r="M6" s="769"/>
      <c r="N6" s="764"/>
      <c r="O6" s="771"/>
    </row>
    <row r="7" spans="2:15" ht="14.25" customHeight="1">
      <c r="B7" s="777" t="s">
        <v>2027</v>
      </c>
      <c r="C7" s="778"/>
      <c r="D7" s="779"/>
      <c r="E7" s="778"/>
      <c r="F7" s="780">
        <f>F9+F11</f>
        <v>15575442119.33</v>
      </c>
      <c r="G7" s="780">
        <f>G9+G11</f>
        <v>15257838063.000002</v>
      </c>
      <c r="H7" s="781">
        <f>G7-F7</f>
        <v>-317604056.32999802</v>
      </c>
      <c r="I7" s="782">
        <f>(G7/O5)/F7*100-100</f>
        <v>-6.4016493199811464</v>
      </c>
      <c r="J7" s="762"/>
      <c r="M7" s="769" t="s">
        <v>2028</v>
      </c>
      <c r="N7" s="770">
        <v>126.47799999999999</v>
      </c>
      <c r="O7" s="764"/>
    </row>
    <row r="8" spans="2:15" s="789" customFormat="1" ht="7.5" customHeight="1">
      <c r="B8" s="783"/>
      <c r="C8" s="784"/>
      <c r="D8" s="784"/>
      <c r="E8" s="784"/>
      <c r="F8" s="785"/>
      <c r="G8" s="785"/>
      <c r="H8" s="786"/>
      <c r="I8" s="787"/>
      <c r="J8" s="788"/>
      <c r="M8" s="790"/>
      <c r="N8" s="790"/>
      <c r="O8" s="790"/>
    </row>
    <row r="9" spans="2:15" s="789" customFormat="1" ht="13.15" customHeight="1">
      <c r="B9" s="757"/>
      <c r="C9" s="791" t="s">
        <v>2029</v>
      </c>
      <c r="D9" s="758"/>
      <c r="E9" s="758"/>
      <c r="F9" s="792">
        <v>0</v>
      </c>
      <c r="G9" s="792">
        <v>0</v>
      </c>
      <c r="H9" s="792">
        <v>0</v>
      </c>
      <c r="I9" s="782" t="s">
        <v>2030</v>
      </c>
      <c r="J9" s="762"/>
      <c r="O9" s="793"/>
    </row>
    <row r="10" spans="2:15" customFormat="1" ht="13.9" customHeight="1">
      <c r="B10" s="794"/>
      <c r="C10" s="795"/>
      <c r="D10" s="796"/>
      <c r="E10" s="797"/>
      <c r="F10" s="798"/>
      <c r="G10" s="799"/>
      <c r="H10" s="800"/>
      <c r="I10" s="801"/>
      <c r="J10" s="802"/>
    </row>
    <row r="11" spans="2:15" customFormat="1" ht="15" customHeight="1">
      <c r="B11" s="803"/>
      <c r="C11" s="804" t="s">
        <v>2031</v>
      </c>
      <c r="D11" s="805"/>
      <c r="E11" s="805"/>
      <c r="F11" s="806">
        <f>SUM(F12:F19)</f>
        <v>15575442119.33</v>
      </c>
      <c r="G11" s="806">
        <f>SUM(G12:G19)</f>
        <v>15257838063.000002</v>
      </c>
      <c r="H11" s="807">
        <f>G11-F11</f>
        <v>-317604056.32999802</v>
      </c>
      <c r="I11" s="808">
        <f>(G11/O5)/F11*100-100</f>
        <v>-6.4016493199811464</v>
      </c>
      <c r="J11" s="809"/>
      <c r="L11" s="810"/>
      <c r="M11" s="811"/>
    </row>
    <row r="12" spans="2:15" s="789" customFormat="1" ht="13.9" customHeight="1">
      <c r="B12" s="803"/>
      <c r="C12" s="805"/>
      <c r="D12" s="805"/>
      <c r="E12" s="812" t="s">
        <v>1878</v>
      </c>
      <c r="F12" s="798">
        <v>220057374.62</v>
      </c>
      <c r="G12" s="811">
        <v>194419622.18000001</v>
      </c>
      <c r="H12" s="800">
        <f>G12-F12</f>
        <v>-25637752.439999998</v>
      </c>
      <c r="I12" s="801">
        <f>(G12/O5)/F12*100-100</f>
        <v>-15.584976546338567</v>
      </c>
      <c r="J12" s="809"/>
      <c r="L12" s="813"/>
      <c r="M12" s="811"/>
    </row>
    <row r="13" spans="2:15" s="789" customFormat="1" ht="15" customHeight="1">
      <c r="B13" s="803"/>
      <c r="C13" s="805"/>
      <c r="D13" s="797"/>
      <c r="E13" s="812" t="s">
        <v>2032</v>
      </c>
      <c r="F13" s="798">
        <v>4539732910.7600002</v>
      </c>
      <c r="G13" s="811">
        <v>4482537477.96</v>
      </c>
      <c r="H13" s="800">
        <f>G13-F13</f>
        <v>-57195432.800000191</v>
      </c>
      <c r="I13" s="801">
        <f>(G13/O5)/F13*100-100</f>
        <v>-5.6571036952803695</v>
      </c>
      <c r="J13" s="809"/>
      <c r="M13" s="811"/>
    </row>
    <row r="14" spans="2:15" s="789" customFormat="1" ht="15" customHeight="1">
      <c r="B14" s="803"/>
      <c r="C14" s="805"/>
      <c r="D14" s="797"/>
      <c r="E14" s="812" t="s">
        <v>2033</v>
      </c>
      <c r="F14" s="798">
        <v>2923639437.8900003</v>
      </c>
      <c r="G14" s="811">
        <v>2886804929.9800005</v>
      </c>
      <c r="H14" s="800">
        <f t="shared" ref="H14:H19" si="0">G14-F14</f>
        <v>-36834507.909999847</v>
      </c>
      <c r="I14" s="801">
        <f>(G14/O5)/F14*100-100</f>
        <v>-5.6571037299024596</v>
      </c>
      <c r="J14" s="809"/>
      <c r="M14" s="811"/>
    </row>
    <row r="15" spans="2:15" s="789" customFormat="1" ht="15" customHeight="1">
      <c r="B15" s="803"/>
      <c r="C15" s="805"/>
      <c r="D15" s="797"/>
      <c r="E15" s="812" t="s">
        <v>2034</v>
      </c>
      <c r="F15" s="798">
        <v>4718844168.4899998</v>
      </c>
      <c r="G15" s="811">
        <v>4688346798.3000002</v>
      </c>
      <c r="H15" s="800">
        <f t="shared" si="0"/>
        <v>-30497370.18999958</v>
      </c>
      <c r="I15" s="801">
        <f>(G15/O5)/F15*100-100</f>
        <v>-5.0708327116477392</v>
      </c>
      <c r="J15" s="809"/>
      <c r="M15" s="811"/>
    </row>
    <row r="16" spans="2:15" s="789" customFormat="1" ht="15" customHeight="1">
      <c r="B16" s="803"/>
      <c r="C16" s="805"/>
      <c r="D16" s="797"/>
      <c r="E16" s="812" t="s">
        <v>2035</v>
      </c>
      <c r="F16" s="798">
        <v>133181455.84999999</v>
      </c>
      <c r="G16" s="811">
        <v>131549439.75</v>
      </c>
      <c r="H16" s="800">
        <f>G16-F16</f>
        <v>-1632016.099999994</v>
      </c>
      <c r="I16" s="801">
        <f>(G16/O5)/F16*100-100</f>
        <v>-5.6241615899774899</v>
      </c>
      <c r="J16" s="809"/>
      <c r="M16" s="811"/>
    </row>
    <row r="17" spans="1:10" s="789" customFormat="1" ht="15" customHeight="1">
      <c r="B17" s="803"/>
      <c r="C17" s="805"/>
      <c r="D17" s="797"/>
      <c r="E17" s="812" t="s">
        <v>2036</v>
      </c>
      <c r="F17" s="798">
        <v>903094714.48000014</v>
      </c>
      <c r="G17" s="814">
        <v>853353433.45000017</v>
      </c>
      <c r="H17" s="800">
        <f>G17-F17</f>
        <v>-49741281.029999971</v>
      </c>
      <c r="I17" s="801">
        <f>(G17/O5)/F17*100-100</f>
        <v>-9.7159115254996493</v>
      </c>
      <c r="J17" s="809"/>
    </row>
    <row r="18" spans="1:10" s="789" customFormat="1" ht="15" customHeight="1">
      <c r="B18" s="803"/>
      <c r="C18" s="805"/>
      <c r="D18" s="797"/>
      <c r="E18" s="812" t="s">
        <v>2037</v>
      </c>
      <c r="F18" s="798">
        <v>286810488.45999998</v>
      </c>
      <c r="G18" s="811">
        <v>257607584.04999998</v>
      </c>
      <c r="H18" s="800">
        <f>G18-F18</f>
        <v>-29202904.409999996</v>
      </c>
      <c r="I18" s="801">
        <f>(G18/O5)/F18*100-100</f>
        <v>-14.181841034135019</v>
      </c>
      <c r="J18" s="809"/>
    </row>
    <row r="19" spans="1:10" s="789" customFormat="1" ht="15" customHeight="1">
      <c r="B19" s="803"/>
      <c r="C19" s="805"/>
      <c r="D19" s="797"/>
      <c r="E19" s="812" t="s">
        <v>2038</v>
      </c>
      <c r="F19" s="798">
        <v>1850081568.78</v>
      </c>
      <c r="G19" s="811">
        <v>1763218777.3299999</v>
      </c>
      <c r="H19" s="800">
        <f t="shared" si="0"/>
        <v>-86862791.450000048</v>
      </c>
      <c r="I19" s="801">
        <f>(G19/O5)/F19*100-100</f>
        <v>-8.9393169554480068</v>
      </c>
      <c r="J19" s="809"/>
    </row>
    <row r="20" spans="1:10" s="789" customFormat="1" ht="18">
      <c r="B20" s="815"/>
      <c r="C20" s="816"/>
      <c r="D20" s="816"/>
      <c r="E20" s="816"/>
      <c r="F20" s="817"/>
      <c r="G20" s="817"/>
      <c r="H20" s="817"/>
      <c r="I20" s="817"/>
      <c r="J20" s="818"/>
    </row>
    <row r="21" spans="1:10" s="789" customFormat="1" ht="12" customHeight="1">
      <c r="B21" s="1669" t="s">
        <v>2039</v>
      </c>
      <c r="C21" s="1669"/>
      <c r="D21" s="1669"/>
      <c r="E21" s="1669"/>
      <c r="F21" s="1669"/>
      <c r="G21" s="1669"/>
      <c r="H21" s="1669"/>
      <c r="I21" s="1669"/>
      <c r="J21" s="722"/>
    </row>
    <row r="22" spans="1:10" s="789" customFormat="1">
      <c r="B22" s="1670"/>
      <c r="C22" s="1670"/>
      <c r="D22" s="1670"/>
      <c r="E22" s="1670"/>
      <c r="F22" s="1670"/>
      <c r="G22" s="1670"/>
      <c r="H22" s="1670"/>
      <c r="I22" s="1670"/>
      <c r="J22" s="1670"/>
    </row>
    <row r="23" spans="1:10" s="789" customFormat="1" ht="12" customHeight="1">
      <c r="B23" s="1670"/>
      <c r="C23" s="1670"/>
      <c r="D23" s="1670"/>
      <c r="E23" s="1670"/>
      <c r="F23" s="1670"/>
      <c r="G23" s="1670"/>
      <c r="H23" s="1670"/>
      <c r="I23" s="1670"/>
      <c r="J23" s="756"/>
    </row>
    <row r="24" spans="1:10" ht="12" customHeight="1">
      <c r="A24" s="789"/>
      <c r="B24" s="1670"/>
      <c r="C24" s="1670"/>
      <c r="D24" s="1670"/>
      <c r="E24" s="1670"/>
      <c r="F24" s="1670"/>
      <c r="G24" s="1670"/>
      <c r="H24" s="1670"/>
      <c r="I24" s="1670"/>
    </row>
    <row r="25" spans="1:10" ht="15.75" customHeight="1">
      <c r="B25" s="789"/>
      <c r="C25" s="789"/>
      <c r="D25" s="789"/>
      <c r="E25" s="789"/>
      <c r="J25" s="789"/>
    </row>
    <row r="26" spans="1:10" ht="24" customHeight="1">
      <c r="B26" s="789"/>
      <c r="C26" s="789"/>
      <c r="D26" s="789"/>
      <c r="E26" s="789"/>
      <c r="F26" s="789"/>
      <c r="G26" s="819"/>
      <c r="H26" s="820"/>
      <c r="I26" s="789"/>
      <c r="J26" s="789"/>
    </row>
    <row r="27" spans="1:10" ht="6" customHeight="1">
      <c r="B27" s="789"/>
      <c r="C27" s="789"/>
      <c r="D27" s="789"/>
      <c r="E27" s="789"/>
      <c r="F27" s="789"/>
      <c r="G27" s="821"/>
      <c r="H27" s="820"/>
      <c r="I27" s="789"/>
      <c r="J27" s="789"/>
    </row>
    <row r="28" spans="1:10" s="789" customFormat="1" ht="13.9" customHeight="1">
      <c r="A28" s="756"/>
      <c r="G28" s="821"/>
      <c r="H28" s="820"/>
    </row>
    <row r="29" spans="1:10" s="789" customFormat="1" ht="11.45" customHeight="1"/>
    <row r="30" spans="1:10" s="789" customFormat="1" ht="10.9" customHeight="1"/>
    <row r="31" spans="1:10" s="789" customFormat="1" ht="6" customHeight="1"/>
    <row r="32" spans="1:10" s="789" customFormat="1" ht="10.9" customHeight="1">
      <c r="B32" s="756"/>
      <c r="C32" s="756"/>
      <c r="D32" s="756"/>
      <c r="E32" s="822"/>
      <c r="J32" s="756"/>
    </row>
    <row r="33" spans="1:10" s="789" customFormat="1" ht="10.15" customHeight="1">
      <c r="B33" s="756"/>
      <c r="C33" s="756"/>
      <c r="D33" s="756"/>
      <c r="E33" s="823"/>
      <c r="F33" s="756"/>
      <c r="G33" s="756"/>
      <c r="H33" s="756"/>
      <c r="I33" s="756"/>
      <c r="J33" s="756"/>
    </row>
    <row r="34" spans="1:10" s="789" customFormat="1" ht="8.4499999999999993" customHeight="1">
      <c r="E34" s="824"/>
      <c r="F34" s="756"/>
      <c r="G34" s="756"/>
      <c r="H34" s="756"/>
      <c r="I34" s="756"/>
    </row>
    <row r="35" spans="1:10" ht="9" customHeight="1">
      <c r="A35" s="789"/>
      <c r="B35" s="789"/>
      <c r="C35" s="789"/>
      <c r="D35" s="789"/>
      <c r="E35" s="824"/>
      <c r="F35" s="789"/>
      <c r="G35" s="789"/>
      <c r="H35" s="789"/>
      <c r="I35" s="789"/>
      <c r="J35" s="789"/>
    </row>
    <row r="36" spans="1:10" ht="17.45" customHeight="1">
      <c r="B36" s="789"/>
      <c r="C36" s="789"/>
      <c r="D36" s="789"/>
      <c r="E36" s="824"/>
      <c r="F36" s="789"/>
      <c r="G36" s="789"/>
      <c r="H36" s="789"/>
      <c r="I36" s="789"/>
      <c r="J36" s="789"/>
    </row>
    <row r="37" spans="1:10" s="789" customFormat="1" ht="15" customHeight="1">
      <c r="A37" s="756"/>
      <c r="B37" s="756"/>
      <c r="C37" s="756"/>
      <c r="D37" s="756"/>
      <c r="E37" s="823"/>
      <c r="J37" s="756"/>
    </row>
    <row r="38" spans="1:10" s="789" customFormat="1" ht="15" customHeight="1">
      <c r="E38" s="824"/>
      <c r="F38" s="756"/>
      <c r="G38" s="756"/>
      <c r="H38" s="756"/>
      <c r="I38" s="756"/>
    </row>
    <row r="39" spans="1:10" s="789" customFormat="1" ht="15" customHeight="1">
      <c r="E39" s="824"/>
    </row>
    <row r="40" spans="1:10" ht="17.45" customHeight="1">
      <c r="A40" s="789"/>
      <c r="B40" s="789"/>
      <c r="C40" s="789"/>
      <c r="D40" s="789"/>
      <c r="E40" s="824"/>
      <c r="F40" s="789"/>
      <c r="G40" s="789"/>
      <c r="H40" s="789"/>
      <c r="I40" s="789"/>
      <c r="J40" s="789"/>
    </row>
    <row r="41" spans="1:10" s="789" customFormat="1" ht="15" customHeight="1">
      <c r="A41" s="756"/>
      <c r="E41" s="824"/>
    </row>
    <row r="42" spans="1:10" s="789" customFormat="1" ht="15" customHeight="1">
      <c r="B42" s="756"/>
      <c r="C42" s="756"/>
      <c r="D42" s="756"/>
      <c r="E42" s="823"/>
      <c r="J42" s="756"/>
    </row>
    <row r="43" spans="1:10" s="789" customFormat="1" ht="15" customHeight="1">
      <c r="E43" s="825"/>
      <c r="F43" s="756"/>
      <c r="G43" s="756"/>
      <c r="H43" s="756"/>
      <c r="I43" s="756"/>
    </row>
    <row r="44" spans="1:10" s="789" customFormat="1" ht="6" customHeight="1">
      <c r="E44" s="826"/>
    </row>
    <row r="45" spans="1:10" ht="16.899999999999999" customHeight="1">
      <c r="A45" s="789"/>
      <c r="B45" s="789"/>
      <c r="C45" s="789"/>
      <c r="D45" s="789"/>
      <c r="E45" s="789"/>
      <c r="F45" s="789"/>
      <c r="G45" s="789"/>
      <c r="H45" s="789"/>
      <c r="I45" s="789"/>
      <c r="J45" s="789"/>
    </row>
    <row r="46" spans="1:10" s="789" customFormat="1">
      <c r="A46" s="756"/>
    </row>
    <row r="47" spans="1:10" s="789" customFormat="1"/>
    <row r="48" spans="1:10" s="789" customFormat="1" ht="1.9" customHeight="1"/>
    <row r="49" spans="1:10" s="789" customFormat="1" ht="14.45" customHeight="1">
      <c r="B49" s="756"/>
      <c r="C49" s="756"/>
      <c r="D49" s="756"/>
      <c r="E49" s="756"/>
      <c r="J49" s="756"/>
    </row>
    <row r="50" spans="1:10" s="789" customFormat="1">
      <c r="B50" s="756"/>
      <c r="C50" s="756"/>
      <c r="D50" s="756"/>
      <c r="E50" s="756"/>
      <c r="F50" s="756"/>
      <c r="G50" s="756"/>
      <c r="H50" s="756"/>
      <c r="I50" s="756"/>
      <c r="J50" s="756"/>
    </row>
    <row r="51" spans="1:10" s="789" customFormat="1" ht="6" customHeight="1">
      <c r="F51" s="756"/>
      <c r="G51" s="756"/>
      <c r="H51" s="756"/>
      <c r="I51" s="756"/>
    </row>
    <row r="52" spans="1:10" ht="14.45" customHeight="1">
      <c r="A52" s="789"/>
      <c r="B52" s="789"/>
      <c r="C52" s="789"/>
      <c r="D52" s="789"/>
      <c r="E52" s="789"/>
      <c r="F52" s="789"/>
      <c r="G52" s="789"/>
      <c r="H52" s="789"/>
      <c r="I52" s="789"/>
      <c r="J52" s="789"/>
    </row>
    <row r="53" spans="1:10" ht="13.9" customHeight="1">
      <c r="B53" s="789"/>
      <c r="C53" s="789"/>
      <c r="D53" s="789"/>
      <c r="E53" s="789"/>
      <c r="F53" s="789"/>
      <c r="G53" s="789"/>
      <c r="H53" s="789"/>
      <c r="I53" s="789"/>
      <c r="J53" s="789"/>
    </row>
    <row r="54" spans="1:10" s="789" customFormat="1">
      <c r="A54" s="756"/>
    </row>
    <row r="55" spans="1:10" s="789" customFormat="1" ht="6" customHeight="1"/>
    <row r="56" spans="1:10" s="789" customFormat="1" ht="13.9" customHeight="1">
      <c r="B56" s="756"/>
      <c r="C56" s="756"/>
      <c r="D56" s="756"/>
      <c r="E56" s="756"/>
      <c r="J56" s="756"/>
    </row>
    <row r="57" spans="1:10" s="789" customFormat="1" ht="7.9" customHeight="1">
      <c r="F57" s="756"/>
      <c r="G57" s="756"/>
      <c r="H57" s="756"/>
      <c r="I57" s="756"/>
    </row>
    <row r="58" spans="1:10" s="789" customFormat="1" ht="6" customHeight="1"/>
    <row r="59" spans="1:10">
      <c r="A59" s="789"/>
      <c r="B59" s="789"/>
      <c r="C59" s="789"/>
      <c r="D59" s="789"/>
      <c r="E59" s="789"/>
      <c r="F59" s="789"/>
      <c r="G59" s="789"/>
      <c r="H59" s="789"/>
      <c r="I59" s="789"/>
      <c r="J59" s="789"/>
    </row>
    <row r="60" spans="1:10" s="789" customFormat="1" ht="18.75" customHeight="1">
      <c r="A60" s="756"/>
    </row>
    <row r="61" spans="1:10" s="789" customFormat="1" ht="18.75" customHeight="1"/>
    <row r="62" spans="1:10" s="789" customFormat="1" ht="18.75" customHeight="1">
      <c r="B62" s="756"/>
      <c r="C62" s="756"/>
      <c r="D62" s="756"/>
      <c r="E62" s="756"/>
      <c r="J62" s="756"/>
    </row>
    <row r="63" spans="1:10" s="789" customFormat="1" ht="18.75" customHeight="1">
      <c r="F63" s="756"/>
      <c r="G63" s="756"/>
      <c r="H63" s="756"/>
      <c r="I63" s="756"/>
    </row>
    <row r="64" spans="1:10" s="789" customFormat="1" ht="6" customHeight="1">
      <c r="B64" s="756"/>
      <c r="C64" s="756"/>
      <c r="D64" s="756"/>
      <c r="E64" s="756"/>
      <c r="J64" s="756"/>
    </row>
    <row r="65" spans="1:10">
      <c r="A65" s="789"/>
    </row>
    <row r="66" spans="1:10" s="789" customFormat="1" ht="10.15" customHeight="1">
      <c r="A66" s="756"/>
      <c r="B66" s="756"/>
      <c r="C66" s="756"/>
      <c r="D66" s="756"/>
      <c r="E66" s="756"/>
      <c r="F66" s="756"/>
      <c r="G66" s="756"/>
      <c r="H66" s="756"/>
      <c r="I66" s="756"/>
      <c r="J66" s="756"/>
    </row>
    <row r="67" spans="1:10" ht="4.9000000000000004" customHeight="1">
      <c r="A67" s="789"/>
    </row>
    <row r="71" spans="1:10" ht="4.9000000000000004" customHeight="1"/>
    <row r="72" spans="1:10" ht="13.9" customHeight="1"/>
    <row r="73" spans="1:10" ht="15" customHeight="1"/>
    <row r="74" spans="1:10" ht="6.6" customHeight="1"/>
    <row r="75" spans="1:10" ht="23.45" customHeight="1"/>
    <row r="76" spans="1:10" ht="3.6" customHeight="1"/>
    <row r="82" ht="3.6" customHeight="1"/>
    <row r="83" ht="14.45" customHeight="1"/>
    <row r="86" ht="22.15" customHeight="1"/>
    <row r="87" ht="4.9000000000000004" customHeight="1"/>
    <row r="89" ht="11.45" customHeight="1"/>
    <row r="90" ht="5.45" customHeight="1"/>
    <row r="91" ht="11.45" customHeight="1"/>
    <row r="92" ht="28.15" customHeight="1"/>
    <row r="93" ht="5.45" customHeight="1"/>
    <row r="94" ht="23.45" customHeight="1"/>
    <row r="95" ht="6" customHeight="1"/>
    <row r="99" ht="5.45" customHeight="1"/>
    <row r="100" ht="18" customHeight="1"/>
    <row r="101" ht="15" customHeight="1"/>
    <row r="102" ht="5.45" customHeight="1"/>
    <row r="103" ht="15" customHeight="1"/>
    <row r="105" ht="5.45" customHeight="1"/>
    <row r="106" ht="12" customHeight="1"/>
    <row r="107" ht="10.15" customHeight="1"/>
    <row r="108" ht="11.45" customHeight="1"/>
    <row r="109" ht="18.600000000000001" customHeight="1"/>
    <row r="117" ht="16.149999999999999" customHeight="1"/>
    <row r="119" ht="15.6" customHeight="1"/>
    <row r="120" ht="13.9" customHeight="1"/>
    <row r="121" ht="13.9" customHeight="1"/>
    <row r="122" ht="12" customHeight="1"/>
    <row r="123" ht="6.6" customHeight="1"/>
    <row r="124" ht="13.15" customHeight="1"/>
    <row r="126" ht="13.9" customHeight="1"/>
    <row r="127" ht="13.9" customHeight="1"/>
    <row r="128" ht="13.9" customHeight="1"/>
    <row r="129" ht="13.9" customHeight="1"/>
    <row r="130" ht="2.4500000000000002" customHeight="1"/>
    <row r="132" ht="3.6" customHeight="1"/>
    <row r="133" hidden="1"/>
  </sheetData>
  <mergeCells count="10">
    <mergeCell ref="B21:I21"/>
    <mergeCell ref="B22:J22"/>
    <mergeCell ref="B23:I23"/>
    <mergeCell ref="B24:I24"/>
    <mergeCell ref="B1:I1"/>
    <mergeCell ref="B2:I2"/>
    <mergeCell ref="H3:I3"/>
    <mergeCell ref="B4:E5"/>
    <mergeCell ref="F4:G4"/>
    <mergeCell ref="H4:I4"/>
  </mergeCells>
  <pageMargins left="0.7" right="0.7" top="0.75" bottom="0.75" header="0.3" footer="0.3"/>
  <pageSetup scale="5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36"/>
  <sheetViews>
    <sheetView showGridLines="0" zoomScale="70" zoomScaleNormal="70" workbookViewId="0">
      <selection activeCell="B43" sqref="B43"/>
    </sheetView>
  </sheetViews>
  <sheetFormatPr baseColWidth="10" defaultColWidth="11.42578125" defaultRowHeight="12.75"/>
  <cols>
    <col min="1" max="1" width="2.7109375" style="1" customWidth="1"/>
    <col min="2" max="2" width="64" style="1" customWidth="1"/>
    <col min="3" max="3" width="23" style="1" customWidth="1"/>
    <col min="4" max="4" width="2.7109375" style="1" customWidth="1"/>
    <col min="5" max="16384" width="11.42578125" style="1"/>
  </cols>
  <sheetData>
    <row r="1" spans="1:4" ht="15.75">
      <c r="A1" s="1533"/>
      <c r="B1" s="1534"/>
      <c r="C1" s="1534"/>
      <c r="D1" s="1535"/>
    </row>
    <row r="2" spans="1:4">
      <c r="A2" s="1528" t="s">
        <v>79</v>
      </c>
      <c r="B2" s="1529"/>
      <c r="C2" s="1529"/>
      <c r="D2" s="1530"/>
    </row>
    <row r="3" spans="1:4">
      <c r="A3" s="1528" t="s">
        <v>52</v>
      </c>
      <c r="B3" s="1529"/>
      <c r="C3" s="1529"/>
      <c r="D3" s="1530"/>
    </row>
    <row r="4" spans="1:4" ht="13.5" thickBot="1">
      <c r="A4" s="1536" t="s">
        <v>2</v>
      </c>
      <c r="B4" s="1537"/>
      <c r="C4" s="1537"/>
      <c r="D4" s="1538"/>
    </row>
    <row r="5" spans="1:4">
      <c r="A5" s="1539"/>
      <c r="B5" s="1540"/>
      <c r="C5" s="1540"/>
      <c r="D5" s="1541"/>
    </row>
    <row r="6" spans="1:4">
      <c r="A6" s="1528"/>
      <c r="B6" s="1529"/>
      <c r="C6" s="1529"/>
      <c r="D6" s="193"/>
    </row>
    <row r="7" spans="1:4">
      <c r="A7" s="1528" t="s">
        <v>141</v>
      </c>
      <c r="B7" s="1529"/>
      <c r="C7" s="1529"/>
      <c r="D7" s="1530"/>
    </row>
    <row r="8" spans="1:4">
      <c r="A8" s="194"/>
      <c r="B8" s="195"/>
      <c r="C8" s="196"/>
      <c r="D8" s="193"/>
    </row>
    <row r="9" spans="1:4">
      <c r="A9" s="194"/>
      <c r="B9" s="195"/>
      <c r="C9" s="196"/>
      <c r="D9" s="193"/>
    </row>
    <row r="10" spans="1:4">
      <c r="A10" s="194"/>
      <c r="B10" s="195"/>
      <c r="C10" s="196"/>
      <c r="D10" s="193"/>
    </row>
    <row r="11" spans="1:4">
      <c r="A11" s="197"/>
      <c r="B11" s="198"/>
      <c r="C11" s="199"/>
      <c r="D11" s="193"/>
    </row>
    <row r="12" spans="1:4">
      <c r="A12" s="197"/>
      <c r="B12" s="195" t="s">
        <v>3</v>
      </c>
      <c r="C12" s="200" t="s">
        <v>12</v>
      </c>
      <c r="D12" s="193"/>
    </row>
    <row r="13" spans="1:4">
      <c r="A13" s="197"/>
      <c r="B13" s="195"/>
      <c r="C13" s="200"/>
      <c r="D13" s="193"/>
    </row>
    <row r="14" spans="1:4">
      <c r="A14" s="197"/>
      <c r="B14" s="198"/>
      <c r="C14" s="201"/>
      <c r="D14" s="193"/>
    </row>
    <row r="15" spans="1:4" ht="27" customHeight="1">
      <c r="A15" s="1531" t="s">
        <v>80</v>
      </c>
      <c r="B15" s="1532"/>
      <c r="C15" s="201">
        <v>601268083.21000004</v>
      </c>
      <c r="D15" s="193"/>
    </row>
    <row r="16" spans="1:4">
      <c r="A16" s="197"/>
      <c r="B16" s="198" t="s">
        <v>142</v>
      </c>
      <c r="C16" s="201"/>
      <c r="D16" s="193"/>
    </row>
    <row r="17" spans="1:4">
      <c r="A17" s="197"/>
      <c r="B17" s="198"/>
      <c r="C17" s="201"/>
      <c r="D17" s="193"/>
    </row>
    <row r="18" spans="1:4">
      <c r="A18" s="197"/>
      <c r="B18" s="198"/>
      <c r="C18" s="201"/>
      <c r="D18" s="193"/>
    </row>
    <row r="19" spans="1:4">
      <c r="A19" s="197"/>
      <c r="B19" s="202"/>
      <c r="C19" s="199"/>
      <c r="D19" s="193"/>
    </row>
    <row r="20" spans="1:4">
      <c r="A20" s="197"/>
      <c r="B20" s="203"/>
      <c r="C20" s="204"/>
      <c r="D20" s="193"/>
    </row>
    <row r="21" spans="1:4">
      <c r="A21" s="197"/>
      <c r="B21" s="203"/>
      <c r="C21" s="204"/>
      <c r="D21" s="193"/>
    </row>
    <row r="22" spans="1:4">
      <c r="A22" s="197"/>
      <c r="B22" s="205"/>
      <c r="C22" s="204"/>
      <c r="D22" s="193"/>
    </row>
    <row r="23" spans="1:4">
      <c r="A23" s="197"/>
      <c r="B23" s="203"/>
      <c r="C23" s="204"/>
      <c r="D23" s="193"/>
    </row>
    <row r="24" spans="1:4">
      <c r="A24" s="197"/>
      <c r="B24" s="203"/>
      <c r="C24" s="206"/>
      <c r="D24" s="193"/>
    </row>
    <row r="25" spans="1:4" ht="13.5" thickBot="1">
      <c r="A25" s="197"/>
      <c r="B25" s="207" t="s">
        <v>15</v>
      </c>
      <c r="C25" s="208">
        <f>SUM(C15:C23)</f>
        <v>601268083.21000004</v>
      </c>
      <c r="D25" s="193"/>
    </row>
    <row r="26" spans="1:4" ht="13.5" thickTop="1">
      <c r="A26" s="197"/>
      <c r="B26" s="203"/>
      <c r="C26" s="204"/>
      <c r="D26" s="193"/>
    </row>
    <row r="27" spans="1:4">
      <c r="A27" s="197"/>
      <c r="B27" s="198"/>
      <c r="C27" s="204"/>
      <c r="D27" s="193"/>
    </row>
    <row r="28" spans="1:4">
      <c r="A28" s="197"/>
      <c r="B28" s="198"/>
      <c r="C28" s="204"/>
      <c r="D28" s="193"/>
    </row>
    <row r="29" spans="1:4">
      <c r="A29" s="197"/>
      <c r="B29" s="198"/>
      <c r="C29" s="204"/>
      <c r="D29" s="193"/>
    </row>
    <row r="30" spans="1:4">
      <c r="A30" s="197"/>
      <c r="B30" s="198"/>
      <c r="C30" s="204"/>
      <c r="D30" s="193"/>
    </row>
    <row r="31" spans="1:4">
      <c r="A31" s="136"/>
      <c r="B31" s="209"/>
      <c r="C31" s="206"/>
      <c r="D31" s="210"/>
    </row>
    <row r="32" spans="1:4">
      <c r="B32" s="211"/>
      <c r="C32" s="2"/>
    </row>
    <row r="33" spans="2:3">
      <c r="B33" s="211"/>
      <c r="C33" s="212"/>
    </row>
    <row r="34" spans="2:3">
      <c r="B34" s="211"/>
      <c r="C34" s="2"/>
    </row>
    <row r="35" spans="2:3">
      <c r="B35" s="213"/>
      <c r="C35" s="214"/>
    </row>
    <row r="36" spans="2:3">
      <c r="B36" s="213"/>
      <c r="C36" s="214"/>
    </row>
  </sheetData>
  <mergeCells count="8">
    <mergeCell ref="A7:D7"/>
    <mergeCell ref="A15:B15"/>
    <mergeCell ref="A1:D1"/>
    <mergeCell ref="A2:D2"/>
    <mergeCell ref="A3:D3"/>
    <mergeCell ref="A4:D4"/>
    <mergeCell ref="A5:D5"/>
    <mergeCell ref="A6:C6"/>
  </mergeCells>
  <printOptions horizontalCentered="1"/>
  <pageMargins left="0.39370078740157483" right="0.39370078740157483" top="1.5748031496062993" bottom="0.59055118110236227" header="1.1811023622047245" footer="0"/>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9"/>
  <sheetViews>
    <sheetView showGridLines="0" zoomScale="90" zoomScaleNormal="90" workbookViewId="0">
      <selection activeCell="L21" sqref="L21"/>
    </sheetView>
  </sheetViews>
  <sheetFormatPr baseColWidth="10" defaultRowHeight="15"/>
  <cols>
    <col min="1" max="1" width="2.5703125" customWidth="1"/>
    <col min="2" max="2" width="2.140625" customWidth="1"/>
    <col min="3" max="3" width="2.7109375" customWidth="1"/>
    <col min="4" max="4" width="24.7109375" customWidth="1"/>
    <col min="5" max="5" width="15.85546875" customWidth="1"/>
    <col min="6" max="6" width="16.7109375" customWidth="1"/>
    <col min="7" max="7" width="0.85546875" customWidth="1"/>
    <col min="8" max="8" width="16.85546875" customWidth="1"/>
    <col min="9" max="9" width="10.140625" customWidth="1"/>
    <col min="10" max="10" width="1.28515625" customWidth="1"/>
    <col min="155" max="155" width="0.7109375" customWidth="1"/>
    <col min="156" max="157" width="1.5703125" customWidth="1"/>
    <col min="158" max="158" width="16.42578125" customWidth="1"/>
    <col min="159" max="161" width="10.42578125" customWidth="1"/>
    <col min="162" max="162" width="8.7109375" customWidth="1"/>
    <col min="163" max="163" width="0.7109375" customWidth="1"/>
    <col min="164" max="164" width="3.140625" customWidth="1"/>
    <col min="165" max="165" width="1.140625" customWidth="1"/>
    <col min="166" max="166" width="18" customWidth="1"/>
    <col min="167" max="167" width="9.42578125" customWidth="1"/>
    <col min="168" max="168" width="8.7109375" customWidth="1"/>
    <col min="169" max="169" width="9.28515625" customWidth="1"/>
    <col min="170" max="170" width="10.140625" customWidth="1"/>
    <col min="171" max="171" width="5.140625" customWidth="1"/>
    <col min="172" max="172" width="10.140625" customWidth="1"/>
    <col min="173" max="173" width="6.42578125" customWidth="1"/>
    <col min="175" max="175" width="1.28515625" customWidth="1"/>
    <col min="176" max="176" width="1.42578125" customWidth="1"/>
    <col min="177" max="177" width="8.28515625" customWidth="1"/>
    <col min="179" max="180" width="10.7109375" customWidth="1"/>
    <col min="181" max="181" width="10.28515625" customWidth="1"/>
    <col min="182" max="182" width="11.28515625" customWidth="1"/>
    <col min="183" max="183" width="7.7109375" customWidth="1"/>
    <col min="184" max="184" width="10.140625" customWidth="1"/>
    <col min="185" max="185" width="6.5703125" customWidth="1"/>
    <col min="186" max="186" width="1.140625" customWidth="1"/>
    <col min="187" max="187" width="24.5703125" customWidth="1"/>
    <col min="188" max="188" width="9.85546875" customWidth="1"/>
    <col min="189" max="189" width="10.7109375" customWidth="1"/>
    <col min="190" max="190" width="10.85546875" customWidth="1"/>
    <col min="191" max="191" width="11.140625" customWidth="1"/>
    <col min="192" max="192" width="9.85546875" customWidth="1"/>
    <col min="193" max="193" width="1" customWidth="1"/>
    <col min="194" max="194" width="16.5703125" customWidth="1"/>
    <col min="195" max="195" width="0.5703125" customWidth="1"/>
    <col min="196" max="196" width="0.7109375" customWidth="1"/>
    <col min="197" max="197" width="27.85546875" customWidth="1"/>
    <col min="198" max="198" width="0.85546875" customWidth="1"/>
    <col min="199" max="199" width="27.42578125" customWidth="1"/>
    <col min="200" max="200" width="14.7109375" customWidth="1"/>
    <col min="201" max="201" width="0.42578125" customWidth="1"/>
    <col min="202" max="202" width="0.7109375" customWidth="1"/>
    <col min="203" max="203" width="21.7109375" customWidth="1"/>
    <col min="204" max="204" width="1.28515625" customWidth="1"/>
    <col min="205" max="205" width="21.140625" customWidth="1"/>
    <col min="411" max="411" width="0.7109375" customWidth="1"/>
    <col min="412" max="413" width="1.5703125" customWidth="1"/>
    <col min="414" max="414" width="16.42578125" customWidth="1"/>
    <col min="415" max="417" width="10.42578125" customWidth="1"/>
    <col min="418" max="418" width="8.7109375" customWidth="1"/>
    <col min="419" max="419" width="0.7109375" customWidth="1"/>
    <col min="420" max="420" width="3.140625" customWidth="1"/>
    <col min="421" max="421" width="1.140625" customWidth="1"/>
    <col min="422" max="422" width="18" customWidth="1"/>
    <col min="423" max="423" width="9.42578125" customWidth="1"/>
    <col min="424" max="424" width="8.7109375" customWidth="1"/>
    <col min="425" max="425" width="9.28515625" customWidth="1"/>
    <col min="426" max="426" width="10.140625" customWidth="1"/>
    <col min="427" max="427" width="5.140625" customWidth="1"/>
    <col min="428" max="428" width="10.140625" customWidth="1"/>
    <col min="429" max="429" width="6.42578125" customWidth="1"/>
    <col min="431" max="431" width="1.28515625" customWidth="1"/>
    <col min="432" max="432" width="1.42578125" customWidth="1"/>
    <col min="433" max="433" width="8.28515625" customWidth="1"/>
    <col min="435" max="436" width="10.7109375" customWidth="1"/>
    <col min="437" max="437" width="10.28515625" customWidth="1"/>
    <col min="438" max="438" width="11.28515625" customWidth="1"/>
    <col min="439" max="439" width="7.7109375" customWidth="1"/>
    <col min="440" max="440" width="10.140625" customWidth="1"/>
    <col min="441" max="441" width="6.5703125" customWidth="1"/>
    <col min="442" max="442" width="1.140625" customWidth="1"/>
    <col min="443" max="443" width="24.5703125" customWidth="1"/>
    <col min="444" max="444" width="9.85546875" customWidth="1"/>
    <col min="445" max="445" width="10.7109375" customWidth="1"/>
    <col min="446" max="446" width="10.85546875" customWidth="1"/>
    <col min="447" max="447" width="11.140625" customWidth="1"/>
    <col min="448" max="448" width="9.85546875" customWidth="1"/>
    <col min="449" max="449" width="1" customWidth="1"/>
    <col min="450" max="450" width="16.5703125" customWidth="1"/>
    <col min="451" max="451" width="0.5703125" customWidth="1"/>
    <col min="452" max="452" width="0.7109375" customWidth="1"/>
    <col min="453" max="453" width="27.85546875" customWidth="1"/>
    <col min="454" max="454" width="0.85546875" customWidth="1"/>
    <col min="455" max="455" width="27.42578125" customWidth="1"/>
    <col min="456" max="456" width="14.7109375" customWidth="1"/>
    <col min="457" max="457" width="0.42578125" customWidth="1"/>
    <col min="458" max="458" width="0.7109375" customWidth="1"/>
    <col min="459" max="459" width="21.7109375" customWidth="1"/>
    <col min="460" max="460" width="1.28515625" customWidth="1"/>
    <col min="461" max="461" width="21.140625" customWidth="1"/>
    <col min="667" max="667" width="0.7109375" customWidth="1"/>
    <col min="668" max="669" width="1.5703125" customWidth="1"/>
    <col min="670" max="670" width="16.42578125" customWidth="1"/>
    <col min="671" max="673" width="10.42578125" customWidth="1"/>
    <col min="674" max="674" width="8.7109375" customWidth="1"/>
    <col min="675" max="675" width="0.7109375" customWidth="1"/>
    <col min="676" max="676" width="3.140625" customWidth="1"/>
    <col min="677" max="677" width="1.140625" customWidth="1"/>
    <col min="678" max="678" width="18" customWidth="1"/>
    <col min="679" max="679" width="9.42578125" customWidth="1"/>
    <col min="680" max="680" width="8.7109375" customWidth="1"/>
    <col min="681" max="681" width="9.28515625" customWidth="1"/>
    <col min="682" max="682" width="10.140625" customWidth="1"/>
    <col min="683" max="683" width="5.140625" customWidth="1"/>
    <col min="684" max="684" width="10.140625" customWidth="1"/>
    <col min="685" max="685" width="6.42578125" customWidth="1"/>
    <col min="687" max="687" width="1.28515625" customWidth="1"/>
    <col min="688" max="688" width="1.42578125" customWidth="1"/>
    <col min="689" max="689" width="8.28515625" customWidth="1"/>
    <col min="691" max="692" width="10.7109375" customWidth="1"/>
    <col min="693" max="693" width="10.28515625" customWidth="1"/>
    <col min="694" max="694" width="11.28515625" customWidth="1"/>
    <col min="695" max="695" width="7.7109375" customWidth="1"/>
    <col min="696" max="696" width="10.140625" customWidth="1"/>
    <col min="697" max="697" width="6.5703125" customWidth="1"/>
    <col min="698" max="698" width="1.140625" customWidth="1"/>
    <col min="699" max="699" width="24.5703125" customWidth="1"/>
    <col min="700" max="700" width="9.85546875" customWidth="1"/>
    <col min="701" max="701" width="10.7109375" customWidth="1"/>
    <col min="702" max="702" width="10.85546875" customWidth="1"/>
    <col min="703" max="703" width="11.140625" customWidth="1"/>
    <col min="704" max="704" width="9.85546875" customWidth="1"/>
    <col min="705" max="705" width="1" customWidth="1"/>
    <col min="706" max="706" width="16.5703125" customWidth="1"/>
    <col min="707" max="707" width="0.5703125" customWidth="1"/>
    <col min="708" max="708" width="0.7109375" customWidth="1"/>
    <col min="709" max="709" width="27.85546875" customWidth="1"/>
    <col min="710" max="710" width="0.85546875" customWidth="1"/>
    <col min="711" max="711" width="27.42578125" customWidth="1"/>
    <col min="712" max="712" width="14.7109375" customWidth="1"/>
    <col min="713" max="713" width="0.42578125" customWidth="1"/>
    <col min="714" max="714" width="0.7109375" customWidth="1"/>
    <col min="715" max="715" width="21.7109375" customWidth="1"/>
    <col min="716" max="716" width="1.28515625" customWidth="1"/>
    <col min="717" max="717" width="21.140625" customWidth="1"/>
    <col min="923" max="923" width="0.7109375" customWidth="1"/>
    <col min="924" max="925" width="1.5703125" customWidth="1"/>
    <col min="926" max="926" width="16.42578125" customWidth="1"/>
    <col min="927" max="929" width="10.42578125" customWidth="1"/>
    <col min="930" max="930" width="8.7109375" customWidth="1"/>
    <col min="931" max="931" width="0.7109375" customWidth="1"/>
    <col min="932" max="932" width="3.140625" customWidth="1"/>
    <col min="933" max="933" width="1.140625" customWidth="1"/>
    <col min="934" max="934" width="18" customWidth="1"/>
    <col min="935" max="935" width="9.42578125" customWidth="1"/>
    <col min="936" max="936" width="8.7109375" customWidth="1"/>
    <col min="937" max="937" width="9.28515625" customWidth="1"/>
    <col min="938" max="938" width="10.140625" customWidth="1"/>
    <col min="939" max="939" width="5.140625" customWidth="1"/>
    <col min="940" max="940" width="10.140625" customWidth="1"/>
    <col min="941" max="941" width="6.42578125" customWidth="1"/>
    <col min="943" max="943" width="1.28515625" customWidth="1"/>
    <col min="944" max="944" width="1.42578125" customWidth="1"/>
    <col min="945" max="945" width="8.28515625" customWidth="1"/>
    <col min="947" max="948" width="10.7109375" customWidth="1"/>
    <col min="949" max="949" width="10.28515625" customWidth="1"/>
    <col min="950" max="950" width="11.28515625" customWidth="1"/>
    <col min="951" max="951" width="7.7109375" customWidth="1"/>
    <col min="952" max="952" width="10.140625" customWidth="1"/>
    <col min="953" max="953" width="6.5703125" customWidth="1"/>
    <col min="954" max="954" width="1.140625" customWidth="1"/>
    <col min="955" max="955" width="24.5703125" customWidth="1"/>
    <col min="956" max="956" width="9.85546875" customWidth="1"/>
    <col min="957" max="957" width="10.7109375" customWidth="1"/>
    <col min="958" max="958" width="10.85546875" customWidth="1"/>
    <col min="959" max="959" width="11.140625" customWidth="1"/>
    <col min="960" max="960" width="9.85546875" customWidth="1"/>
    <col min="961" max="961" width="1" customWidth="1"/>
    <col min="962" max="962" width="16.5703125" customWidth="1"/>
    <col min="963" max="963" width="0.5703125" customWidth="1"/>
    <col min="964" max="964" width="0.7109375" customWidth="1"/>
    <col min="965" max="965" width="27.85546875" customWidth="1"/>
    <col min="966" max="966" width="0.85546875" customWidth="1"/>
    <col min="967" max="967" width="27.42578125" customWidth="1"/>
    <col min="968" max="968" width="14.7109375" customWidth="1"/>
    <col min="969" max="969" width="0.42578125" customWidth="1"/>
    <col min="970" max="970" width="0.7109375" customWidth="1"/>
    <col min="971" max="971" width="21.7109375" customWidth="1"/>
    <col min="972" max="972" width="1.28515625" customWidth="1"/>
    <col min="973" max="973" width="21.140625" customWidth="1"/>
    <col min="1179" max="1179" width="0.7109375" customWidth="1"/>
    <col min="1180" max="1181" width="1.5703125" customWidth="1"/>
    <col min="1182" max="1182" width="16.42578125" customWidth="1"/>
    <col min="1183" max="1185" width="10.42578125" customWidth="1"/>
    <col min="1186" max="1186" width="8.7109375" customWidth="1"/>
    <col min="1187" max="1187" width="0.7109375" customWidth="1"/>
    <col min="1188" max="1188" width="3.140625" customWidth="1"/>
    <col min="1189" max="1189" width="1.140625" customWidth="1"/>
    <col min="1190" max="1190" width="18" customWidth="1"/>
    <col min="1191" max="1191" width="9.42578125" customWidth="1"/>
    <col min="1192" max="1192" width="8.7109375" customWidth="1"/>
    <col min="1193" max="1193" width="9.28515625" customWidth="1"/>
    <col min="1194" max="1194" width="10.140625" customWidth="1"/>
    <col min="1195" max="1195" width="5.140625" customWidth="1"/>
    <col min="1196" max="1196" width="10.140625" customWidth="1"/>
    <col min="1197" max="1197" width="6.42578125" customWidth="1"/>
    <col min="1199" max="1199" width="1.28515625" customWidth="1"/>
    <col min="1200" max="1200" width="1.42578125" customWidth="1"/>
    <col min="1201" max="1201" width="8.28515625" customWidth="1"/>
    <col min="1203" max="1204" width="10.7109375" customWidth="1"/>
    <col min="1205" max="1205" width="10.28515625" customWidth="1"/>
    <col min="1206" max="1206" width="11.28515625" customWidth="1"/>
    <col min="1207" max="1207" width="7.7109375" customWidth="1"/>
    <col min="1208" max="1208" width="10.140625" customWidth="1"/>
    <col min="1209" max="1209" width="6.5703125" customWidth="1"/>
    <col min="1210" max="1210" width="1.140625" customWidth="1"/>
    <col min="1211" max="1211" width="24.5703125" customWidth="1"/>
    <col min="1212" max="1212" width="9.85546875" customWidth="1"/>
    <col min="1213" max="1213" width="10.7109375" customWidth="1"/>
    <col min="1214" max="1214" width="10.85546875" customWidth="1"/>
    <col min="1215" max="1215" width="11.140625" customWidth="1"/>
    <col min="1216" max="1216" width="9.85546875" customWidth="1"/>
    <col min="1217" max="1217" width="1" customWidth="1"/>
    <col min="1218" max="1218" width="16.5703125" customWidth="1"/>
    <col min="1219" max="1219" width="0.5703125" customWidth="1"/>
    <col min="1220" max="1220" width="0.7109375" customWidth="1"/>
    <col min="1221" max="1221" width="27.85546875" customWidth="1"/>
    <col min="1222" max="1222" width="0.85546875" customWidth="1"/>
    <col min="1223" max="1223" width="27.42578125" customWidth="1"/>
    <col min="1224" max="1224" width="14.7109375" customWidth="1"/>
    <col min="1225" max="1225" width="0.42578125" customWidth="1"/>
    <col min="1226" max="1226" width="0.7109375" customWidth="1"/>
    <col min="1227" max="1227" width="21.7109375" customWidth="1"/>
    <col min="1228" max="1228" width="1.28515625" customWidth="1"/>
    <col min="1229" max="1229" width="21.140625" customWidth="1"/>
    <col min="1435" max="1435" width="0.7109375" customWidth="1"/>
    <col min="1436" max="1437" width="1.5703125" customWidth="1"/>
    <col min="1438" max="1438" width="16.42578125" customWidth="1"/>
    <col min="1439" max="1441" width="10.42578125" customWidth="1"/>
    <col min="1442" max="1442" width="8.7109375" customWidth="1"/>
    <col min="1443" max="1443" width="0.7109375" customWidth="1"/>
    <col min="1444" max="1444" width="3.140625" customWidth="1"/>
    <col min="1445" max="1445" width="1.140625" customWidth="1"/>
    <col min="1446" max="1446" width="18" customWidth="1"/>
    <col min="1447" max="1447" width="9.42578125" customWidth="1"/>
    <col min="1448" max="1448" width="8.7109375" customWidth="1"/>
    <col min="1449" max="1449" width="9.28515625" customWidth="1"/>
    <col min="1450" max="1450" width="10.140625" customWidth="1"/>
    <col min="1451" max="1451" width="5.140625" customWidth="1"/>
    <col min="1452" max="1452" width="10.140625" customWidth="1"/>
    <col min="1453" max="1453" width="6.42578125" customWidth="1"/>
    <col min="1455" max="1455" width="1.28515625" customWidth="1"/>
    <col min="1456" max="1456" width="1.42578125" customWidth="1"/>
    <col min="1457" max="1457" width="8.28515625" customWidth="1"/>
    <col min="1459" max="1460" width="10.7109375" customWidth="1"/>
    <col min="1461" max="1461" width="10.28515625" customWidth="1"/>
    <col min="1462" max="1462" width="11.28515625" customWidth="1"/>
    <col min="1463" max="1463" width="7.7109375" customWidth="1"/>
    <col min="1464" max="1464" width="10.140625" customWidth="1"/>
    <col min="1465" max="1465" width="6.5703125" customWidth="1"/>
    <col min="1466" max="1466" width="1.140625" customWidth="1"/>
    <col min="1467" max="1467" width="24.5703125" customWidth="1"/>
    <col min="1468" max="1468" width="9.85546875" customWidth="1"/>
    <col min="1469" max="1469" width="10.7109375" customWidth="1"/>
    <col min="1470" max="1470" width="10.85546875" customWidth="1"/>
    <col min="1471" max="1471" width="11.140625" customWidth="1"/>
    <col min="1472" max="1472" width="9.85546875" customWidth="1"/>
    <col min="1473" max="1473" width="1" customWidth="1"/>
    <col min="1474" max="1474" width="16.5703125" customWidth="1"/>
    <col min="1475" max="1475" width="0.5703125" customWidth="1"/>
    <col min="1476" max="1476" width="0.7109375" customWidth="1"/>
    <col min="1477" max="1477" width="27.85546875" customWidth="1"/>
    <col min="1478" max="1478" width="0.85546875" customWidth="1"/>
    <col min="1479" max="1479" width="27.42578125" customWidth="1"/>
    <col min="1480" max="1480" width="14.7109375" customWidth="1"/>
    <col min="1481" max="1481" width="0.42578125" customWidth="1"/>
    <col min="1482" max="1482" width="0.7109375" customWidth="1"/>
    <col min="1483" max="1483" width="21.7109375" customWidth="1"/>
    <col min="1484" max="1484" width="1.28515625" customWidth="1"/>
    <col min="1485" max="1485" width="21.140625" customWidth="1"/>
    <col min="1691" max="1691" width="0.7109375" customWidth="1"/>
    <col min="1692" max="1693" width="1.5703125" customWidth="1"/>
    <col min="1694" max="1694" width="16.42578125" customWidth="1"/>
    <col min="1695" max="1697" width="10.42578125" customWidth="1"/>
    <col min="1698" max="1698" width="8.7109375" customWidth="1"/>
    <col min="1699" max="1699" width="0.7109375" customWidth="1"/>
    <col min="1700" max="1700" width="3.140625" customWidth="1"/>
    <col min="1701" max="1701" width="1.140625" customWidth="1"/>
    <col min="1702" max="1702" width="18" customWidth="1"/>
    <col min="1703" max="1703" width="9.42578125" customWidth="1"/>
    <col min="1704" max="1704" width="8.7109375" customWidth="1"/>
    <col min="1705" max="1705" width="9.28515625" customWidth="1"/>
    <col min="1706" max="1706" width="10.140625" customWidth="1"/>
    <col min="1707" max="1707" width="5.140625" customWidth="1"/>
    <col min="1708" max="1708" width="10.140625" customWidth="1"/>
    <col min="1709" max="1709" width="6.42578125" customWidth="1"/>
    <col min="1711" max="1711" width="1.28515625" customWidth="1"/>
    <col min="1712" max="1712" width="1.42578125" customWidth="1"/>
    <col min="1713" max="1713" width="8.28515625" customWidth="1"/>
    <col min="1715" max="1716" width="10.7109375" customWidth="1"/>
    <col min="1717" max="1717" width="10.28515625" customWidth="1"/>
    <col min="1718" max="1718" width="11.28515625" customWidth="1"/>
    <col min="1719" max="1719" width="7.7109375" customWidth="1"/>
    <col min="1720" max="1720" width="10.140625" customWidth="1"/>
    <col min="1721" max="1721" width="6.5703125" customWidth="1"/>
    <col min="1722" max="1722" width="1.140625" customWidth="1"/>
    <col min="1723" max="1723" width="24.5703125" customWidth="1"/>
    <col min="1724" max="1724" width="9.85546875" customWidth="1"/>
    <col min="1725" max="1725" width="10.7109375" customWidth="1"/>
    <col min="1726" max="1726" width="10.85546875" customWidth="1"/>
    <col min="1727" max="1727" width="11.140625" customWidth="1"/>
    <col min="1728" max="1728" width="9.85546875" customWidth="1"/>
    <col min="1729" max="1729" width="1" customWidth="1"/>
    <col min="1730" max="1730" width="16.5703125" customWidth="1"/>
    <col min="1731" max="1731" width="0.5703125" customWidth="1"/>
    <col min="1732" max="1732" width="0.7109375" customWidth="1"/>
    <col min="1733" max="1733" width="27.85546875" customWidth="1"/>
    <col min="1734" max="1734" width="0.85546875" customWidth="1"/>
    <col min="1735" max="1735" width="27.42578125" customWidth="1"/>
    <col min="1736" max="1736" width="14.7109375" customWidth="1"/>
    <col min="1737" max="1737" width="0.42578125" customWidth="1"/>
    <col min="1738" max="1738" width="0.7109375" customWidth="1"/>
    <col min="1739" max="1739" width="21.7109375" customWidth="1"/>
    <col min="1740" max="1740" width="1.28515625" customWidth="1"/>
    <col min="1741" max="1741" width="21.140625" customWidth="1"/>
    <col min="1947" max="1947" width="0.7109375" customWidth="1"/>
    <col min="1948" max="1949" width="1.5703125" customWidth="1"/>
    <col min="1950" max="1950" width="16.42578125" customWidth="1"/>
    <col min="1951" max="1953" width="10.42578125" customWidth="1"/>
    <col min="1954" max="1954" width="8.7109375" customWidth="1"/>
    <col min="1955" max="1955" width="0.7109375" customWidth="1"/>
    <col min="1956" max="1956" width="3.140625" customWidth="1"/>
    <col min="1957" max="1957" width="1.140625" customWidth="1"/>
    <col min="1958" max="1958" width="18" customWidth="1"/>
    <col min="1959" max="1959" width="9.42578125" customWidth="1"/>
    <col min="1960" max="1960" width="8.7109375" customWidth="1"/>
    <col min="1961" max="1961" width="9.28515625" customWidth="1"/>
    <col min="1962" max="1962" width="10.140625" customWidth="1"/>
    <col min="1963" max="1963" width="5.140625" customWidth="1"/>
    <col min="1964" max="1964" width="10.140625" customWidth="1"/>
    <col min="1965" max="1965" width="6.42578125" customWidth="1"/>
    <col min="1967" max="1967" width="1.28515625" customWidth="1"/>
    <col min="1968" max="1968" width="1.42578125" customWidth="1"/>
    <col min="1969" max="1969" width="8.28515625" customWidth="1"/>
    <col min="1971" max="1972" width="10.7109375" customWidth="1"/>
    <col min="1973" max="1973" width="10.28515625" customWidth="1"/>
    <col min="1974" max="1974" width="11.28515625" customWidth="1"/>
    <col min="1975" max="1975" width="7.7109375" customWidth="1"/>
    <col min="1976" max="1976" width="10.140625" customWidth="1"/>
    <col min="1977" max="1977" width="6.5703125" customWidth="1"/>
    <col min="1978" max="1978" width="1.140625" customWidth="1"/>
    <col min="1979" max="1979" width="24.5703125" customWidth="1"/>
    <col min="1980" max="1980" width="9.85546875" customWidth="1"/>
    <col min="1981" max="1981" width="10.7109375" customWidth="1"/>
    <col min="1982" max="1982" width="10.85546875" customWidth="1"/>
    <col min="1983" max="1983" width="11.140625" customWidth="1"/>
    <col min="1984" max="1984" width="9.85546875" customWidth="1"/>
    <col min="1985" max="1985" width="1" customWidth="1"/>
    <col min="1986" max="1986" width="16.5703125" customWidth="1"/>
    <col min="1987" max="1987" width="0.5703125" customWidth="1"/>
    <col min="1988" max="1988" width="0.7109375" customWidth="1"/>
    <col min="1989" max="1989" width="27.85546875" customWidth="1"/>
    <col min="1990" max="1990" width="0.85546875" customWidth="1"/>
    <col min="1991" max="1991" width="27.42578125" customWidth="1"/>
    <col min="1992" max="1992" width="14.7109375" customWidth="1"/>
    <col min="1993" max="1993" width="0.42578125" customWidth="1"/>
    <col min="1994" max="1994" width="0.7109375" customWidth="1"/>
    <col min="1995" max="1995" width="21.7109375" customWidth="1"/>
    <col min="1996" max="1996" width="1.28515625" customWidth="1"/>
    <col min="1997" max="1997" width="21.140625" customWidth="1"/>
    <col min="2203" max="2203" width="0.7109375" customWidth="1"/>
    <col min="2204" max="2205" width="1.5703125" customWidth="1"/>
    <col min="2206" max="2206" width="16.42578125" customWidth="1"/>
    <col min="2207" max="2209" width="10.42578125" customWidth="1"/>
    <col min="2210" max="2210" width="8.7109375" customWidth="1"/>
    <col min="2211" max="2211" width="0.7109375" customWidth="1"/>
    <col min="2212" max="2212" width="3.140625" customWidth="1"/>
    <col min="2213" max="2213" width="1.140625" customWidth="1"/>
    <col min="2214" max="2214" width="18" customWidth="1"/>
    <col min="2215" max="2215" width="9.42578125" customWidth="1"/>
    <col min="2216" max="2216" width="8.7109375" customWidth="1"/>
    <col min="2217" max="2217" width="9.28515625" customWidth="1"/>
    <col min="2218" max="2218" width="10.140625" customWidth="1"/>
    <col min="2219" max="2219" width="5.140625" customWidth="1"/>
    <col min="2220" max="2220" width="10.140625" customWidth="1"/>
    <col min="2221" max="2221" width="6.42578125" customWidth="1"/>
    <col min="2223" max="2223" width="1.28515625" customWidth="1"/>
    <col min="2224" max="2224" width="1.42578125" customWidth="1"/>
    <col min="2225" max="2225" width="8.28515625" customWidth="1"/>
    <col min="2227" max="2228" width="10.7109375" customWidth="1"/>
    <col min="2229" max="2229" width="10.28515625" customWidth="1"/>
    <col min="2230" max="2230" width="11.28515625" customWidth="1"/>
    <col min="2231" max="2231" width="7.7109375" customWidth="1"/>
    <col min="2232" max="2232" width="10.140625" customWidth="1"/>
    <col min="2233" max="2233" width="6.5703125" customWidth="1"/>
    <col min="2234" max="2234" width="1.140625" customWidth="1"/>
    <col min="2235" max="2235" width="24.5703125" customWidth="1"/>
    <col min="2236" max="2236" width="9.85546875" customWidth="1"/>
    <col min="2237" max="2237" width="10.7109375" customWidth="1"/>
    <col min="2238" max="2238" width="10.85546875" customWidth="1"/>
    <col min="2239" max="2239" width="11.140625" customWidth="1"/>
    <col min="2240" max="2240" width="9.85546875" customWidth="1"/>
    <col min="2241" max="2241" width="1" customWidth="1"/>
    <col min="2242" max="2242" width="16.5703125" customWidth="1"/>
    <col min="2243" max="2243" width="0.5703125" customWidth="1"/>
    <col min="2244" max="2244" width="0.7109375" customWidth="1"/>
    <col min="2245" max="2245" width="27.85546875" customWidth="1"/>
    <col min="2246" max="2246" width="0.85546875" customWidth="1"/>
    <col min="2247" max="2247" width="27.42578125" customWidth="1"/>
    <col min="2248" max="2248" width="14.7109375" customWidth="1"/>
    <col min="2249" max="2249" width="0.42578125" customWidth="1"/>
    <col min="2250" max="2250" width="0.7109375" customWidth="1"/>
    <col min="2251" max="2251" width="21.7109375" customWidth="1"/>
    <col min="2252" max="2252" width="1.28515625" customWidth="1"/>
    <col min="2253" max="2253" width="21.140625" customWidth="1"/>
    <col min="2459" max="2459" width="0.7109375" customWidth="1"/>
    <col min="2460" max="2461" width="1.5703125" customWidth="1"/>
    <col min="2462" max="2462" width="16.42578125" customWidth="1"/>
    <col min="2463" max="2465" width="10.42578125" customWidth="1"/>
    <col min="2466" max="2466" width="8.7109375" customWidth="1"/>
    <col min="2467" max="2467" width="0.7109375" customWidth="1"/>
    <col min="2468" max="2468" width="3.140625" customWidth="1"/>
    <col min="2469" max="2469" width="1.140625" customWidth="1"/>
    <col min="2470" max="2470" width="18" customWidth="1"/>
    <col min="2471" max="2471" width="9.42578125" customWidth="1"/>
    <col min="2472" max="2472" width="8.7109375" customWidth="1"/>
    <col min="2473" max="2473" width="9.28515625" customWidth="1"/>
    <col min="2474" max="2474" width="10.140625" customWidth="1"/>
    <col min="2475" max="2475" width="5.140625" customWidth="1"/>
    <col min="2476" max="2476" width="10.140625" customWidth="1"/>
    <col min="2477" max="2477" width="6.42578125" customWidth="1"/>
    <col min="2479" max="2479" width="1.28515625" customWidth="1"/>
    <col min="2480" max="2480" width="1.42578125" customWidth="1"/>
    <col min="2481" max="2481" width="8.28515625" customWidth="1"/>
    <col min="2483" max="2484" width="10.7109375" customWidth="1"/>
    <col min="2485" max="2485" width="10.28515625" customWidth="1"/>
    <col min="2486" max="2486" width="11.28515625" customWidth="1"/>
    <col min="2487" max="2487" width="7.7109375" customWidth="1"/>
    <col min="2488" max="2488" width="10.140625" customWidth="1"/>
    <col min="2489" max="2489" width="6.5703125" customWidth="1"/>
    <col min="2490" max="2490" width="1.140625" customWidth="1"/>
    <col min="2491" max="2491" width="24.5703125" customWidth="1"/>
    <col min="2492" max="2492" width="9.85546875" customWidth="1"/>
    <col min="2493" max="2493" width="10.7109375" customWidth="1"/>
    <col min="2494" max="2494" width="10.85546875" customWidth="1"/>
    <col min="2495" max="2495" width="11.140625" customWidth="1"/>
    <col min="2496" max="2496" width="9.85546875" customWidth="1"/>
    <col min="2497" max="2497" width="1" customWidth="1"/>
    <col min="2498" max="2498" width="16.5703125" customWidth="1"/>
    <col min="2499" max="2499" width="0.5703125" customWidth="1"/>
    <col min="2500" max="2500" width="0.7109375" customWidth="1"/>
    <col min="2501" max="2501" width="27.85546875" customWidth="1"/>
    <col min="2502" max="2502" width="0.85546875" customWidth="1"/>
    <col min="2503" max="2503" width="27.42578125" customWidth="1"/>
    <col min="2504" max="2504" width="14.7109375" customWidth="1"/>
    <col min="2505" max="2505" width="0.42578125" customWidth="1"/>
    <col min="2506" max="2506" width="0.7109375" customWidth="1"/>
    <col min="2507" max="2507" width="21.7109375" customWidth="1"/>
    <col min="2508" max="2508" width="1.28515625" customWidth="1"/>
    <col min="2509" max="2509" width="21.140625" customWidth="1"/>
    <col min="2715" max="2715" width="0.7109375" customWidth="1"/>
    <col min="2716" max="2717" width="1.5703125" customWidth="1"/>
    <col min="2718" max="2718" width="16.42578125" customWidth="1"/>
    <col min="2719" max="2721" width="10.42578125" customWidth="1"/>
    <col min="2722" max="2722" width="8.7109375" customWidth="1"/>
    <col min="2723" max="2723" width="0.7109375" customWidth="1"/>
    <col min="2724" max="2724" width="3.140625" customWidth="1"/>
    <col min="2725" max="2725" width="1.140625" customWidth="1"/>
    <col min="2726" max="2726" width="18" customWidth="1"/>
    <col min="2727" max="2727" width="9.42578125" customWidth="1"/>
    <col min="2728" max="2728" width="8.7109375" customWidth="1"/>
    <col min="2729" max="2729" width="9.28515625" customWidth="1"/>
    <col min="2730" max="2730" width="10.140625" customWidth="1"/>
    <col min="2731" max="2731" width="5.140625" customWidth="1"/>
    <col min="2732" max="2732" width="10.140625" customWidth="1"/>
    <col min="2733" max="2733" width="6.42578125" customWidth="1"/>
    <col min="2735" max="2735" width="1.28515625" customWidth="1"/>
    <col min="2736" max="2736" width="1.42578125" customWidth="1"/>
    <col min="2737" max="2737" width="8.28515625" customWidth="1"/>
    <col min="2739" max="2740" width="10.7109375" customWidth="1"/>
    <col min="2741" max="2741" width="10.28515625" customWidth="1"/>
    <col min="2742" max="2742" width="11.28515625" customWidth="1"/>
    <col min="2743" max="2743" width="7.7109375" customWidth="1"/>
    <col min="2744" max="2744" width="10.140625" customWidth="1"/>
    <col min="2745" max="2745" width="6.5703125" customWidth="1"/>
    <col min="2746" max="2746" width="1.140625" customWidth="1"/>
    <col min="2747" max="2747" width="24.5703125" customWidth="1"/>
    <col min="2748" max="2748" width="9.85546875" customWidth="1"/>
    <col min="2749" max="2749" width="10.7109375" customWidth="1"/>
    <col min="2750" max="2750" width="10.85546875" customWidth="1"/>
    <col min="2751" max="2751" width="11.140625" customWidth="1"/>
    <col min="2752" max="2752" width="9.85546875" customWidth="1"/>
    <col min="2753" max="2753" width="1" customWidth="1"/>
    <col min="2754" max="2754" width="16.5703125" customWidth="1"/>
    <col min="2755" max="2755" width="0.5703125" customWidth="1"/>
    <col min="2756" max="2756" width="0.7109375" customWidth="1"/>
    <col min="2757" max="2757" width="27.85546875" customWidth="1"/>
    <col min="2758" max="2758" width="0.85546875" customWidth="1"/>
    <col min="2759" max="2759" width="27.42578125" customWidth="1"/>
    <col min="2760" max="2760" width="14.7109375" customWidth="1"/>
    <col min="2761" max="2761" width="0.42578125" customWidth="1"/>
    <col min="2762" max="2762" width="0.7109375" customWidth="1"/>
    <col min="2763" max="2763" width="21.7109375" customWidth="1"/>
    <col min="2764" max="2764" width="1.28515625" customWidth="1"/>
    <col min="2765" max="2765" width="21.140625" customWidth="1"/>
    <col min="2971" max="2971" width="0.7109375" customWidth="1"/>
    <col min="2972" max="2973" width="1.5703125" customWidth="1"/>
    <col min="2974" max="2974" width="16.42578125" customWidth="1"/>
    <col min="2975" max="2977" width="10.42578125" customWidth="1"/>
    <col min="2978" max="2978" width="8.7109375" customWidth="1"/>
    <col min="2979" max="2979" width="0.7109375" customWidth="1"/>
    <col min="2980" max="2980" width="3.140625" customWidth="1"/>
    <col min="2981" max="2981" width="1.140625" customWidth="1"/>
    <col min="2982" max="2982" width="18" customWidth="1"/>
    <col min="2983" max="2983" width="9.42578125" customWidth="1"/>
    <col min="2984" max="2984" width="8.7109375" customWidth="1"/>
    <col min="2985" max="2985" width="9.28515625" customWidth="1"/>
    <col min="2986" max="2986" width="10.140625" customWidth="1"/>
    <col min="2987" max="2987" width="5.140625" customWidth="1"/>
    <col min="2988" max="2988" width="10.140625" customWidth="1"/>
    <col min="2989" max="2989" width="6.42578125" customWidth="1"/>
    <col min="2991" max="2991" width="1.28515625" customWidth="1"/>
    <col min="2992" max="2992" width="1.42578125" customWidth="1"/>
    <col min="2993" max="2993" width="8.28515625" customWidth="1"/>
    <col min="2995" max="2996" width="10.7109375" customWidth="1"/>
    <col min="2997" max="2997" width="10.28515625" customWidth="1"/>
    <col min="2998" max="2998" width="11.28515625" customWidth="1"/>
    <col min="2999" max="2999" width="7.7109375" customWidth="1"/>
    <col min="3000" max="3000" width="10.140625" customWidth="1"/>
    <col min="3001" max="3001" width="6.5703125" customWidth="1"/>
    <col min="3002" max="3002" width="1.140625" customWidth="1"/>
    <col min="3003" max="3003" width="24.5703125" customWidth="1"/>
    <col min="3004" max="3004" width="9.85546875" customWidth="1"/>
    <col min="3005" max="3005" width="10.7109375" customWidth="1"/>
    <col min="3006" max="3006" width="10.85546875" customWidth="1"/>
    <col min="3007" max="3007" width="11.140625" customWidth="1"/>
    <col min="3008" max="3008" width="9.85546875" customWidth="1"/>
    <col min="3009" max="3009" width="1" customWidth="1"/>
    <col min="3010" max="3010" width="16.5703125" customWidth="1"/>
    <col min="3011" max="3011" width="0.5703125" customWidth="1"/>
    <col min="3012" max="3012" width="0.7109375" customWidth="1"/>
    <col min="3013" max="3013" width="27.85546875" customWidth="1"/>
    <col min="3014" max="3014" width="0.85546875" customWidth="1"/>
    <col min="3015" max="3015" width="27.42578125" customWidth="1"/>
    <col min="3016" max="3016" width="14.7109375" customWidth="1"/>
    <col min="3017" max="3017" width="0.42578125" customWidth="1"/>
    <col min="3018" max="3018" width="0.7109375" customWidth="1"/>
    <col min="3019" max="3019" width="21.7109375" customWidth="1"/>
    <col min="3020" max="3020" width="1.28515625" customWidth="1"/>
    <col min="3021" max="3021" width="21.140625" customWidth="1"/>
    <col min="3227" max="3227" width="0.7109375" customWidth="1"/>
    <col min="3228" max="3229" width="1.5703125" customWidth="1"/>
    <col min="3230" max="3230" width="16.42578125" customWidth="1"/>
    <col min="3231" max="3233" width="10.42578125" customWidth="1"/>
    <col min="3234" max="3234" width="8.7109375" customWidth="1"/>
    <col min="3235" max="3235" width="0.7109375" customWidth="1"/>
    <col min="3236" max="3236" width="3.140625" customWidth="1"/>
    <col min="3237" max="3237" width="1.140625" customWidth="1"/>
    <col min="3238" max="3238" width="18" customWidth="1"/>
    <col min="3239" max="3239" width="9.42578125" customWidth="1"/>
    <col min="3240" max="3240" width="8.7109375" customWidth="1"/>
    <col min="3241" max="3241" width="9.28515625" customWidth="1"/>
    <col min="3242" max="3242" width="10.140625" customWidth="1"/>
    <col min="3243" max="3243" width="5.140625" customWidth="1"/>
    <col min="3244" max="3244" width="10.140625" customWidth="1"/>
    <col min="3245" max="3245" width="6.42578125" customWidth="1"/>
    <col min="3247" max="3247" width="1.28515625" customWidth="1"/>
    <col min="3248" max="3248" width="1.42578125" customWidth="1"/>
    <col min="3249" max="3249" width="8.28515625" customWidth="1"/>
    <col min="3251" max="3252" width="10.7109375" customWidth="1"/>
    <col min="3253" max="3253" width="10.28515625" customWidth="1"/>
    <col min="3254" max="3254" width="11.28515625" customWidth="1"/>
    <col min="3255" max="3255" width="7.7109375" customWidth="1"/>
    <col min="3256" max="3256" width="10.140625" customWidth="1"/>
    <col min="3257" max="3257" width="6.5703125" customWidth="1"/>
    <col min="3258" max="3258" width="1.140625" customWidth="1"/>
    <col min="3259" max="3259" width="24.5703125" customWidth="1"/>
    <col min="3260" max="3260" width="9.85546875" customWidth="1"/>
    <col min="3261" max="3261" width="10.7109375" customWidth="1"/>
    <col min="3262" max="3262" width="10.85546875" customWidth="1"/>
    <col min="3263" max="3263" width="11.140625" customWidth="1"/>
    <col min="3264" max="3264" width="9.85546875" customWidth="1"/>
    <col min="3265" max="3265" width="1" customWidth="1"/>
    <col min="3266" max="3266" width="16.5703125" customWidth="1"/>
    <col min="3267" max="3267" width="0.5703125" customWidth="1"/>
    <col min="3268" max="3268" width="0.7109375" customWidth="1"/>
    <col min="3269" max="3269" width="27.85546875" customWidth="1"/>
    <col min="3270" max="3270" width="0.85546875" customWidth="1"/>
    <col min="3271" max="3271" width="27.42578125" customWidth="1"/>
    <col min="3272" max="3272" width="14.7109375" customWidth="1"/>
    <col min="3273" max="3273" width="0.42578125" customWidth="1"/>
    <col min="3274" max="3274" width="0.7109375" customWidth="1"/>
    <col min="3275" max="3275" width="21.7109375" customWidth="1"/>
    <col min="3276" max="3276" width="1.28515625" customWidth="1"/>
    <col min="3277" max="3277" width="21.140625" customWidth="1"/>
    <col min="3483" max="3483" width="0.7109375" customWidth="1"/>
    <col min="3484" max="3485" width="1.5703125" customWidth="1"/>
    <col min="3486" max="3486" width="16.42578125" customWidth="1"/>
    <col min="3487" max="3489" width="10.42578125" customWidth="1"/>
    <col min="3490" max="3490" width="8.7109375" customWidth="1"/>
    <col min="3491" max="3491" width="0.7109375" customWidth="1"/>
    <col min="3492" max="3492" width="3.140625" customWidth="1"/>
    <col min="3493" max="3493" width="1.140625" customWidth="1"/>
    <col min="3494" max="3494" width="18" customWidth="1"/>
    <col min="3495" max="3495" width="9.42578125" customWidth="1"/>
    <col min="3496" max="3496" width="8.7109375" customWidth="1"/>
    <col min="3497" max="3497" width="9.28515625" customWidth="1"/>
    <col min="3498" max="3498" width="10.140625" customWidth="1"/>
    <col min="3499" max="3499" width="5.140625" customWidth="1"/>
    <col min="3500" max="3500" width="10.140625" customWidth="1"/>
    <col min="3501" max="3501" width="6.42578125" customWidth="1"/>
    <col min="3503" max="3503" width="1.28515625" customWidth="1"/>
    <col min="3504" max="3504" width="1.42578125" customWidth="1"/>
    <col min="3505" max="3505" width="8.28515625" customWidth="1"/>
    <col min="3507" max="3508" width="10.7109375" customWidth="1"/>
    <col min="3509" max="3509" width="10.28515625" customWidth="1"/>
    <col min="3510" max="3510" width="11.28515625" customWidth="1"/>
    <col min="3511" max="3511" width="7.7109375" customWidth="1"/>
    <col min="3512" max="3512" width="10.140625" customWidth="1"/>
    <col min="3513" max="3513" width="6.5703125" customWidth="1"/>
    <col min="3514" max="3514" width="1.140625" customWidth="1"/>
    <col min="3515" max="3515" width="24.5703125" customWidth="1"/>
    <col min="3516" max="3516" width="9.85546875" customWidth="1"/>
    <col min="3517" max="3517" width="10.7109375" customWidth="1"/>
    <col min="3518" max="3518" width="10.85546875" customWidth="1"/>
    <col min="3519" max="3519" width="11.140625" customWidth="1"/>
    <col min="3520" max="3520" width="9.85546875" customWidth="1"/>
    <col min="3521" max="3521" width="1" customWidth="1"/>
    <col min="3522" max="3522" width="16.5703125" customWidth="1"/>
    <col min="3523" max="3523" width="0.5703125" customWidth="1"/>
    <col min="3524" max="3524" width="0.7109375" customWidth="1"/>
    <col min="3525" max="3525" width="27.85546875" customWidth="1"/>
    <col min="3526" max="3526" width="0.85546875" customWidth="1"/>
    <col min="3527" max="3527" width="27.42578125" customWidth="1"/>
    <col min="3528" max="3528" width="14.7109375" customWidth="1"/>
    <col min="3529" max="3529" width="0.42578125" customWidth="1"/>
    <col min="3530" max="3530" width="0.7109375" customWidth="1"/>
    <col min="3531" max="3531" width="21.7109375" customWidth="1"/>
    <col min="3532" max="3532" width="1.28515625" customWidth="1"/>
    <col min="3533" max="3533" width="21.140625" customWidth="1"/>
    <col min="3739" max="3739" width="0.7109375" customWidth="1"/>
    <col min="3740" max="3741" width="1.5703125" customWidth="1"/>
    <col min="3742" max="3742" width="16.42578125" customWidth="1"/>
    <col min="3743" max="3745" width="10.42578125" customWidth="1"/>
    <col min="3746" max="3746" width="8.7109375" customWidth="1"/>
    <col min="3747" max="3747" width="0.7109375" customWidth="1"/>
    <col min="3748" max="3748" width="3.140625" customWidth="1"/>
    <col min="3749" max="3749" width="1.140625" customWidth="1"/>
    <col min="3750" max="3750" width="18" customWidth="1"/>
    <col min="3751" max="3751" width="9.42578125" customWidth="1"/>
    <col min="3752" max="3752" width="8.7109375" customWidth="1"/>
    <col min="3753" max="3753" width="9.28515625" customWidth="1"/>
    <col min="3754" max="3754" width="10.140625" customWidth="1"/>
    <col min="3755" max="3755" width="5.140625" customWidth="1"/>
    <col min="3756" max="3756" width="10.140625" customWidth="1"/>
    <col min="3757" max="3757" width="6.42578125" customWidth="1"/>
    <col min="3759" max="3759" width="1.28515625" customWidth="1"/>
    <col min="3760" max="3760" width="1.42578125" customWidth="1"/>
    <col min="3761" max="3761" width="8.28515625" customWidth="1"/>
    <col min="3763" max="3764" width="10.7109375" customWidth="1"/>
    <col min="3765" max="3765" width="10.28515625" customWidth="1"/>
    <col min="3766" max="3766" width="11.28515625" customWidth="1"/>
    <col min="3767" max="3767" width="7.7109375" customWidth="1"/>
    <col min="3768" max="3768" width="10.140625" customWidth="1"/>
    <col min="3769" max="3769" width="6.5703125" customWidth="1"/>
    <col min="3770" max="3770" width="1.140625" customWidth="1"/>
    <col min="3771" max="3771" width="24.5703125" customWidth="1"/>
    <col min="3772" max="3772" width="9.85546875" customWidth="1"/>
    <col min="3773" max="3773" width="10.7109375" customWidth="1"/>
    <col min="3774" max="3774" width="10.85546875" customWidth="1"/>
    <col min="3775" max="3775" width="11.140625" customWidth="1"/>
    <col min="3776" max="3776" width="9.85546875" customWidth="1"/>
    <col min="3777" max="3777" width="1" customWidth="1"/>
    <col min="3778" max="3778" width="16.5703125" customWidth="1"/>
    <col min="3779" max="3779" width="0.5703125" customWidth="1"/>
    <col min="3780" max="3780" width="0.7109375" customWidth="1"/>
    <col min="3781" max="3781" width="27.85546875" customWidth="1"/>
    <col min="3782" max="3782" width="0.85546875" customWidth="1"/>
    <col min="3783" max="3783" width="27.42578125" customWidth="1"/>
    <col min="3784" max="3784" width="14.7109375" customWidth="1"/>
    <col min="3785" max="3785" width="0.42578125" customWidth="1"/>
    <col min="3786" max="3786" width="0.7109375" customWidth="1"/>
    <col min="3787" max="3787" width="21.7109375" customWidth="1"/>
    <col min="3788" max="3788" width="1.28515625" customWidth="1"/>
    <col min="3789" max="3789" width="21.140625" customWidth="1"/>
    <col min="3995" max="3995" width="0.7109375" customWidth="1"/>
    <col min="3996" max="3997" width="1.5703125" customWidth="1"/>
    <col min="3998" max="3998" width="16.42578125" customWidth="1"/>
    <col min="3999" max="4001" width="10.42578125" customWidth="1"/>
    <col min="4002" max="4002" width="8.7109375" customWidth="1"/>
    <col min="4003" max="4003" width="0.7109375" customWidth="1"/>
    <col min="4004" max="4004" width="3.140625" customWidth="1"/>
    <col min="4005" max="4005" width="1.140625" customWidth="1"/>
    <col min="4006" max="4006" width="18" customWidth="1"/>
    <col min="4007" max="4007" width="9.42578125" customWidth="1"/>
    <col min="4008" max="4008" width="8.7109375" customWidth="1"/>
    <col min="4009" max="4009" width="9.28515625" customWidth="1"/>
    <col min="4010" max="4010" width="10.140625" customWidth="1"/>
    <col min="4011" max="4011" width="5.140625" customWidth="1"/>
    <col min="4012" max="4012" width="10.140625" customWidth="1"/>
    <col min="4013" max="4013" width="6.42578125" customWidth="1"/>
    <col min="4015" max="4015" width="1.28515625" customWidth="1"/>
    <col min="4016" max="4016" width="1.42578125" customWidth="1"/>
    <col min="4017" max="4017" width="8.28515625" customWidth="1"/>
    <col min="4019" max="4020" width="10.7109375" customWidth="1"/>
    <col min="4021" max="4021" width="10.28515625" customWidth="1"/>
    <col min="4022" max="4022" width="11.28515625" customWidth="1"/>
    <col min="4023" max="4023" width="7.7109375" customWidth="1"/>
    <col min="4024" max="4024" width="10.140625" customWidth="1"/>
    <col min="4025" max="4025" width="6.5703125" customWidth="1"/>
    <col min="4026" max="4026" width="1.140625" customWidth="1"/>
    <col min="4027" max="4027" width="24.5703125" customWidth="1"/>
    <col min="4028" max="4028" width="9.85546875" customWidth="1"/>
    <col min="4029" max="4029" width="10.7109375" customWidth="1"/>
    <col min="4030" max="4030" width="10.85546875" customWidth="1"/>
    <col min="4031" max="4031" width="11.140625" customWidth="1"/>
    <col min="4032" max="4032" width="9.85546875" customWidth="1"/>
    <col min="4033" max="4033" width="1" customWidth="1"/>
    <col min="4034" max="4034" width="16.5703125" customWidth="1"/>
    <col min="4035" max="4035" width="0.5703125" customWidth="1"/>
    <col min="4036" max="4036" width="0.7109375" customWidth="1"/>
    <col min="4037" max="4037" width="27.85546875" customWidth="1"/>
    <col min="4038" max="4038" width="0.85546875" customWidth="1"/>
    <col min="4039" max="4039" width="27.42578125" customWidth="1"/>
    <col min="4040" max="4040" width="14.7109375" customWidth="1"/>
    <col min="4041" max="4041" width="0.42578125" customWidth="1"/>
    <col min="4042" max="4042" width="0.7109375" customWidth="1"/>
    <col min="4043" max="4043" width="21.7109375" customWidth="1"/>
    <col min="4044" max="4044" width="1.28515625" customWidth="1"/>
    <col min="4045" max="4045" width="21.140625" customWidth="1"/>
    <col min="4251" max="4251" width="0.7109375" customWidth="1"/>
    <col min="4252" max="4253" width="1.5703125" customWidth="1"/>
    <col min="4254" max="4254" width="16.42578125" customWidth="1"/>
    <col min="4255" max="4257" width="10.42578125" customWidth="1"/>
    <col min="4258" max="4258" width="8.7109375" customWidth="1"/>
    <col min="4259" max="4259" width="0.7109375" customWidth="1"/>
    <col min="4260" max="4260" width="3.140625" customWidth="1"/>
    <col min="4261" max="4261" width="1.140625" customWidth="1"/>
    <col min="4262" max="4262" width="18" customWidth="1"/>
    <col min="4263" max="4263" width="9.42578125" customWidth="1"/>
    <col min="4264" max="4264" width="8.7109375" customWidth="1"/>
    <col min="4265" max="4265" width="9.28515625" customWidth="1"/>
    <col min="4266" max="4266" width="10.140625" customWidth="1"/>
    <col min="4267" max="4267" width="5.140625" customWidth="1"/>
    <col min="4268" max="4268" width="10.140625" customWidth="1"/>
    <col min="4269" max="4269" width="6.42578125" customWidth="1"/>
    <col min="4271" max="4271" width="1.28515625" customWidth="1"/>
    <col min="4272" max="4272" width="1.42578125" customWidth="1"/>
    <col min="4273" max="4273" width="8.28515625" customWidth="1"/>
    <col min="4275" max="4276" width="10.7109375" customWidth="1"/>
    <col min="4277" max="4277" width="10.28515625" customWidth="1"/>
    <col min="4278" max="4278" width="11.28515625" customWidth="1"/>
    <col min="4279" max="4279" width="7.7109375" customWidth="1"/>
    <col min="4280" max="4280" width="10.140625" customWidth="1"/>
    <col min="4281" max="4281" width="6.5703125" customWidth="1"/>
    <col min="4282" max="4282" width="1.140625" customWidth="1"/>
    <col min="4283" max="4283" width="24.5703125" customWidth="1"/>
    <col min="4284" max="4284" width="9.85546875" customWidth="1"/>
    <col min="4285" max="4285" width="10.7109375" customWidth="1"/>
    <col min="4286" max="4286" width="10.85546875" customWidth="1"/>
    <col min="4287" max="4287" width="11.140625" customWidth="1"/>
    <col min="4288" max="4288" width="9.85546875" customWidth="1"/>
    <col min="4289" max="4289" width="1" customWidth="1"/>
    <col min="4290" max="4290" width="16.5703125" customWidth="1"/>
    <col min="4291" max="4291" width="0.5703125" customWidth="1"/>
    <col min="4292" max="4292" width="0.7109375" customWidth="1"/>
    <col min="4293" max="4293" width="27.85546875" customWidth="1"/>
    <col min="4294" max="4294" width="0.85546875" customWidth="1"/>
    <col min="4295" max="4295" width="27.42578125" customWidth="1"/>
    <col min="4296" max="4296" width="14.7109375" customWidth="1"/>
    <col min="4297" max="4297" width="0.42578125" customWidth="1"/>
    <col min="4298" max="4298" width="0.7109375" customWidth="1"/>
    <col min="4299" max="4299" width="21.7109375" customWidth="1"/>
    <col min="4300" max="4300" width="1.28515625" customWidth="1"/>
    <col min="4301" max="4301" width="21.140625" customWidth="1"/>
    <col min="4507" max="4507" width="0.7109375" customWidth="1"/>
    <col min="4508" max="4509" width="1.5703125" customWidth="1"/>
    <col min="4510" max="4510" width="16.42578125" customWidth="1"/>
    <col min="4511" max="4513" width="10.42578125" customWidth="1"/>
    <col min="4514" max="4514" width="8.7109375" customWidth="1"/>
    <col min="4515" max="4515" width="0.7109375" customWidth="1"/>
    <col min="4516" max="4516" width="3.140625" customWidth="1"/>
    <col min="4517" max="4517" width="1.140625" customWidth="1"/>
    <col min="4518" max="4518" width="18" customWidth="1"/>
    <col min="4519" max="4519" width="9.42578125" customWidth="1"/>
    <col min="4520" max="4520" width="8.7109375" customWidth="1"/>
    <col min="4521" max="4521" width="9.28515625" customWidth="1"/>
    <col min="4522" max="4522" width="10.140625" customWidth="1"/>
    <col min="4523" max="4523" width="5.140625" customWidth="1"/>
    <col min="4524" max="4524" width="10.140625" customWidth="1"/>
    <col min="4525" max="4525" width="6.42578125" customWidth="1"/>
    <col min="4527" max="4527" width="1.28515625" customWidth="1"/>
    <col min="4528" max="4528" width="1.42578125" customWidth="1"/>
    <col min="4529" max="4529" width="8.28515625" customWidth="1"/>
    <col min="4531" max="4532" width="10.7109375" customWidth="1"/>
    <col min="4533" max="4533" width="10.28515625" customWidth="1"/>
    <col min="4534" max="4534" width="11.28515625" customWidth="1"/>
    <col min="4535" max="4535" width="7.7109375" customWidth="1"/>
    <col min="4536" max="4536" width="10.140625" customWidth="1"/>
    <col min="4537" max="4537" width="6.5703125" customWidth="1"/>
    <col min="4538" max="4538" width="1.140625" customWidth="1"/>
    <col min="4539" max="4539" width="24.5703125" customWidth="1"/>
    <col min="4540" max="4540" width="9.85546875" customWidth="1"/>
    <col min="4541" max="4541" width="10.7109375" customWidth="1"/>
    <col min="4542" max="4542" width="10.85546875" customWidth="1"/>
    <col min="4543" max="4543" width="11.140625" customWidth="1"/>
    <col min="4544" max="4544" width="9.85546875" customWidth="1"/>
    <col min="4545" max="4545" width="1" customWidth="1"/>
    <col min="4546" max="4546" width="16.5703125" customWidth="1"/>
    <col min="4547" max="4547" width="0.5703125" customWidth="1"/>
    <col min="4548" max="4548" width="0.7109375" customWidth="1"/>
    <col min="4549" max="4549" width="27.85546875" customWidth="1"/>
    <col min="4550" max="4550" width="0.85546875" customWidth="1"/>
    <col min="4551" max="4551" width="27.42578125" customWidth="1"/>
    <col min="4552" max="4552" width="14.7109375" customWidth="1"/>
    <col min="4553" max="4553" width="0.42578125" customWidth="1"/>
    <col min="4554" max="4554" width="0.7109375" customWidth="1"/>
    <col min="4555" max="4555" width="21.7109375" customWidth="1"/>
    <col min="4556" max="4556" width="1.28515625" customWidth="1"/>
    <col min="4557" max="4557" width="21.140625" customWidth="1"/>
    <col min="4763" max="4763" width="0.7109375" customWidth="1"/>
    <col min="4764" max="4765" width="1.5703125" customWidth="1"/>
    <col min="4766" max="4766" width="16.42578125" customWidth="1"/>
    <col min="4767" max="4769" width="10.42578125" customWidth="1"/>
    <col min="4770" max="4770" width="8.7109375" customWidth="1"/>
    <col min="4771" max="4771" width="0.7109375" customWidth="1"/>
    <col min="4772" max="4772" width="3.140625" customWidth="1"/>
    <col min="4773" max="4773" width="1.140625" customWidth="1"/>
    <col min="4774" max="4774" width="18" customWidth="1"/>
    <col min="4775" max="4775" width="9.42578125" customWidth="1"/>
    <col min="4776" max="4776" width="8.7109375" customWidth="1"/>
    <col min="4777" max="4777" width="9.28515625" customWidth="1"/>
    <col min="4778" max="4778" width="10.140625" customWidth="1"/>
    <col min="4779" max="4779" width="5.140625" customWidth="1"/>
    <col min="4780" max="4780" width="10.140625" customWidth="1"/>
    <col min="4781" max="4781" width="6.42578125" customWidth="1"/>
    <col min="4783" max="4783" width="1.28515625" customWidth="1"/>
    <col min="4784" max="4784" width="1.42578125" customWidth="1"/>
    <col min="4785" max="4785" width="8.28515625" customWidth="1"/>
    <col min="4787" max="4788" width="10.7109375" customWidth="1"/>
    <col min="4789" max="4789" width="10.28515625" customWidth="1"/>
    <col min="4790" max="4790" width="11.28515625" customWidth="1"/>
    <col min="4791" max="4791" width="7.7109375" customWidth="1"/>
    <col min="4792" max="4792" width="10.140625" customWidth="1"/>
    <col min="4793" max="4793" width="6.5703125" customWidth="1"/>
    <col min="4794" max="4794" width="1.140625" customWidth="1"/>
    <col min="4795" max="4795" width="24.5703125" customWidth="1"/>
    <col min="4796" max="4796" width="9.85546875" customWidth="1"/>
    <col min="4797" max="4797" width="10.7109375" customWidth="1"/>
    <col min="4798" max="4798" width="10.85546875" customWidth="1"/>
    <col min="4799" max="4799" width="11.140625" customWidth="1"/>
    <col min="4800" max="4800" width="9.85546875" customWidth="1"/>
    <col min="4801" max="4801" width="1" customWidth="1"/>
    <col min="4802" max="4802" width="16.5703125" customWidth="1"/>
    <col min="4803" max="4803" width="0.5703125" customWidth="1"/>
    <col min="4804" max="4804" width="0.7109375" customWidth="1"/>
    <col min="4805" max="4805" width="27.85546875" customWidth="1"/>
    <col min="4806" max="4806" width="0.85546875" customWidth="1"/>
    <col min="4807" max="4807" width="27.42578125" customWidth="1"/>
    <col min="4808" max="4808" width="14.7109375" customWidth="1"/>
    <col min="4809" max="4809" width="0.42578125" customWidth="1"/>
    <col min="4810" max="4810" width="0.7109375" customWidth="1"/>
    <col min="4811" max="4811" width="21.7109375" customWidth="1"/>
    <col min="4812" max="4812" width="1.28515625" customWidth="1"/>
    <col min="4813" max="4813" width="21.140625" customWidth="1"/>
    <col min="5019" max="5019" width="0.7109375" customWidth="1"/>
    <col min="5020" max="5021" width="1.5703125" customWidth="1"/>
    <col min="5022" max="5022" width="16.42578125" customWidth="1"/>
    <col min="5023" max="5025" width="10.42578125" customWidth="1"/>
    <col min="5026" max="5026" width="8.7109375" customWidth="1"/>
    <col min="5027" max="5027" width="0.7109375" customWidth="1"/>
    <col min="5028" max="5028" width="3.140625" customWidth="1"/>
    <col min="5029" max="5029" width="1.140625" customWidth="1"/>
    <col min="5030" max="5030" width="18" customWidth="1"/>
    <col min="5031" max="5031" width="9.42578125" customWidth="1"/>
    <col min="5032" max="5032" width="8.7109375" customWidth="1"/>
    <col min="5033" max="5033" width="9.28515625" customWidth="1"/>
    <col min="5034" max="5034" width="10.140625" customWidth="1"/>
    <col min="5035" max="5035" width="5.140625" customWidth="1"/>
    <col min="5036" max="5036" width="10.140625" customWidth="1"/>
    <col min="5037" max="5037" width="6.42578125" customWidth="1"/>
    <col min="5039" max="5039" width="1.28515625" customWidth="1"/>
    <col min="5040" max="5040" width="1.42578125" customWidth="1"/>
    <col min="5041" max="5041" width="8.28515625" customWidth="1"/>
    <col min="5043" max="5044" width="10.7109375" customWidth="1"/>
    <col min="5045" max="5045" width="10.28515625" customWidth="1"/>
    <col min="5046" max="5046" width="11.28515625" customWidth="1"/>
    <col min="5047" max="5047" width="7.7109375" customWidth="1"/>
    <col min="5048" max="5048" width="10.140625" customWidth="1"/>
    <col min="5049" max="5049" width="6.5703125" customWidth="1"/>
    <col min="5050" max="5050" width="1.140625" customWidth="1"/>
    <col min="5051" max="5051" width="24.5703125" customWidth="1"/>
    <col min="5052" max="5052" width="9.85546875" customWidth="1"/>
    <col min="5053" max="5053" width="10.7109375" customWidth="1"/>
    <col min="5054" max="5054" width="10.85546875" customWidth="1"/>
    <col min="5055" max="5055" width="11.140625" customWidth="1"/>
    <col min="5056" max="5056" width="9.85546875" customWidth="1"/>
    <col min="5057" max="5057" width="1" customWidth="1"/>
    <col min="5058" max="5058" width="16.5703125" customWidth="1"/>
    <col min="5059" max="5059" width="0.5703125" customWidth="1"/>
    <col min="5060" max="5060" width="0.7109375" customWidth="1"/>
    <col min="5061" max="5061" width="27.85546875" customWidth="1"/>
    <col min="5062" max="5062" width="0.85546875" customWidth="1"/>
    <col min="5063" max="5063" width="27.42578125" customWidth="1"/>
    <col min="5064" max="5064" width="14.7109375" customWidth="1"/>
    <col min="5065" max="5065" width="0.42578125" customWidth="1"/>
    <col min="5066" max="5066" width="0.7109375" customWidth="1"/>
    <col min="5067" max="5067" width="21.7109375" customWidth="1"/>
    <col min="5068" max="5068" width="1.28515625" customWidth="1"/>
    <col min="5069" max="5069" width="21.140625" customWidth="1"/>
    <col min="5275" max="5275" width="0.7109375" customWidth="1"/>
    <col min="5276" max="5277" width="1.5703125" customWidth="1"/>
    <col min="5278" max="5278" width="16.42578125" customWidth="1"/>
    <col min="5279" max="5281" width="10.42578125" customWidth="1"/>
    <col min="5282" max="5282" width="8.7109375" customWidth="1"/>
    <col min="5283" max="5283" width="0.7109375" customWidth="1"/>
    <col min="5284" max="5284" width="3.140625" customWidth="1"/>
    <col min="5285" max="5285" width="1.140625" customWidth="1"/>
    <col min="5286" max="5286" width="18" customWidth="1"/>
    <col min="5287" max="5287" width="9.42578125" customWidth="1"/>
    <col min="5288" max="5288" width="8.7109375" customWidth="1"/>
    <col min="5289" max="5289" width="9.28515625" customWidth="1"/>
    <col min="5290" max="5290" width="10.140625" customWidth="1"/>
    <col min="5291" max="5291" width="5.140625" customWidth="1"/>
    <col min="5292" max="5292" width="10.140625" customWidth="1"/>
    <col min="5293" max="5293" width="6.42578125" customWidth="1"/>
    <col min="5295" max="5295" width="1.28515625" customWidth="1"/>
    <col min="5296" max="5296" width="1.42578125" customWidth="1"/>
    <col min="5297" max="5297" width="8.28515625" customWidth="1"/>
    <col min="5299" max="5300" width="10.7109375" customWidth="1"/>
    <col min="5301" max="5301" width="10.28515625" customWidth="1"/>
    <col min="5302" max="5302" width="11.28515625" customWidth="1"/>
    <col min="5303" max="5303" width="7.7109375" customWidth="1"/>
    <col min="5304" max="5304" width="10.140625" customWidth="1"/>
    <col min="5305" max="5305" width="6.5703125" customWidth="1"/>
    <col min="5306" max="5306" width="1.140625" customWidth="1"/>
    <col min="5307" max="5307" width="24.5703125" customWidth="1"/>
    <col min="5308" max="5308" width="9.85546875" customWidth="1"/>
    <col min="5309" max="5309" width="10.7109375" customWidth="1"/>
    <col min="5310" max="5310" width="10.85546875" customWidth="1"/>
    <col min="5311" max="5311" width="11.140625" customWidth="1"/>
    <col min="5312" max="5312" width="9.85546875" customWidth="1"/>
    <col min="5313" max="5313" width="1" customWidth="1"/>
    <col min="5314" max="5314" width="16.5703125" customWidth="1"/>
    <col min="5315" max="5315" width="0.5703125" customWidth="1"/>
    <col min="5316" max="5316" width="0.7109375" customWidth="1"/>
    <col min="5317" max="5317" width="27.85546875" customWidth="1"/>
    <col min="5318" max="5318" width="0.85546875" customWidth="1"/>
    <col min="5319" max="5319" width="27.42578125" customWidth="1"/>
    <col min="5320" max="5320" width="14.7109375" customWidth="1"/>
    <col min="5321" max="5321" width="0.42578125" customWidth="1"/>
    <col min="5322" max="5322" width="0.7109375" customWidth="1"/>
    <col min="5323" max="5323" width="21.7109375" customWidth="1"/>
    <col min="5324" max="5324" width="1.28515625" customWidth="1"/>
    <col min="5325" max="5325" width="21.140625" customWidth="1"/>
    <col min="5531" max="5531" width="0.7109375" customWidth="1"/>
    <col min="5532" max="5533" width="1.5703125" customWidth="1"/>
    <col min="5534" max="5534" width="16.42578125" customWidth="1"/>
    <col min="5535" max="5537" width="10.42578125" customWidth="1"/>
    <col min="5538" max="5538" width="8.7109375" customWidth="1"/>
    <col min="5539" max="5539" width="0.7109375" customWidth="1"/>
    <col min="5540" max="5540" width="3.140625" customWidth="1"/>
    <col min="5541" max="5541" width="1.140625" customWidth="1"/>
    <col min="5542" max="5542" width="18" customWidth="1"/>
    <col min="5543" max="5543" width="9.42578125" customWidth="1"/>
    <col min="5544" max="5544" width="8.7109375" customWidth="1"/>
    <col min="5545" max="5545" width="9.28515625" customWidth="1"/>
    <col min="5546" max="5546" width="10.140625" customWidth="1"/>
    <col min="5547" max="5547" width="5.140625" customWidth="1"/>
    <col min="5548" max="5548" width="10.140625" customWidth="1"/>
    <col min="5549" max="5549" width="6.42578125" customWidth="1"/>
    <col min="5551" max="5551" width="1.28515625" customWidth="1"/>
    <col min="5552" max="5552" width="1.42578125" customWidth="1"/>
    <col min="5553" max="5553" width="8.28515625" customWidth="1"/>
    <col min="5555" max="5556" width="10.7109375" customWidth="1"/>
    <col min="5557" max="5557" width="10.28515625" customWidth="1"/>
    <col min="5558" max="5558" width="11.28515625" customWidth="1"/>
    <col min="5559" max="5559" width="7.7109375" customWidth="1"/>
    <col min="5560" max="5560" width="10.140625" customWidth="1"/>
    <col min="5561" max="5561" width="6.5703125" customWidth="1"/>
    <col min="5562" max="5562" width="1.140625" customWidth="1"/>
    <col min="5563" max="5563" width="24.5703125" customWidth="1"/>
    <col min="5564" max="5564" width="9.85546875" customWidth="1"/>
    <col min="5565" max="5565" width="10.7109375" customWidth="1"/>
    <col min="5566" max="5566" width="10.85546875" customWidth="1"/>
    <col min="5567" max="5567" width="11.140625" customWidth="1"/>
    <col min="5568" max="5568" width="9.85546875" customWidth="1"/>
    <col min="5569" max="5569" width="1" customWidth="1"/>
    <col min="5570" max="5570" width="16.5703125" customWidth="1"/>
    <col min="5571" max="5571" width="0.5703125" customWidth="1"/>
    <col min="5572" max="5572" width="0.7109375" customWidth="1"/>
    <col min="5573" max="5573" width="27.85546875" customWidth="1"/>
    <col min="5574" max="5574" width="0.85546875" customWidth="1"/>
    <col min="5575" max="5575" width="27.42578125" customWidth="1"/>
    <col min="5576" max="5576" width="14.7109375" customWidth="1"/>
    <col min="5577" max="5577" width="0.42578125" customWidth="1"/>
    <col min="5578" max="5578" width="0.7109375" customWidth="1"/>
    <col min="5579" max="5579" width="21.7109375" customWidth="1"/>
    <col min="5580" max="5580" width="1.28515625" customWidth="1"/>
    <col min="5581" max="5581" width="21.140625" customWidth="1"/>
    <col min="5787" max="5787" width="0.7109375" customWidth="1"/>
    <col min="5788" max="5789" width="1.5703125" customWidth="1"/>
    <col min="5790" max="5790" width="16.42578125" customWidth="1"/>
    <col min="5791" max="5793" width="10.42578125" customWidth="1"/>
    <col min="5794" max="5794" width="8.7109375" customWidth="1"/>
    <col min="5795" max="5795" width="0.7109375" customWidth="1"/>
    <col min="5796" max="5796" width="3.140625" customWidth="1"/>
    <col min="5797" max="5797" width="1.140625" customWidth="1"/>
    <col min="5798" max="5798" width="18" customWidth="1"/>
    <col min="5799" max="5799" width="9.42578125" customWidth="1"/>
    <col min="5800" max="5800" width="8.7109375" customWidth="1"/>
    <col min="5801" max="5801" width="9.28515625" customWidth="1"/>
    <col min="5802" max="5802" width="10.140625" customWidth="1"/>
    <col min="5803" max="5803" width="5.140625" customWidth="1"/>
    <col min="5804" max="5804" width="10.140625" customWidth="1"/>
    <col min="5805" max="5805" width="6.42578125" customWidth="1"/>
    <col min="5807" max="5807" width="1.28515625" customWidth="1"/>
    <col min="5808" max="5808" width="1.42578125" customWidth="1"/>
    <col min="5809" max="5809" width="8.28515625" customWidth="1"/>
    <col min="5811" max="5812" width="10.7109375" customWidth="1"/>
    <col min="5813" max="5813" width="10.28515625" customWidth="1"/>
    <col min="5814" max="5814" width="11.28515625" customWidth="1"/>
    <col min="5815" max="5815" width="7.7109375" customWidth="1"/>
    <col min="5816" max="5816" width="10.140625" customWidth="1"/>
    <col min="5817" max="5817" width="6.5703125" customWidth="1"/>
    <col min="5818" max="5818" width="1.140625" customWidth="1"/>
    <col min="5819" max="5819" width="24.5703125" customWidth="1"/>
    <col min="5820" max="5820" width="9.85546875" customWidth="1"/>
    <col min="5821" max="5821" width="10.7109375" customWidth="1"/>
    <col min="5822" max="5822" width="10.85546875" customWidth="1"/>
    <col min="5823" max="5823" width="11.140625" customWidth="1"/>
    <col min="5824" max="5824" width="9.85546875" customWidth="1"/>
    <col min="5825" max="5825" width="1" customWidth="1"/>
    <col min="5826" max="5826" width="16.5703125" customWidth="1"/>
    <col min="5827" max="5827" width="0.5703125" customWidth="1"/>
    <col min="5828" max="5828" width="0.7109375" customWidth="1"/>
    <col min="5829" max="5829" width="27.85546875" customWidth="1"/>
    <col min="5830" max="5830" width="0.85546875" customWidth="1"/>
    <col min="5831" max="5831" width="27.42578125" customWidth="1"/>
    <col min="5832" max="5832" width="14.7109375" customWidth="1"/>
    <col min="5833" max="5833" width="0.42578125" customWidth="1"/>
    <col min="5834" max="5834" width="0.7109375" customWidth="1"/>
    <col min="5835" max="5835" width="21.7109375" customWidth="1"/>
    <col min="5836" max="5836" width="1.28515625" customWidth="1"/>
    <col min="5837" max="5837" width="21.140625" customWidth="1"/>
    <col min="6043" max="6043" width="0.7109375" customWidth="1"/>
    <col min="6044" max="6045" width="1.5703125" customWidth="1"/>
    <col min="6046" max="6046" width="16.42578125" customWidth="1"/>
    <col min="6047" max="6049" width="10.42578125" customWidth="1"/>
    <col min="6050" max="6050" width="8.7109375" customWidth="1"/>
    <col min="6051" max="6051" width="0.7109375" customWidth="1"/>
    <col min="6052" max="6052" width="3.140625" customWidth="1"/>
    <col min="6053" max="6053" width="1.140625" customWidth="1"/>
    <col min="6054" max="6054" width="18" customWidth="1"/>
    <col min="6055" max="6055" width="9.42578125" customWidth="1"/>
    <col min="6056" max="6056" width="8.7109375" customWidth="1"/>
    <col min="6057" max="6057" width="9.28515625" customWidth="1"/>
    <col min="6058" max="6058" width="10.140625" customWidth="1"/>
    <col min="6059" max="6059" width="5.140625" customWidth="1"/>
    <col min="6060" max="6060" width="10.140625" customWidth="1"/>
    <col min="6061" max="6061" width="6.42578125" customWidth="1"/>
    <col min="6063" max="6063" width="1.28515625" customWidth="1"/>
    <col min="6064" max="6064" width="1.42578125" customWidth="1"/>
    <col min="6065" max="6065" width="8.28515625" customWidth="1"/>
    <col min="6067" max="6068" width="10.7109375" customWidth="1"/>
    <col min="6069" max="6069" width="10.28515625" customWidth="1"/>
    <col min="6070" max="6070" width="11.28515625" customWidth="1"/>
    <col min="6071" max="6071" width="7.7109375" customWidth="1"/>
    <col min="6072" max="6072" width="10.140625" customWidth="1"/>
    <col min="6073" max="6073" width="6.5703125" customWidth="1"/>
    <col min="6074" max="6074" width="1.140625" customWidth="1"/>
    <col min="6075" max="6075" width="24.5703125" customWidth="1"/>
    <col min="6076" max="6076" width="9.85546875" customWidth="1"/>
    <col min="6077" max="6077" width="10.7109375" customWidth="1"/>
    <col min="6078" max="6078" width="10.85546875" customWidth="1"/>
    <col min="6079" max="6079" width="11.140625" customWidth="1"/>
    <col min="6080" max="6080" width="9.85546875" customWidth="1"/>
    <col min="6081" max="6081" width="1" customWidth="1"/>
    <col min="6082" max="6082" width="16.5703125" customWidth="1"/>
    <col min="6083" max="6083" width="0.5703125" customWidth="1"/>
    <col min="6084" max="6084" width="0.7109375" customWidth="1"/>
    <col min="6085" max="6085" width="27.85546875" customWidth="1"/>
    <col min="6086" max="6086" width="0.85546875" customWidth="1"/>
    <col min="6087" max="6087" width="27.42578125" customWidth="1"/>
    <col min="6088" max="6088" width="14.7109375" customWidth="1"/>
    <col min="6089" max="6089" width="0.42578125" customWidth="1"/>
    <col min="6090" max="6090" width="0.7109375" customWidth="1"/>
    <col min="6091" max="6091" width="21.7109375" customWidth="1"/>
    <col min="6092" max="6092" width="1.28515625" customWidth="1"/>
    <col min="6093" max="6093" width="21.140625" customWidth="1"/>
    <col min="6299" max="6299" width="0.7109375" customWidth="1"/>
    <col min="6300" max="6301" width="1.5703125" customWidth="1"/>
    <col min="6302" max="6302" width="16.42578125" customWidth="1"/>
    <col min="6303" max="6305" width="10.42578125" customWidth="1"/>
    <col min="6306" max="6306" width="8.7109375" customWidth="1"/>
    <col min="6307" max="6307" width="0.7109375" customWidth="1"/>
    <col min="6308" max="6308" width="3.140625" customWidth="1"/>
    <col min="6309" max="6309" width="1.140625" customWidth="1"/>
    <col min="6310" max="6310" width="18" customWidth="1"/>
    <col min="6311" max="6311" width="9.42578125" customWidth="1"/>
    <col min="6312" max="6312" width="8.7109375" customWidth="1"/>
    <col min="6313" max="6313" width="9.28515625" customWidth="1"/>
    <col min="6314" max="6314" width="10.140625" customWidth="1"/>
    <col min="6315" max="6315" width="5.140625" customWidth="1"/>
    <col min="6316" max="6316" width="10.140625" customWidth="1"/>
    <col min="6317" max="6317" width="6.42578125" customWidth="1"/>
    <col min="6319" max="6319" width="1.28515625" customWidth="1"/>
    <col min="6320" max="6320" width="1.42578125" customWidth="1"/>
    <col min="6321" max="6321" width="8.28515625" customWidth="1"/>
    <col min="6323" max="6324" width="10.7109375" customWidth="1"/>
    <col min="6325" max="6325" width="10.28515625" customWidth="1"/>
    <col min="6326" max="6326" width="11.28515625" customWidth="1"/>
    <col min="6327" max="6327" width="7.7109375" customWidth="1"/>
    <col min="6328" max="6328" width="10.140625" customWidth="1"/>
    <col min="6329" max="6329" width="6.5703125" customWidth="1"/>
    <col min="6330" max="6330" width="1.140625" customWidth="1"/>
    <col min="6331" max="6331" width="24.5703125" customWidth="1"/>
    <col min="6332" max="6332" width="9.85546875" customWidth="1"/>
    <col min="6333" max="6333" width="10.7109375" customWidth="1"/>
    <col min="6334" max="6334" width="10.85546875" customWidth="1"/>
    <col min="6335" max="6335" width="11.140625" customWidth="1"/>
    <col min="6336" max="6336" width="9.85546875" customWidth="1"/>
    <col min="6337" max="6337" width="1" customWidth="1"/>
    <col min="6338" max="6338" width="16.5703125" customWidth="1"/>
    <col min="6339" max="6339" width="0.5703125" customWidth="1"/>
    <col min="6340" max="6340" width="0.7109375" customWidth="1"/>
    <col min="6341" max="6341" width="27.85546875" customWidth="1"/>
    <col min="6342" max="6342" width="0.85546875" customWidth="1"/>
    <col min="6343" max="6343" width="27.42578125" customWidth="1"/>
    <col min="6344" max="6344" width="14.7109375" customWidth="1"/>
    <col min="6345" max="6345" width="0.42578125" customWidth="1"/>
    <col min="6346" max="6346" width="0.7109375" customWidth="1"/>
    <col min="6347" max="6347" width="21.7109375" customWidth="1"/>
    <col min="6348" max="6348" width="1.28515625" customWidth="1"/>
    <col min="6349" max="6349" width="21.140625" customWidth="1"/>
    <col min="6555" max="6555" width="0.7109375" customWidth="1"/>
    <col min="6556" max="6557" width="1.5703125" customWidth="1"/>
    <col min="6558" max="6558" width="16.42578125" customWidth="1"/>
    <col min="6559" max="6561" width="10.42578125" customWidth="1"/>
    <col min="6562" max="6562" width="8.7109375" customWidth="1"/>
    <col min="6563" max="6563" width="0.7109375" customWidth="1"/>
    <col min="6564" max="6564" width="3.140625" customWidth="1"/>
    <col min="6565" max="6565" width="1.140625" customWidth="1"/>
    <col min="6566" max="6566" width="18" customWidth="1"/>
    <col min="6567" max="6567" width="9.42578125" customWidth="1"/>
    <col min="6568" max="6568" width="8.7109375" customWidth="1"/>
    <col min="6569" max="6569" width="9.28515625" customWidth="1"/>
    <col min="6570" max="6570" width="10.140625" customWidth="1"/>
    <col min="6571" max="6571" width="5.140625" customWidth="1"/>
    <col min="6572" max="6572" width="10.140625" customWidth="1"/>
    <col min="6573" max="6573" width="6.42578125" customWidth="1"/>
    <col min="6575" max="6575" width="1.28515625" customWidth="1"/>
    <col min="6576" max="6576" width="1.42578125" customWidth="1"/>
    <col min="6577" max="6577" width="8.28515625" customWidth="1"/>
    <col min="6579" max="6580" width="10.7109375" customWidth="1"/>
    <col min="6581" max="6581" width="10.28515625" customWidth="1"/>
    <col min="6582" max="6582" width="11.28515625" customWidth="1"/>
    <col min="6583" max="6583" width="7.7109375" customWidth="1"/>
    <col min="6584" max="6584" width="10.140625" customWidth="1"/>
    <col min="6585" max="6585" width="6.5703125" customWidth="1"/>
    <col min="6586" max="6586" width="1.140625" customWidth="1"/>
    <col min="6587" max="6587" width="24.5703125" customWidth="1"/>
    <col min="6588" max="6588" width="9.85546875" customWidth="1"/>
    <col min="6589" max="6589" width="10.7109375" customWidth="1"/>
    <col min="6590" max="6590" width="10.85546875" customWidth="1"/>
    <col min="6591" max="6591" width="11.140625" customWidth="1"/>
    <col min="6592" max="6592" width="9.85546875" customWidth="1"/>
    <col min="6593" max="6593" width="1" customWidth="1"/>
    <col min="6594" max="6594" width="16.5703125" customWidth="1"/>
    <col min="6595" max="6595" width="0.5703125" customWidth="1"/>
    <col min="6596" max="6596" width="0.7109375" customWidth="1"/>
    <col min="6597" max="6597" width="27.85546875" customWidth="1"/>
    <col min="6598" max="6598" width="0.85546875" customWidth="1"/>
    <col min="6599" max="6599" width="27.42578125" customWidth="1"/>
    <col min="6600" max="6600" width="14.7109375" customWidth="1"/>
    <col min="6601" max="6601" width="0.42578125" customWidth="1"/>
    <col min="6602" max="6602" width="0.7109375" customWidth="1"/>
    <col min="6603" max="6603" width="21.7109375" customWidth="1"/>
    <col min="6604" max="6604" width="1.28515625" customWidth="1"/>
    <col min="6605" max="6605" width="21.140625" customWidth="1"/>
    <col min="6811" max="6811" width="0.7109375" customWidth="1"/>
    <col min="6812" max="6813" width="1.5703125" customWidth="1"/>
    <col min="6814" max="6814" width="16.42578125" customWidth="1"/>
    <col min="6815" max="6817" width="10.42578125" customWidth="1"/>
    <col min="6818" max="6818" width="8.7109375" customWidth="1"/>
    <col min="6819" max="6819" width="0.7109375" customWidth="1"/>
    <col min="6820" max="6820" width="3.140625" customWidth="1"/>
    <col min="6821" max="6821" width="1.140625" customWidth="1"/>
    <col min="6822" max="6822" width="18" customWidth="1"/>
    <col min="6823" max="6823" width="9.42578125" customWidth="1"/>
    <col min="6824" max="6824" width="8.7109375" customWidth="1"/>
    <col min="6825" max="6825" width="9.28515625" customWidth="1"/>
    <col min="6826" max="6826" width="10.140625" customWidth="1"/>
    <col min="6827" max="6827" width="5.140625" customWidth="1"/>
    <col min="6828" max="6828" width="10.140625" customWidth="1"/>
    <col min="6829" max="6829" width="6.42578125" customWidth="1"/>
    <col min="6831" max="6831" width="1.28515625" customWidth="1"/>
    <col min="6832" max="6832" width="1.42578125" customWidth="1"/>
    <col min="6833" max="6833" width="8.28515625" customWidth="1"/>
    <col min="6835" max="6836" width="10.7109375" customWidth="1"/>
    <col min="6837" max="6837" width="10.28515625" customWidth="1"/>
    <col min="6838" max="6838" width="11.28515625" customWidth="1"/>
    <col min="6839" max="6839" width="7.7109375" customWidth="1"/>
    <col min="6840" max="6840" width="10.140625" customWidth="1"/>
    <col min="6841" max="6841" width="6.5703125" customWidth="1"/>
    <col min="6842" max="6842" width="1.140625" customWidth="1"/>
    <col min="6843" max="6843" width="24.5703125" customWidth="1"/>
    <col min="6844" max="6844" width="9.85546875" customWidth="1"/>
    <col min="6845" max="6845" width="10.7109375" customWidth="1"/>
    <col min="6846" max="6846" width="10.85546875" customWidth="1"/>
    <col min="6847" max="6847" width="11.140625" customWidth="1"/>
    <col min="6848" max="6848" width="9.85546875" customWidth="1"/>
    <col min="6849" max="6849" width="1" customWidth="1"/>
    <col min="6850" max="6850" width="16.5703125" customWidth="1"/>
    <col min="6851" max="6851" width="0.5703125" customWidth="1"/>
    <col min="6852" max="6852" width="0.7109375" customWidth="1"/>
    <col min="6853" max="6853" width="27.85546875" customWidth="1"/>
    <col min="6854" max="6854" width="0.85546875" customWidth="1"/>
    <col min="6855" max="6855" width="27.42578125" customWidth="1"/>
    <col min="6856" max="6856" width="14.7109375" customWidth="1"/>
    <col min="6857" max="6857" width="0.42578125" customWidth="1"/>
    <col min="6858" max="6858" width="0.7109375" customWidth="1"/>
    <col min="6859" max="6859" width="21.7109375" customWidth="1"/>
    <col min="6860" max="6860" width="1.28515625" customWidth="1"/>
    <col min="6861" max="6861" width="21.140625" customWidth="1"/>
    <col min="7067" max="7067" width="0.7109375" customWidth="1"/>
    <col min="7068" max="7069" width="1.5703125" customWidth="1"/>
    <col min="7070" max="7070" width="16.42578125" customWidth="1"/>
    <col min="7071" max="7073" width="10.42578125" customWidth="1"/>
    <col min="7074" max="7074" width="8.7109375" customWidth="1"/>
    <col min="7075" max="7075" width="0.7109375" customWidth="1"/>
    <col min="7076" max="7076" width="3.140625" customWidth="1"/>
    <col min="7077" max="7077" width="1.140625" customWidth="1"/>
    <col min="7078" max="7078" width="18" customWidth="1"/>
    <col min="7079" max="7079" width="9.42578125" customWidth="1"/>
    <col min="7080" max="7080" width="8.7109375" customWidth="1"/>
    <col min="7081" max="7081" width="9.28515625" customWidth="1"/>
    <col min="7082" max="7082" width="10.140625" customWidth="1"/>
    <col min="7083" max="7083" width="5.140625" customWidth="1"/>
    <col min="7084" max="7084" width="10.140625" customWidth="1"/>
    <col min="7085" max="7085" width="6.42578125" customWidth="1"/>
    <col min="7087" max="7087" width="1.28515625" customWidth="1"/>
    <col min="7088" max="7088" width="1.42578125" customWidth="1"/>
    <col min="7089" max="7089" width="8.28515625" customWidth="1"/>
    <col min="7091" max="7092" width="10.7109375" customWidth="1"/>
    <col min="7093" max="7093" width="10.28515625" customWidth="1"/>
    <col min="7094" max="7094" width="11.28515625" customWidth="1"/>
    <col min="7095" max="7095" width="7.7109375" customWidth="1"/>
    <col min="7096" max="7096" width="10.140625" customWidth="1"/>
    <col min="7097" max="7097" width="6.5703125" customWidth="1"/>
    <col min="7098" max="7098" width="1.140625" customWidth="1"/>
    <col min="7099" max="7099" width="24.5703125" customWidth="1"/>
    <col min="7100" max="7100" width="9.85546875" customWidth="1"/>
    <col min="7101" max="7101" width="10.7109375" customWidth="1"/>
    <col min="7102" max="7102" width="10.85546875" customWidth="1"/>
    <col min="7103" max="7103" width="11.140625" customWidth="1"/>
    <col min="7104" max="7104" width="9.85546875" customWidth="1"/>
    <col min="7105" max="7105" width="1" customWidth="1"/>
    <col min="7106" max="7106" width="16.5703125" customWidth="1"/>
    <col min="7107" max="7107" width="0.5703125" customWidth="1"/>
    <col min="7108" max="7108" width="0.7109375" customWidth="1"/>
    <col min="7109" max="7109" width="27.85546875" customWidth="1"/>
    <col min="7110" max="7110" width="0.85546875" customWidth="1"/>
    <col min="7111" max="7111" width="27.42578125" customWidth="1"/>
    <col min="7112" max="7112" width="14.7109375" customWidth="1"/>
    <col min="7113" max="7113" width="0.42578125" customWidth="1"/>
    <col min="7114" max="7114" width="0.7109375" customWidth="1"/>
    <col min="7115" max="7115" width="21.7109375" customWidth="1"/>
    <col min="7116" max="7116" width="1.28515625" customWidth="1"/>
    <col min="7117" max="7117" width="21.140625" customWidth="1"/>
    <col min="7323" max="7323" width="0.7109375" customWidth="1"/>
    <col min="7324" max="7325" width="1.5703125" customWidth="1"/>
    <col min="7326" max="7326" width="16.42578125" customWidth="1"/>
    <col min="7327" max="7329" width="10.42578125" customWidth="1"/>
    <col min="7330" max="7330" width="8.7109375" customWidth="1"/>
    <col min="7331" max="7331" width="0.7109375" customWidth="1"/>
    <col min="7332" max="7332" width="3.140625" customWidth="1"/>
    <col min="7333" max="7333" width="1.140625" customWidth="1"/>
    <col min="7334" max="7334" width="18" customWidth="1"/>
    <col min="7335" max="7335" width="9.42578125" customWidth="1"/>
    <col min="7336" max="7336" width="8.7109375" customWidth="1"/>
    <col min="7337" max="7337" width="9.28515625" customWidth="1"/>
    <col min="7338" max="7338" width="10.140625" customWidth="1"/>
    <col min="7339" max="7339" width="5.140625" customWidth="1"/>
    <col min="7340" max="7340" width="10.140625" customWidth="1"/>
    <col min="7341" max="7341" width="6.42578125" customWidth="1"/>
    <col min="7343" max="7343" width="1.28515625" customWidth="1"/>
    <col min="7344" max="7344" width="1.42578125" customWidth="1"/>
    <col min="7345" max="7345" width="8.28515625" customWidth="1"/>
    <col min="7347" max="7348" width="10.7109375" customWidth="1"/>
    <col min="7349" max="7349" width="10.28515625" customWidth="1"/>
    <col min="7350" max="7350" width="11.28515625" customWidth="1"/>
    <col min="7351" max="7351" width="7.7109375" customWidth="1"/>
    <col min="7352" max="7352" width="10.140625" customWidth="1"/>
    <col min="7353" max="7353" width="6.5703125" customWidth="1"/>
    <col min="7354" max="7354" width="1.140625" customWidth="1"/>
    <col min="7355" max="7355" width="24.5703125" customWidth="1"/>
    <col min="7356" max="7356" width="9.85546875" customWidth="1"/>
    <col min="7357" max="7357" width="10.7109375" customWidth="1"/>
    <col min="7358" max="7358" width="10.85546875" customWidth="1"/>
    <col min="7359" max="7359" width="11.140625" customWidth="1"/>
    <col min="7360" max="7360" width="9.85546875" customWidth="1"/>
    <col min="7361" max="7361" width="1" customWidth="1"/>
    <col min="7362" max="7362" width="16.5703125" customWidth="1"/>
    <col min="7363" max="7363" width="0.5703125" customWidth="1"/>
    <col min="7364" max="7364" width="0.7109375" customWidth="1"/>
    <col min="7365" max="7365" width="27.85546875" customWidth="1"/>
    <col min="7366" max="7366" width="0.85546875" customWidth="1"/>
    <col min="7367" max="7367" width="27.42578125" customWidth="1"/>
    <col min="7368" max="7368" width="14.7109375" customWidth="1"/>
    <col min="7369" max="7369" width="0.42578125" customWidth="1"/>
    <col min="7370" max="7370" width="0.7109375" customWidth="1"/>
    <col min="7371" max="7371" width="21.7109375" customWidth="1"/>
    <col min="7372" max="7372" width="1.28515625" customWidth="1"/>
    <col min="7373" max="7373" width="21.140625" customWidth="1"/>
    <col min="7579" max="7579" width="0.7109375" customWidth="1"/>
    <col min="7580" max="7581" width="1.5703125" customWidth="1"/>
    <col min="7582" max="7582" width="16.42578125" customWidth="1"/>
    <col min="7583" max="7585" width="10.42578125" customWidth="1"/>
    <col min="7586" max="7586" width="8.7109375" customWidth="1"/>
    <col min="7587" max="7587" width="0.7109375" customWidth="1"/>
    <col min="7588" max="7588" width="3.140625" customWidth="1"/>
    <col min="7589" max="7589" width="1.140625" customWidth="1"/>
    <col min="7590" max="7590" width="18" customWidth="1"/>
    <col min="7591" max="7591" width="9.42578125" customWidth="1"/>
    <col min="7592" max="7592" width="8.7109375" customWidth="1"/>
    <col min="7593" max="7593" width="9.28515625" customWidth="1"/>
    <col min="7594" max="7594" width="10.140625" customWidth="1"/>
    <col min="7595" max="7595" width="5.140625" customWidth="1"/>
    <col min="7596" max="7596" width="10.140625" customWidth="1"/>
    <col min="7597" max="7597" width="6.42578125" customWidth="1"/>
    <col min="7599" max="7599" width="1.28515625" customWidth="1"/>
    <col min="7600" max="7600" width="1.42578125" customWidth="1"/>
    <col min="7601" max="7601" width="8.28515625" customWidth="1"/>
    <col min="7603" max="7604" width="10.7109375" customWidth="1"/>
    <col min="7605" max="7605" width="10.28515625" customWidth="1"/>
    <col min="7606" max="7606" width="11.28515625" customWidth="1"/>
    <col min="7607" max="7607" width="7.7109375" customWidth="1"/>
    <col min="7608" max="7608" width="10.140625" customWidth="1"/>
    <col min="7609" max="7609" width="6.5703125" customWidth="1"/>
    <col min="7610" max="7610" width="1.140625" customWidth="1"/>
    <col min="7611" max="7611" width="24.5703125" customWidth="1"/>
    <col min="7612" max="7612" width="9.85546875" customWidth="1"/>
    <col min="7613" max="7613" width="10.7109375" customWidth="1"/>
    <col min="7614" max="7614" width="10.85546875" customWidth="1"/>
    <col min="7615" max="7615" width="11.140625" customWidth="1"/>
    <col min="7616" max="7616" width="9.85546875" customWidth="1"/>
    <col min="7617" max="7617" width="1" customWidth="1"/>
    <col min="7618" max="7618" width="16.5703125" customWidth="1"/>
    <col min="7619" max="7619" width="0.5703125" customWidth="1"/>
    <col min="7620" max="7620" width="0.7109375" customWidth="1"/>
    <col min="7621" max="7621" width="27.85546875" customWidth="1"/>
    <col min="7622" max="7622" width="0.85546875" customWidth="1"/>
    <col min="7623" max="7623" width="27.42578125" customWidth="1"/>
    <col min="7624" max="7624" width="14.7109375" customWidth="1"/>
    <col min="7625" max="7625" width="0.42578125" customWidth="1"/>
    <col min="7626" max="7626" width="0.7109375" customWidth="1"/>
    <col min="7627" max="7627" width="21.7109375" customWidth="1"/>
    <col min="7628" max="7628" width="1.28515625" customWidth="1"/>
    <col min="7629" max="7629" width="21.140625" customWidth="1"/>
    <col min="7835" max="7835" width="0.7109375" customWidth="1"/>
    <col min="7836" max="7837" width="1.5703125" customWidth="1"/>
    <col min="7838" max="7838" width="16.42578125" customWidth="1"/>
    <col min="7839" max="7841" width="10.42578125" customWidth="1"/>
    <col min="7842" max="7842" width="8.7109375" customWidth="1"/>
    <col min="7843" max="7843" width="0.7109375" customWidth="1"/>
    <col min="7844" max="7844" width="3.140625" customWidth="1"/>
    <col min="7845" max="7845" width="1.140625" customWidth="1"/>
    <col min="7846" max="7846" width="18" customWidth="1"/>
    <col min="7847" max="7847" width="9.42578125" customWidth="1"/>
    <col min="7848" max="7848" width="8.7109375" customWidth="1"/>
    <col min="7849" max="7849" width="9.28515625" customWidth="1"/>
    <col min="7850" max="7850" width="10.140625" customWidth="1"/>
    <col min="7851" max="7851" width="5.140625" customWidth="1"/>
    <col min="7852" max="7852" width="10.140625" customWidth="1"/>
    <col min="7853" max="7853" width="6.42578125" customWidth="1"/>
    <col min="7855" max="7855" width="1.28515625" customWidth="1"/>
    <col min="7856" max="7856" width="1.42578125" customWidth="1"/>
    <col min="7857" max="7857" width="8.28515625" customWidth="1"/>
    <col min="7859" max="7860" width="10.7109375" customWidth="1"/>
    <col min="7861" max="7861" width="10.28515625" customWidth="1"/>
    <col min="7862" max="7862" width="11.28515625" customWidth="1"/>
    <col min="7863" max="7863" width="7.7109375" customWidth="1"/>
    <col min="7864" max="7864" width="10.140625" customWidth="1"/>
    <col min="7865" max="7865" width="6.5703125" customWidth="1"/>
    <col min="7866" max="7866" width="1.140625" customWidth="1"/>
    <col min="7867" max="7867" width="24.5703125" customWidth="1"/>
    <col min="7868" max="7868" width="9.85546875" customWidth="1"/>
    <col min="7869" max="7869" width="10.7109375" customWidth="1"/>
    <col min="7870" max="7870" width="10.85546875" customWidth="1"/>
    <col min="7871" max="7871" width="11.140625" customWidth="1"/>
    <col min="7872" max="7872" width="9.85546875" customWidth="1"/>
    <col min="7873" max="7873" width="1" customWidth="1"/>
    <col min="7874" max="7874" width="16.5703125" customWidth="1"/>
    <col min="7875" max="7875" width="0.5703125" customWidth="1"/>
    <col min="7876" max="7876" width="0.7109375" customWidth="1"/>
    <col min="7877" max="7877" width="27.85546875" customWidth="1"/>
    <col min="7878" max="7878" width="0.85546875" customWidth="1"/>
    <col min="7879" max="7879" width="27.42578125" customWidth="1"/>
    <col min="7880" max="7880" width="14.7109375" customWidth="1"/>
    <col min="7881" max="7881" width="0.42578125" customWidth="1"/>
    <col min="7882" max="7882" width="0.7109375" customWidth="1"/>
    <col min="7883" max="7883" width="21.7109375" customWidth="1"/>
    <col min="7884" max="7884" width="1.28515625" customWidth="1"/>
    <col min="7885" max="7885" width="21.140625" customWidth="1"/>
    <col min="8091" max="8091" width="0.7109375" customWidth="1"/>
    <col min="8092" max="8093" width="1.5703125" customWidth="1"/>
    <col min="8094" max="8094" width="16.42578125" customWidth="1"/>
    <col min="8095" max="8097" width="10.42578125" customWidth="1"/>
    <col min="8098" max="8098" width="8.7109375" customWidth="1"/>
    <col min="8099" max="8099" width="0.7109375" customWidth="1"/>
    <col min="8100" max="8100" width="3.140625" customWidth="1"/>
    <col min="8101" max="8101" width="1.140625" customWidth="1"/>
    <col min="8102" max="8102" width="18" customWidth="1"/>
    <col min="8103" max="8103" width="9.42578125" customWidth="1"/>
    <col min="8104" max="8104" width="8.7109375" customWidth="1"/>
    <col min="8105" max="8105" width="9.28515625" customWidth="1"/>
    <col min="8106" max="8106" width="10.140625" customWidth="1"/>
    <col min="8107" max="8107" width="5.140625" customWidth="1"/>
    <col min="8108" max="8108" width="10.140625" customWidth="1"/>
    <col min="8109" max="8109" width="6.42578125" customWidth="1"/>
    <col min="8111" max="8111" width="1.28515625" customWidth="1"/>
    <col min="8112" max="8112" width="1.42578125" customWidth="1"/>
    <col min="8113" max="8113" width="8.28515625" customWidth="1"/>
    <col min="8115" max="8116" width="10.7109375" customWidth="1"/>
    <col min="8117" max="8117" width="10.28515625" customWidth="1"/>
    <col min="8118" max="8118" width="11.28515625" customWidth="1"/>
    <col min="8119" max="8119" width="7.7109375" customWidth="1"/>
    <col min="8120" max="8120" width="10.140625" customWidth="1"/>
    <col min="8121" max="8121" width="6.5703125" customWidth="1"/>
    <col min="8122" max="8122" width="1.140625" customWidth="1"/>
    <col min="8123" max="8123" width="24.5703125" customWidth="1"/>
    <col min="8124" max="8124" width="9.85546875" customWidth="1"/>
    <col min="8125" max="8125" width="10.7109375" customWidth="1"/>
    <col min="8126" max="8126" width="10.85546875" customWidth="1"/>
    <col min="8127" max="8127" width="11.140625" customWidth="1"/>
    <col min="8128" max="8128" width="9.85546875" customWidth="1"/>
    <col min="8129" max="8129" width="1" customWidth="1"/>
    <col min="8130" max="8130" width="16.5703125" customWidth="1"/>
    <col min="8131" max="8131" width="0.5703125" customWidth="1"/>
    <col min="8132" max="8132" width="0.7109375" customWidth="1"/>
    <col min="8133" max="8133" width="27.85546875" customWidth="1"/>
    <col min="8134" max="8134" width="0.85546875" customWidth="1"/>
    <col min="8135" max="8135" width="27.42578125" customWidth="1"/>
    <col min="8136" max="8136" width="14.7109375" customWidth="1"/>
    <col min="8137" max="8137" width="0.42578125" customWidth="1"/>
    <col min="8138" max="8138" width="0.7109375" customWidth="1"/>
    <col min="8139" max="8139" width="21.7109375" customWidth="1"/>
    <col min="8140" max="8140" width="1.28515625" customWidth="1"/>
    <col min="8141" max="8141" width="21.140625" customWidth="1"/>
    <col min="8347" max="8347" width="0.7109375" customWidth="1"/>
    <col min="8348" max="8349" width="1.5703125" customWidth="1"/>
    <col min="8350" max="8350" width="16.42578125" customWidth="1"/>
    <col min="8351" max="8353" width="10.42578125" customWidth="1"/>
    <col min="8354" max="8354" width="8.7109375" customWidth="1"/>
    <col min="8355" max="8355" width="0.7109375" customWidth="1"/>
    <col min="8356" max="8356" width="3.140625" customWidth="1"/>
    <col min="8357" max="8357" width="1.140625" customWidth="1"/>
    <col min="8358" max="8358" width="18" customWidth="1"/>
    <col min="8359" max="8359" width="9.42578125" customWidth="1"/>
    <col min="8360" max="8360" width="8.7109375" customWidth="1"/>
    <col min="8361" max="8361" width="9.28515625" customWidth="1"/>
    <col min="8362" max="8362" width="10.140625" customWidth="1"/>
    <col min="8363" max="8363" width="5.140625" customWidth="1"/>
    <col min="8364" max="8364" width="10.140625" customWidth="1"/>
    <col min="8365" max="8365" width="6.42578125" customWidth="1"/>
    <col min="8367" max="8367" width="1.28515625" customWidth="1"/>
    <col min="8368" max="8368" width="1.42578125" customWidth="1"/>
    <col min="8369" max="8369" width="8.28515625" customWidth="1"/>
    <col min="8371" max="8372" width="10.7109375" customWidth="1"/>
    <col min="8373" max="8373" width="10.28515625" customWidth="1"/>
    <col min="8374" max="8374" width="11.28515625" customWidth="1"/>
    <col min="8375" max="8375" width="7.7109375" customWidth="1"/>
    <col min="8376" max="8376" width="10.140625" customWidth="1"/>
    <col min="8377" max="8377" width="6.5703125" customWidth="1"/>
    <col min="8378" max="8378" width="1.140625" customWidth="1"/>
    <col min="8379" max="8379" width="24.5703125" customWidth="1"/>
    <col min="8380" max="8380" width="9.85546875" customWidth="1"/>
    <col min="8381" max="8381" width="10.7109375" customWidth="1"/>
    <col min="8382" max="8382" width="10.85546875" customWidth="1"/>
    <col min="8383" max="8383" width="11.140625" customWidth="1"/>
    <col min="8384" max="8384" width="9.85546875" customWidth="1"/>
    <col min="8385" max="8385" width="1" customWidth="1"/>
    <col min="8386" max="8386" width="16.5703125" customWidth="1"/>
    <col min="8387" max="8387" width="0.5703125" customWidth="1"/>
    <col min="8388" max="8388" width="0.7109375" customWidth="1"/>
    <col min="8389" max="8389" width="27.85546875" customWidth="1"/>
    <col min="8390" max="8390" width="0.85546875" customWidth="1"/>
    <col min="8391" max="8391" width="27.42578125" customWidth="1"/>
    <col min="8392" max="8392" width="14.7109375" customWidth="1"/>
    <col min="8393" max="8393" width="0.42578125" customWidth="1"/>
    <col min="8394" max="8394" width="0.7109375" customWidth="1"/>
    <col min="8395" max="8395" width="21.7109375" customWidth="1"/>
    <col min="8396" max="8396" width="1.28515625" customWidth="1"/>
    <col min="8397" max="8397" width="21.140625" customWidth="1"/>
    <col min="8603" max="8603" width="0.7109375" customWidth="1"/>
    <col min="8604" max="8605" width="1.5703125" customWidth="1"/>
    <col min="8606" max="8606" width="16.42578125" customWidth="1"/>
    <col min="8607" max="8609" width="10.42578125" customWidth="1"/>
    <col min="8610" max="8610" width="8.7109375" customWidth="1"/>
    <col min="8611" max="8611" width="0.7109375" customWidth="1"/>
    <col min="8612" max="8612" width="3.140625" customWidth="1"/>
    <col min="8613" max="8613" width="1.140625" customWidth="1"/>
    <col min="8614" max="8614" width="18" customWidth="1"/>
    <col min="8615" max="8615" width="9.42578125" customWidth="1"/>
    <col min="8616" max="8616" width="8.7109375" customWidth="1"/>
    <col min="8617" max="8617" width="9.28515625" customWidth="1"/>
    <col min="8618" max="8618" width="10.140625" customWidth="1"/>
    <col min="8619" max="8619" width="5.140625" customWidth="1"/>
    <col min="8620" max="8620" width="10.140625" customWidth="1"/>
    <col min="8621" max="8621" width="6.42578125" customWidth="1"/>
    <col min="8623" max="8623" width="1.28515625" customWidth="1"/>
    <col min="8624" max="8624" width="1.42578125" customWidth="1"/>
    <col min="8625" max="8625" width="8.28515625" customWidth="1"/>
    <col min="8627" max="8628" width="10.7109375" customWidth="1"/>
    <col min="8629" max="8629" width="10.28515625" customWidth="1"/>
    <col min="8630" max="8630" width="11.28515625" customWidth="1"/>
    <col min="8631" max="8631" width="7.7109375" customWidth="1"/>
    <col min="8632" max="8632" width="10.140625" customWidth="1"/>
    <col min="8633" max="8633" width="6.5703125" customWidth="1"/>
    <col min="8634" max="8634" width="1.140625" customWidth="1"/>
    <col min="8635" max="8635" width="24.5703125" customWidth="1"/>
    <col min="8636" max="8636" width="9.85546875" customWidth="1"/>
    <col min="8637" max="8637" width="10.7109375" customWidth="1"/>
    <col min="8638" max="8638" width="10.85546875" customWidth="1"/>
    <col min="8639" max="8639" width="11.140625" customWidth="1"/>
    <col min="8640" max="8640" width="9.85546875" customWidth="1"/>
    <col min="8641" max="8641" width="1" customWidth="1"/>
    <col min="8642" max="8642" width="16.5703125" customWidth="1"/>
    <col min="8643" max="8643" width="0.5703125" customWidth="1"/>
    <col min="8644" max="8644" width="0.7109375" customWidth="1"/>
    <col min="8645" max="8645" width="27.85546875" customWidth="1"/>
    <col min="8646" max="8646" width="0.85546875" customWidth="1"/>
    <col min="8647" max="8647" width="27.42578125" customWidth="1"/>
    <col min="8648" max="8648" width="14.7109375" customWidth="1"/>
    <col min="8649" max="8649" width="0.42578125" customWidth="1"/>
    <col min="8650" max="8650" width="0.7109375" customWidth="1"/>
    <col min="8651" max="8651" width="21.7109375" customWidth="1"/>
    <col min="8652" max="8652" width="1.28515625" customWidth="1"/>
    <col min="8653" max="8653" width="21.140625" customWidth="1"/>
    <col min="8859" max="8859" width="0.7109375" customWidth="1"/>
    <col min="8860" max="8861" width="1.5703125" customWidth="1"/>
    <col min="8862" max="8862" width="16.42578125" customWidth="1"/>
    <col min="8863" max="8865" width="10.42578125" customWidth="1"/>
    <col min="8866" max="8866" width="8.7109375" customWidth="1"/>
    <col min="8867" max="8867" width="0.7109375" customWidth="1"/>
    <col min="8868" max="8868" width="3.140625" customWidth="1"/>
    <col min="8869" max="8869" width="1.140625" customWidth="1"/>
    <col min="8870" max="8870" width="18" customWidth="1"/>
    <col min="8871" max="8871" width="9.42578125" customWidth="1"/>
    <col min="8872" max="8872" width="8.7109375" customWidth="1"/>
    <col min="8873" max="8873" width="9.28515625" customWidth="1"/>
    <col min="8874" max="8874" width="10.140625" customWidth="1"/>
    <col min="8875" max="8875" width="5.140625" customWidth="1"/>
    <col min="8876" max="8876" width="10.140625" customWidth="1"/>
    <col min="8877" max="8877" width="6.42578125" customWidth="1"/>
    <col min="8879" max="8879" width="1.28515625" customWidth="1"/>
    <col min="8880" max="8880" width="1.42578125" customWidth="1"/>
    <col min="8881" max="8881" width="8.28515625" customWidth="1"/>
    <col min="8883" max="8884" width="10.7109375" customWidth="1"/>
    <col min="8885" max="8885" width="10.28515625" customWidth="1"/>
    <col min="8886" max="8886" width="11.28515625" customWidth="1"/>
    <col min="8887" max="8887" width="7.7109375" customWidth="1"/>
    <col min="8888" max="8888" width="10.140625" customWidth="1"/>
    <col min="8889" max="8889" width="6.5703125" customWidth="1"/>
    <col min="8890" max="8890" width="1.140625" customWidth="1"/>
    <col min="8891" max="8891" width="24.5703125" customWidth="1"/>
    <col min="8892" max="8892" width="9.85546875" customWidth="1"/>
    <col min="8893" max="8893" width="10.7109375" customWidth="1"/>
    <col min="8894" max="8894" width="10.85546875" customWidth="1"/>
    <col min="8895" max="8895" width="11.140625" customWidth="1"/>
    <col min="8896" max="8896" width="9.85546875" customWidth="1"/>
    <col min="8897" max="8897" width="1" customWidth="1"/>
    <col min="8898" max="8898" width="16.5703125" customWidth="1"/>
    <col min="8899" max="8899" width="0.5703125" customWidth="1"/>
    <col min="8900" max="8900" width="0.7109375" customWidth="1"/>
    <col min="8901" max="8901" width="27.85546875" customWidth="1"/>
    <col min="8902" max="8902" width="0.85546875" customWidth="1"/>
    <col min="8903" max="8903" width="27.42578125" customWidth="1"/>
    <col min="8904" max="8904" width="14.7109375" customWidth="1"/>
    <col min="8905" max="8905" width="0.42578125" customWidth="1"/>
    <col min="8906" max="8906" width="0.7109375" customWidth="1"/>
    <col min="8907" max="8907" width="21.7109375" customWidth="1"/>
    <col min="8908" max="8908" width="1.28515625" customWidth="1"/>
    <col min="8909" max="8909" width="21.140625" customWidth="1"/>
    <col min="9115" max="9115" width="0.7109375" customWidth="1"/>
    <col min="9116" max="9117" width="1.5703125" customWidth="1"/>
    <col min="9118" max="9118" width="16.42578125" customWidth="1"/>
    <col min="9119" max="9121" width="10.42578125" customWidth="1"/>
    <col min="9122" max="9122" width="8.7109375" customWidth="1"/>
    <col min="9123" max="9123" width="0.7109375" customWidth="1"/>
    <col min="9124" max="9124" width="3.140625" customWidth="1"/>
    <col min="9125" max="9125" width="1.140625" customWidth="1"/>
    <col min="9126" max="9126" width="18" customWidth="1"/>
    <col min="9127" max="9127" width="9.42578125" customWidth="1"/>
    <col min="9128" max="9128" width="8.7109375" customWidth="1"/>
    <col min="9129" max="9129" width="9.28515625" customWidth="1"/>
    <col min="9130" max="9130" width="10.140625" customWidth="1"/>
    <col min="9131" max="9131" width="5.140625" customWidth="1"/>
    <col min="9132" max="9132" width="10.140625" customWidth="1"/>
    <col min="9133" max="9133" width="6.42578125" customWidth="1"/>
    <col min="9135" max="9135" width="1.28515625" customWidth="1"/>
    <col min="9136" max="9136" width="1.42578125" customWidth="1"/>
    <col min="9137" max="9137" width="8.28515625" customWidth="1"/>
    <col min="9139" max="9140" width="10.7109375" customWidth="1"/>
    <col min="9141" max="9141" width="10.28515625" customWidth="1"/>
    <col min="9142" max="9142" width="11.28515625" customWidth="1"/>
    <col min="9143" max="9143" width="7.7109375" customWidth="1"/>
    <col min="9144" max="9144" width="10.140625" customWidth="1"/>
    <col min="9145" max="9145" width="6.5703125" customWidth="1"/>
    <col min="9146" max="9146" width="1.140625" customWidth="1"/>
    <col min="9147" max="9147" width="24.5703125" customWidth="1"/>
    <col min="9148" max="9148" width="9.85546875" customWidth="1"/>
    <col min="9149" max="9149" width="10.7109375" customWidth="1"/>
    <col min="9150" max="9150" width="10.85546875" customWidth="1"/>
    <col min="9151" max="9151" width="11.140625" customWidth="1"/>
    <col min="9152" max="9152" width="9.85546875" customWidth="1"/>
    <col min="9153" max="9153" width="1" customWidth="1"/>
    <col min="9154" max="9154" width="16.5703125" customWidth="1"/>
    <col min="9155" max="9155" width="0.5703125" customWidth="1"/>
    <col min="9156" max="9156" width="0.7109375" customWidth="1"/>
    <col min="9157" max="9157" width="27.85546875" customWidth="1"/>
    <col min="9158" max="9158" width="0.85546875" customWidth="1"/>
    <col min="9159" max="9159" width="27.42578125" customWidth="1"/>
    <col min="9160" max="9160" width="14.7109375" customWidth="1"/>
    <col min="9161" max="9161" width="0.42578125" customWidth="1"/>
    <col min="9162" max="9162" width="0.7109375" customWidth="1"/>
    <col min="9163" max="9163" width="21.7109375" customWidth="1"/>
    <col min="9164" max="9164" width="1.28515625" customWidth="1"/>
    <col min="9165" max="9165" width="21.140625" customWidth="1"/>
    <col min="9371" max="9371" width="0.7109375" customWidth="1"/>
    <col min="9372" max="9373" width="1.5703125" customWidth="1"/>
    <col min="9374" max="9374" width="16.42578125" customWidth="1"/>
    <col min="9375" max="9377" width="10.42578125" customWidth="1"/>
    <col min="9378" max="9378" width="8.7109375" customWidth="1"/>
    <col min="9379" max="9379" width="0.7109375" customWidth="1"/>
    <col min="9380" max="9380" width="3.140625" customWidth="1"/>
    <col min="9381" max="9381" width="1.140625" customWidth="1"/>
    <col min="9382" max="9382" width="18" customWidth="1"/>
    <col min="9383" max="9383" width="9.42578125" customWidth="1"/>
    <col min="9384" max="9384" width="8.7109375" customWidth="1"/>
    <col min="9385" max="9385" width="9.28515625" customWidth="1"/>
    <col min="9386" max="9386" width="10.140625" customWidth="1"/>
    <col min="9387" max="9387" width="5.140625" customWidth="1"/>
    <col min="9388" max="9388" width="10.140625" customWidth="1"/>
    <col min="9389" max="9389" width="6.42578125" customWidth="1"/>
    <col min="9391" max="9391" width="1.28515625" customWidth="1"/>
    <col min="9392" max="9392" width="1.42578125" customWidth="1"/>
    <col min="9393" max="9393" width="8.28515625" customWidth="1"/>
    <col min="9395" max="9396" width="10.7109375" customWidth="1"/>
    <col min="9397" max="9397" width="10.28515625" customWidth="1"/>
    <col min="9398" max="9398" width="11.28515625" customWidth="1"/>
    <col min="9399" max="9399" width="7.7109375" customWidth="1"/>
    <col min="9400" max="9400" width="10.140625" customWidth="1"/>
    <col min="9401" max="9401" width="6.5703125" customWidth="1"/>
    <col min="9402" max="9402" width="1.140625" customWidth="1"/>
    <col min="9403" max="9403" width="24.5703125" customWidth="1"/>
    <col min="9404" max="9404" width="9.85546875" customWidth="1"/>
    <col min="9405" max="9405" width="10.7109375" customWidth="1"/>
    <col min="9406" max="9406" width="10.85546875" customWidth="1"/>
    <col min="9407" max="9407" width="11.140625" customWidth="1"/>
    <col min="9408" max="9408" width="9.85546875" customWidth="1"/>
    <col min="9409" max="9409" width="1" customWidth="1"/>
    <col min="9410" max="9410" width="16.5703125" customWidth="1"/>
    <col min="9411" max="9411" width="0.5703125" customWidth="1"/>
    <col min="9412" max="9412" width="0.7109375" customWidth="1"/>
    <col min="9413" max="9413" width="27.85546875" customWidth="1"/>
    <col min="9414" max="9414" width="0.85546875" customWidth="1"/>
    <col min="9415" max="9415" width="27.42578125" customWidth="1"/>
    <col min="9416" max="9416" width="14.7109375" customWidth="1"/>
    <col min="9417" max="9417" width="0.42578125" customWidth="1"/>
    <col min="9418" max="9418" width="0.7109375" customWidth="1"/>
    <col min="9419" max="9419" width="21.7109375" customWidth="1"/>
    <col min="9420" max="9420" width="1.28515625" customWidth="1"/>
    <col min="9421" max="9421" width="21.140625" customWidth="1"/>
    <col min="9627" max="9627" width="0.7109375" customWidth="1"/>
    <col min="9628" max="9629" width="1.5703125" customWidth="1"/>
    <col min="9630" max="9630" width="16.42578125" customWidth="1"/>
    <col min="9631" max="9633" width="10.42578125" customWidth="1"/>
    <col min="9634" max="9634" width="8.7109375" customWidth="1"/>
    <col min="9635" max="9635" width="0.7109375" customWidth="1"/>
    <col min="9636" max="9636" width="3.140625" customWidth="1"/>
    <col min="9637" max="9637" width="1.140625" customWidth="1"/>
    <col min="9638" max="9638" width="18" customWidth="1"/>
    <col min="9639" max="9639" width="9.42578125" customWidth="1"/>
    <col min="9640" max="9640" width="8.7109375" customWidth="1"/>
    <col min="9641" max="9641" width="9.28515625" customWidth="1"/>
    <col min="9642" max="9642" width="10.140625" customWidth="1"/>
    <col min="9643" max="9643" width="5.140625" customWidth="1"/>
    <col min="9644" max="9644" width="10.140625" customWidth="1"/>
    <col min="9645" max="9645" width="6.42578125" customWidth="1"/>
    <col min="9647" max="9647" width="1.28515625" customWidth="1"/>
    <col min="9648" max="9648" width="1.42578125" customWidth="1"/>
    <col min="9649" max="9649" width="8.28515625" customWidth="1"/>
    <col min="9651" max="9652" width="10.7109375" customWidth="1"/>
    <col min="9653" max="9653" width="10.28515625" customWidth="1"/>
    <col min="9654" max="9654" width="11.28515625" customWidth="1"/>
    <col min="9655" max="9655" width="7.7109375" customWidth="1"/>
    <col min="9656" max="9656" width="10.140625" customWidth="1"/>
    <col min="9657" max="9657" width="6.5703125" customWidth="1"/>
    <col min="9658" max="9658" width="1.140625" customWidth="1"/>
    <col min="9659" max="9659" width="24.5703125" customWidth="1"/>
    <col min="9660" max="9660" width="9.85546875" customWidth="1"/>
    <col min="9661" max="9661" width="10.7109375" customWidth="1"/>
    <col min="9662" max="9662" width="10.85546875" customWidth="1"/>
    <col min="9663" max="9663" width="11.140625" customWidth="1"/>
    <col min="9664" max="9664" width="9.85546875" customWidth="1"/>
    <col min="9665" max="9665" width="1" customWidth="1"/>
    <col min="9666" max="9666" width="16.5703125" customWidth="1"/>
    <col min="9667" max="9667" width="0.5703125" customWidth="1"/>
    <col min="9668" max="9668" width="0.7109375" customWidth="1"/>
    <col min="9669" max="9669" width="27.85546875" customWidth="1"/>
    <col min="9670" max="9670" width="0.85546875" customWidth="1"/>
    <col min="9671" max="9671" width="27.42578125" customWidth="1"/>
    <col min="9672" max="9672" width="14.7109375" customWidth="1"/>
    <col min="9673" max="9673" width="0.42578125" customWidth="1"/>
    <col min="9674" max="9674" width="0.7109375" customWidth="1"/>
    <col min="9675" max="9675" width="21.7109375" customWidth="1"/>
    <col min="9676" max="9676" width="1.28515625" customWidth="1"/>
    <col min="9677" max="9677" width="21.140625" customWidth="1"/>
    <col min="9883" max="9883" width="0.7109375" customWidth="1"/>
    <col min="9884" max="9885" width="1.5703125" customWidth="1"/>
    <col min="9886" max="9886" width="16.42578125" customWidth="1"/>
    <col min="9887" max="9889" width="10.42578125" customWidth="1"/>
    <col min="9890" max="9890" width="8.7109375" customWidth="1"/>
    <col min="9891" max="9891" width="0.7109375" customWidth="1"/>
    <col min="9892" max="9892" width="3.140625" customWidth="1"/>
    <col min="9893" max="9893" width="1.140625" customWidth="1"/>
    <col min="9894" max="9894" width="18" customWidth="1"/>
    <col min="9895" max="9895" width="9.42578125" customWidth="1"/>
    <col min="9896" max="9896" width="8.7109375" customWidth="1"/>
    <col min="9897" max="9897" width="9.28515625" customWidth="1"/>
    <col min="9898" max="9898" width="10.140625" customWidth="1"/>
    <col min="9899" max="9899" width="5.140625" customWidth="1"/>
    <col min="9900" max="9900" width="10.140625" customWidth="1"/>
    <col min="9901" max="9901" width="6.42578125" customWidth="1"/>
    <col min="9903" max="9903" width="1.28515625" customWidth="1"/>
    <col min="9904" max="9904" width="1.42578125" customWidth="1"/>
    <col min="9905" max="9905" width="8.28515625" customWidth="1"/>
    <col min="9907" max="9908" width="10.7109375" customWidth="1"/>
    <col min="9909" max="9909" width="10.28515625" customWidth="1"/>
    <col min="9910" max="9910" width="11.28515625" customWidth="1"/>
    <col min="9911" max="9911" width="7.7109375" customWidth="1"/>
    <col min="9912" max="9912" width="10.140625" customWidth="1"/>
    <col min="9913" max="9913" width="6.5703125" customWidth="1"/>
    <col min="9914" max="9914" width="1.140625" customWidth="1"/>
    <col min="9915" max="9915" width="24.5703125" customWidth="1"/>
    <col min="9916" max="9916" width="9.85546875" customWidth="1"/>
    <col min="9917" max="9917" width="10.7109375" customWidth="1"/>
    <col min="9918" max="9918" width="10.85546875" customWidth="1"/>
    <col min="9919" max="9919" width="11.140625" customWidth="1"/>
    <col min="9920" max="9920" width="9.85546875" customWidth="1"/>
    <col min="9921" max="9921" width="1" customWidth="1"/>
    <col min="9922" max="9922" width="16.5703125" customWidth="1"/>
    <col min="9923" max="9923" width="0.5703125" customWidth="1"/>
    <col min="9924" max="9924" width="0.7109375" customWidth="1"/>
    <col min="9925" max="9925" width="27.85546875" customWidth="1"/>
    <col min="9926" max="9926" width="0.85546875" customWidth="1"/>
    <col min="9927" max="9927" width="27.42578125" customWidth="1"/>
    <col min="9928" max="9928" width="14.7109375" customWidth="1"/>
    <col min="9929" max="9929" width="0.42578125" customWidth="1"/>
    <col min="9930" max="9930" width="0.7109375" customWidth="1"/>
    <col min="9931" max="9931" width="21.7109375" customWidth="1"/>
    <col min="9932" max="9932" width="1.28515625" customWidth="1"/>
    <col min="9933" max="9933" width="21.140625" customWidth="1"/>
    <col min="10139" max="10139" width="0.7109375" customWidth="1"/>
    <col min="10140" max="10141" width="1.5703125" customWidth="1"/>
    <col min="10142" max="10142" width="16.42578125" customWidth="1"/>
    <col min="10143" max="10145" width="10.42578125" customWidth="1"/>
    <col min="10146" max="10146" width="8.7109375" customWidth="1"/>
    <col min="10147" max="10147" width="0.7109375" customWidth="1"/>
    <col min="10148" max="10148" width="3.140625" customWidth="1"/>
    <col min="10149" max="10149" width="1.140625" customWidth="1"/>
    <col min="10150" max="10150" width="18" customWidth="1"/>
    <col min="10151" max="10151" width="9.42578125" customWidth="1"/>
    <col min="10152" max="10152" width="8.7109375" customWidth="1"/>
    <col min="10153" max="10153" width="9.28515625" customWidth="1"/>
    <col min="10154" max="10154" width="10.140625" customWidth="1"/>
    <col min="10155" max="10155" width="5.140625" customWidth="1"/>
    <col min="10156" max="10156" width="10.140625" customWidth="1"/>
    <col min="10157" max="10157" width="6.42578125" customWidth="1"/>
    <col min="10159" max="10159" width="1.28515625" customWidth="1"/>
    <col min="10160" max="10160" width="1.42578125" customWidth="1"/>
    <col min="10161" max="10161" width="8.28515625" customWidth="1"/>
    <col min="10163" max="10164" width="10.7109375" customWidth="1"/>
    <col min="10165" max="10165" width="10.28515625" customWidth="1"/>
    <col min="10166" max="10166" width="11.28515625" customWidth="1"/>
    <col min="10167" max="10167" width="7.7109375" customWidth="1"/>
    <col min="10168" max="10168" width="10.140625" customWidth="1"/>
    <col min="10169" max="10169" width="6.5703125" customWidth="1"/>
    <col min="10170" max="10170" width="1.140625" customWidth="1"/>
    <col min="10171" max="10171" width="24.5703125" customWidth="1"/>
    <col min="10172" max="10172" width="9.85546875" customWidth="1"/>
    <col min="10173" max="10173" width="10.7109375" customWidth="1"/>
    <col min="10174" max="10174" width="10.85546875" customWidth="1"/>
    <col min="10175" max="10175" width="11.140625" customWidth="1"/>
    <col min="10176" max="10176" width="9.85546875" customWidth="1"/>
    <col min="10177" max="10177" width="1" customWidth="1"/>
    <col min="10178" max="10178" width="16.5703125" customWidth="1"/>
    <col min="10179" max="10179" width="0.5703125" customWidth="1"/>
    <col min="10180" max="10180" width="0.7109375" customWidth="1"/>
    <col min="10181" max="10181" width="27.85546875" customWidth="1"/>
    <col min="10182" max="10182" width="0.85546875" customWidth="1"/>
    <col min="10183" max="10183" width="27.42578125" customWidth="1"/>
    <col min="10184" max="10184" width="14.7109375" customWidth="1"/>
    <col min="10185" max="10185" width="0.42578125" customWidth="1"/>
    <col min="10186" max="10186" width="0.7109375" customWidth="1"/>
    <col min="10187" max="10187" width="21.7109375" customWidth="1"/>
    <col min="10188" max="10188" width="1.28515625" customWidth="1"/>
    <col min="10189" max="10189" width="21.140625" customWidth="1"/>
    <col min="10395" max="10395" width="0.7109375" customWidth="1"/>
    <col min="10396" max="10397" width="1.5703125" customWidth="1"/>
    <col min="10398" max="10398" width="16.42578125" customWidth="1"/>
    <col min="10399" max="10401" width="10.42578125" customWidth="1"/>
    <col min="10402" max="10402" width="8.7109375" customWidth="1"/>
    <col min="10403" max="10403" width="0.7109375" customWidth="1"/>
    <col min="10404" max="10404" width="3.140625" customWidth="1"/>
    <col min="10405" max="10405" width="1.140625" customWidth="1"/>
    <col min="10406" max="10406" width="18" customWidth="1"/>
    <col min="10407" max="10407" width="9.42578125" customWidth="1"/>
    <col min="10408" max="10408" width="8.7109375" customWidth="1"/>
    <col min="10409" max="10409" width="9.28515625" customWidth="1"/>
    <col min="10410" max="10410" width="10.140625" customWidth="1"/>
    <col min="10411" max="10411" width="5.140625" customWidth="1"/>
    <col min="10412" max="10412" width="10.140625" customWidth="1"/>
    <col min="10413" max="10413" width="6.42578125" customWidth="1"/>
    <col min="10415" max="10415" width="1.28515625" customWidth="1"/>
    <col min="10416" max="10416" width="1.42578125" customWidth="1"/>
    <col min="10417" max="10417" width="8.28515625" customWidth="1"/>
    <col min="10419" max="10420" width="10.7109375" customWidth="1"/>
    <col min="10421" max="10421" width="10.28515625" customWidth="1"/>
    <col min="10422" max="10422" width="11.28515625" customWidth="1"/>
    <col min="10423" max="10423" width="7.7109375" customWidth="1"/>
    <col min="10424" max="10424" width="10.140625" customWidth="1"/>
    <col min="10425" max="10425" width="6.5703125" customWidth="1"/>
    <col min="10426" max="10426" width="1.140625" customWidth="1"/>
    <col min="10427" max="10427" width="24.5703125" customWidth="1"/>
    <col min="10428" max="10428" width="9.85546875" customWidth="1"/>
    <col min="10429" max="10429" width="10.7109375" customWidth="1"/>
    <col min="10430" max="10430" width="10.85546875" customWidth="1"/>
    <col min="10431" max="10431" width="11.140625" customWidth="1"/>
    <col min="10432" max="10432" width="9.85546875" customWidth="1"/>
    <col min="10433" max="10433" width="1" customWidth="1"/>
    <col min="10434" max="10434" width="16.5703125" customWidth="1"/>
    <col min="10435" max="10435" width="0.5703125" customWidth="1"/>
    <col min="10436" max="10436" width="0.7109375" customWidth="1"/>
    <col min="10437" max="10437" width="27.85546875" customWidth="1"/>
    <col min="10438" max="10438" width="0.85546875" customWidth="1"/>
    <col min="10439" max="10439" width="27.42578125" customWidth="1"/>
    <col min="10440" max="10440" width="14.7109375" customWidth="1"/>
    <col min="10441" max="10441" width="0.42578125" customWidth="1"/>
    <col min="10442" max="10442" width="0.7109375" customWidth="1"/>
    <col min="10443" max="10443" width="21.7109375" customWidth="1"/>
    <col min="10444" max="10444" width="1.28515625" customWidth="1"/>
    <col min="10445" max="10445" width="21.140625" customWidth="1"/>
    <col min="10651" max="10651" width="0.7109375" customWidth="1"/>
    <col min="10652" max="10653" width="1.5703125" customWidth="1"/>
    <col min="10654" max="10654" width="16.42578125" customWidth="1"/>
    <col min="10655" max="10657" width="10.42578125" customWidth="1"/>
    <col min="10658" max="10658" width="8.7109375" customWidth="1"/>
    <col min="10659" max="10659" width="0.7109375" customWidth="1"/>
    <col min="10660" max="10660" width="3.140625" customWidth="1"/>
    <col min="10661" max="10661" width="1.140625" customWidth="1"/>
    <col min="10662" max="10662" width="18" customWidth="1"/>
    <col min="10663" max="10663" width="9.42578125" customWidth="1"/>
    <col min="10664" max="10664" width="8.7109375" customWidth="1"/>
    <col min="10665" max="10665" width="9.28515625" customWidth="1"/>
    <col min="10666" max="10666" width="10.140625" customWidth="1"/>
    <col min="10667" max="10667" width="5.140625" customWidth="1"/>
    <col min="10668" max="10668" width="10.140625" customWidth="1"/>
    <col min="10669" max="10669" width="6.42578125" customWidth="1"/>
    <col min="10671" max="10671" width="1.28515625" customWidth="1"/>
    <col min="10672" max="10672" width="1.42578125" customWidth="1"/>
    <col min="10673" max="10673" width="8.28515625" customWidth="1"/>
    <col min="10675" max="10676" width="10.7109375" customWidth="1"/>
    <col min="10677" max="10677" width="10.28515625" customWidth="1"/>
    <col min="10678" max="10678" width="11.28515625" customWidth="1"/>
    <col min="10679" max="10679" width="7.7109375" customWidth="1"/>
    <col min="10680" max="10680" width="10.140625" customWidth="1"/>
    <col min="10681" max="10681" width="6.5703125" customWidth="1"/>
    <col min="10682" max="10682" width="1.140625" customWidth="1"/>
    <col min="10683" max="10683" width="24.5703125" customWidth="1"/>
    <col min="10684" max="10684" width="9.85546875" customWidth="1"/>
    <col min="10685" max="10685" width="10.7109375" customWidth="1"/>
    <col min="10686" max="10686" width="10.85546875" customWidth="1"/>
    <col min="10687" max="10687" width="11.140625" customWidth="1"/>
    <col min="10688" max="10688" width="9.85546875" customWidth="1"/>
    <col min="10689" max="10689" width="1" customWidth="1"/>
    <col min="10690" max="10690" width="16.5703125" customWidth="1"/>
    <col min="10691" max="10691" width="0.5703125" customWidth="1"/>
    <col min="10692" max="10692" width="0.7109375" customWidth="1"/>
    <col min="10693" max="10693" width="27.85546875" customWidth="1"/>
    <col min="10694" max="10694" width="0.85546875" customWidth="1"/>
    <col min="10695" max="10695" width="27.42578125" customWidth="1"/>
    <col min="10696" max="10696" width="14.7109375" customWidth="1"/>
    <col min="10697" max="10697" width="0.42578125" customWidth="1"/>
    <col min="10698" max="10698" width="0.7109375" customWidth="1"/>
    <col min="10699" max="10699" width="21.7109375" customWidth="1"/>
    <col min="10700" max="10700" width="1.28515625" customWidth="1"/>
    <col min="10701" max="10701" width="21.140625" customWidth="1"/>
    <col min="10907" max="10907" width="0.7109375" customWidth="1"/>
    <col min="10908" max="10909" width="1.5703125" customWidth="1"/>
    <col min="10910" max="10910" width="16.42578125" customWidth="1"/>
    <col min="10911" max="10913" width="10.42578125" customWidth="1"/>
    <col min="10914" max="10914" width="8.7109375" customWidth="1"/>
    <col min="10915" max="10915" width="0.7109375" customWidth="1"/>
    <col min="10916" max="10916" width="3.140625" customWidth="1"/>
    <col min="10917" max="10917" width="1.140625" customWidth="1"/>
    <col min="10918" max="10918" width="18" customWidth="1"/>
    <col min="10919" max="10919" width="9.42578125" customWidth="1"/>
    <col min="10920" max="10920" width="8.7109375" customWidth="1"/>
    <col min="10921" max="10921" width="9.28515625" customWidth="1"/>
    <col min="10922" max="10922" width="10.140625" customWidth="1"/>
    <col min="10923" max="10923" width="5.140625" customWidth="1"/>
    <col min="10924" max="10924" width="10.140625" customWidth="1"/>
    <col min="10925" max="10925" width="6.42578125" customWidth="1"/>
    <col min="10927" max="10927" width="1.28515625" customWidth="1"/>
    <col min="10928" max="10928" width="1.42578125" customWidth="1"/>
    <col min="10929" max="10929" width="8.28515625" customWidth="1"/>
    <col min="10931" max="10932" width="10.7109375" customWidth="1"/>
    <col min="10933" max="10933" width="10.28515625" customWidth="1"/>
    <col min="10934" max="10934" width="11.28515625" customWidth="1"/>
    <col min="10935" max="10935" width="7.7109375" customWidth="1"/>
    <col min="10936" max="10936" width="10.140625" customWidth="1"/>
    <col min="10937" max="10937" width="6.5703125" customWidth="1"/>
    <col min="10938" max="10938" width="1.140625" customWidth="1"/>
    <col min="10939" max="10939" width="24.5703125" customWidth="1"/>
    <col min="10940" max="10940" width="9.85546875" customWidth="1"/>
    <col min="10941" max="10941" width="10.7109375" customWidth="1"/>
    <col min="10942" max="10942" width="10.85546875" customWidth="1"/>
    <col min="10943" max="10943" width="11.140625" customWidth="1"/>
    <col min="10944" max="10944" width="9.85546875" customWidth="1"/>
    <col min="10945" max="10945" width="1" customWidth="1"/>
    <col min="10946" max="10946" width="16.5703125" customWidth="1"/>
    <col min="10947" max="10947" width="0.5703125" customWidth="1"/>
    <col min="10948" max="10948" width="0.7109375" customWidth="1"/>
    <col min="10949" max="10949" width="27.85546875" customWidth="1"/>
    <col min="10950" max="10950" width="0.85546875" customWidth="1"/>
    <col min="10951" max="10951" width="27.42578125" customWidth="1"/>
    <col min="10952" max="10952" width="14.7109375" customWidth="1"/>
    <col min="10953" max="10953" width="0.42578125" customWidth="1"/>
    <col min="10954" max="10954" width="0.7109375" customWidth="1"/>
    <col min="10955" max="10955" width="21.7109375" customWidth="1"/>
    <col min="10956" max="10956" width="1.28515625" customWidth="1"/>
    <col min="10957" max="10957" width="21.140625" customWidth="1"/>
    <col min="11163" max="11163" width="0.7109375" customWidth="1"/>
    <col min="11164" max="11165" width="1.5703125" customWidth="1"/>
    <col min="11166" max="11166" width="16.42578125" customWidth="1"/>
    <col min="11167" max="11169" width="10.42578125" customWidth="1"/>
    <col min="11170" max="11170" width="8.7109375" customWidth="1"/>
    <col min="11171" max="11171" width="0.7109375" customWidth="1"/>
    <col min="11172" max="11172" width="3.140625" customWidth="1"/>
    <col min="11173" max="11173" width="1.140625" customWidth="1"/>
    <col min="11174" max="11174" width="18" customWidth="1"/>
    <col min="11175" max="11175" width="9.42578125" customWidth="1"/>
    <col min="11176" max="11176" width="8.7109375" customWidth="1"/>
    <col min="11177" max="11177" width="9.28515625" customWidth="1"/>
    <col min="11178" max="11178" width="10.140625" customWidth="1"/>
    <col min="11179" max="11179" width="5.140625" customWidth="1"/>
    <col min="11180" max="11180" width="10.140625" customWidth="1"/>
    <col min="11181" max="11181" width="6.42578125" customWidth="1"/>
    <col min="11183" max="11183" width="1.28515625" customWidth="1"/>
    <col min="11184" max="11184" width="1.42578125" customWidth="1"/>
    <col min="11185" max="11185" width="8.28515625" customWidth="1"/>
    <col min="11187" max="11188" width="10.7109375" customWidth="1"/>
    <col min="11189" max="11189" width="10.28515625" customWidth="1"/>
    <col min="11190" max="11190" width="11.28515625" customWidth="1"/>
    <col min="11191" max="11191" width="7.7109375" customWidth="1"/>
    <col min="11192" max="11192" width="10.140625" customWidth="1"/>
    <col min="11193" max="11193" width="6.5703125" customWidth="1"/>
    <col min="11194" max="11194" width="1.140625" customWidth="1"/>
    <col min="11195" max="11195" width="24.5703125" customWidth="1"/>
    <col min="11196" max="11196" width="9.85546875" customWidth="1"/>
    <col min="11197" max="11197" width="10.7109375" customWidth="1"/>
    <col min="11198" max="11198" width="10.85546875" customWidth="1"/>
    <col min="11199" max="11199" width="11.140625" customWidth="1"/>
    <col min="11200" max="11200" width="9.85546875" customWidth="1"/>
    <col min="11201" max="11201" width="1" customWidth="1"/>
    <col min="11202" max="11202" width="16.5703125" customWidth="1"/>
    <col min="11203" max="11203" width="0.5703125" customWidth="1"/>
    <col min="11204" max="11204" width="0.7109375" customWidth="1"/>
    <col min="11205" max="11205" width="27.85546875" customWidth="1"/>
    <col min="11206" max="11206" width="0.85546875" customWidth="1"/>
    <col min="11207" max="11207" width="27.42578125" customWidth="1"/>
    <col min="11208" max="11208" width="14.7109375" customWidth="1"/>
    <col min="11209" max="11209" width="0.42578125" customWidth="1"/>
    <col min="11210" max="11210" width="0.7109375" customWidth="1"/>
    <col min="11211" max="11211" width="21.7109375" customWidth="1"/>
    <col min="11212" max="11212" width="1.28515625" customWidth="1"/>
    <col min="11213" max="11213" width="21.140625" customWidth="1"/>
    <col min="11419" max="11419" width="0.7109375" customWidth="1"/>
    <col min="11420" max="11421" width="1.5703125" customWidth="1"/>
    <col min="11422" max="11422" width="16.42578125" customWidth="1"/>
    <col min="11423" max="11425" width="10.42578125" customWidth="1"/>
    <col min="11426" max="11426" width="8.7109375" customWidth="1"/>
    <col min="11427" max="11427" width="0.7109375" customWidth="1"/>
    <col min="11428" max="11428" width="3.140625" customWidth="1"/>
    <col min="11429" max="11429" width="1.140625" customWidth="1"/>
    <col min="11430" max="11430" width="18" customWidth="1"/>
    <col min="11431" max="11431" width="9.42578125" customWidth="1"/>
    <col min="11432" max="11432" width="8.7109375" customWidth="1"/>
    <col min="11433" max="11433" width="9.28515625" customWidth="1"/>
    <col min="11434" max="11434" width="10.140625" customWidth="1"/>
    <col min="11435" max="11435" width="5.140625" customWidth="1"/>
    <col min="11436" max="11436" width="10.140625" customWidth="1"/>
    <col min="11437" max="11437" width="6.42578125" customWidth="1"/>
    <col min="11439" max="11439" width="1.28515625" customWidth="1"/>
    <col min="11440" max="11440" width="1.42578125" customWidth="1"/>
    <col min="11441" max="11441" width="8.28515625" customWidth="1"/>
    <col min="11443" max="11444" width="10.7109375" customWidth="1"/>
    <col min="11445" max="11445" width="10.28515625" customWidth="1"/>
    <col min="11446" max="11446" width="11.28515625" customWidth="1"/>
    <col min="11447" max="11447" width="7.7109375" customWidth="1"/>
    <col min="11448" max="11448" width="10.140625" customWidth="1"/>
    <col min="11449" max="11449" width="6.5703125" customWidth="1"/>
    <col min="11450" max="11450" width="1.140625" customWidth="1"/>
    <col min="11451" max="11451" width="24.5703125" customWidth="1"/>
    <col min="11452" max="11452" width="9.85546875" customWidth="1"/>
    <col min="11453" max="11453" width="10.7109375" customWidth="1"/>
    <col min="11454" max="11454" width="10.85546875" customWidth="1"/>
    <col min="11455" max="11455" width="11.140625" customWidth="1"/>
    <col min="11456" max="11456" width="9.85546875" customWidth="1"/>
    <col min="11457" max="11457" width="1" customWidth="1"/>
    <col min="11458" max="11458" width="16.5703125" customWidth="1"/>
    <col min="11459" max="11459" width="0.5703125" customWidth="1"/>
    <col min="11460" max="11460" width="0.7109375" customWidth="1"/>
    <col min="11461" max="11461" width="27.85546875" customWidth="1"/>
    <col min="11462" max="11462" width="0.85546875" customWidth="1"/>
    <col min="11463" max="11463" width="27.42578125" customWidth="1"/>
    <col min="11464" max="11464" width="14.7109375" customWidth="1"/>
    <col min="11465" max="11465" width="0.42578125" customWidth="1"/>
    <col min="11466" max="11466" width="0.7109375" customWidth="1"/>
    <col min="11467" max="11467" width="21.7109375" customWidth="1"/>
    <col min="11468" max="11468" width="1.28515625" customWidth="1"/>
    <col min="11469" max="11469" width="21.140625" customWidth="1"/>
    <col min="11675" max="11675" width="0.7109375" customWidth="1"/>
    <col min="11676" max="11677" width="1.5703125" customWidth="1"/>
    <col min="11678" max="11678" width="16.42578125" customWidth="1"/>
    <col min="11679" max="11681" width="10.42578125" customWidth="1"/>
    <col min="11682" max="11682" width="8.7109375" customWidth="1"/>
    <col min="11683" max="11683" width="0.7109375" customWidth="1"/>
    <col min="11684" max="11684" width="3.140625" customWidth="1"/>
    <col min="11685" max="11685" width="1.140625" customWidth="1"/>
    <col min="11686" max="11686" width="18" customWidth="1"/>
    <col min="11687" max="11687" width="9.42578125" customWidth="1"/>
    <col min="11688" max="11688" width="8.7109375" customWidth="1"/>
    <col min="11689" max="11689" width="9.28515625" customWidth="1"/>
    <col min="11690" max="11690" width="10.140625" customWidth="1"/>
    <col min="11691" max="11691" width="5.140625" customWidth="1"/>
    <col min="11692" max="11692" width="10.140625" customWidth="1"/>
    <col min="11693" max="11693" width="6.42578125" customWidth="1"/>
    <col min="11695" max="11695" width="1.28515625" customWidth="1"/>
    <col min="11696" max="11696" width="1.42578125" customWidth="1"/>
    <col min="11697" max="11697" width="8.28515625" customWidth="1"/>
    <col min="11699" max="11700" width="10.7109375" customWidth="1"/>
    <col min="11701" max="11701" width="10.28515625" customWidth="1"/>
    <col min="11702" max="11702" width="11.28515625" customWidth="1"/>
    <col min="11703" max="11703" width="7.7109375" customWidth="1"/>
    <col min="11704" max="11704" width="10.140625" customWidth="1"/>
    <col min="11705" max="11705" width="6.5703125" customWidth="1"/>
    <col min="11706" max="11706" width="1.140625" customWidth="1"/>
    <col min="11707" max="11707" width="24.5703125" customWidth="1"/>
    <col min="11708" max="11708" width="9.85546875" customWidth="1"/>
    <col min="11709" max="11709" width="10.7109375" customWidth="1"/>
    <col min="11710" max="11710" width="10.85546875" customWidth="1"/>
    <col min="11711" max="11711" width="11.140625" customWidth="1"/>
    <col min="11712" max="11712" width="9.85546875" customWidth="1"/>
    <col min="11713" max="11713" width="1" customWidth="1"/>
    <col min="11714" max="11714" width="16.5703125" customWidth="1"/>
    <col min="11715" max="11715" width="0.5703125" customWidth="1"/>
    <col min="11716" max="11716" width="0.7109375" customWidth="1"/>
    <col min="11717" max="11717" width="27.85546875" customWidth="1"/>
    <col min="11718" max="11718" width="0.85546875" customWidth="1"/>
    <col min="11719" max="11719" width="27.42578125" customWidth="1"/>
    <col min="11720" max="11720" width="14.7109375" customWidth="1"/>
    <col min="11721" max="11721" width="0.42578125" customWidth="1"/>
    <col min="11722" max="11722" width="0.7109375" customWidth="1"/>
    <col min="11723" max="11723" width="21.7109375" customWidth="1"/>
    <col min="11724" max="11724" width="1.28515625" customWidth="1"/>
    <col min="11725" max="11725" width="21.140625" customWidth="1"/>
    <col min="11931" max="11931" width="0.7109375" customWidth="1"/>
    <col min="11932" max="11933" width="1.5703125" customWidth="1"/>
    <col min="11934" max="11934" width="16.42578125" customWidth="1"/>
    <col min="11935" max="11937" width="10.42578125" customWidth="1"/>
    <col min="11938" max="11938" width="8.7109375" customWidth="1"/>
    <col min="11939" max="11939" width="0.7109375" customWidth="1"/>
    <col min="11940" max="11940" width="3.140625" customWidth="1"/>
    <col min="11941" max="11941" width="1.140625" customWidth="1"/>
    <col min="11942" max="11942" width="18" customWidth="1"/>
    <col min="11943" max="11943" width="9.42578125" customWidth="1"/>
    <col min="11944" max="11944" width="8.7109375" customWidth="1"/>
    <col min="11945" max="11945" width="9.28515625" customWidth="1"/>
    <col min="11946" max="11946" width="10.140625" customWidth="1"/>
    <col min="11947" max="11947" width="5.140625" customWidth="1"/>
    <col min="11948" max="11948" width="10.140625" customWidth="1"/>
    <col min="11949" max="11949" width="6.42578125" customWidth="1"/>
    <col min="11951" max="11951" width="1.28515625" customWidth="1"/>
    <col min="11952" max="11952" width="1.42578125" customWidth="1"/>
    <col min="11953" max="11953" width="8.28515625" customWidth="1"/>
    <col min="11955" max="11956" width="10.7109375" customWidth="1"/>
    <col min="11957" max="11957" width="10.28515625" customWidth="1"/>
    <col min="11958" max="11958" width="11.28515625" customWidth="1"/>
    <col min="11959" max="11959" width="7.7109375" customWidth="1"/>
    <col min="11960" max="11960" width="10.140625" customWidth="1"/>
    <col min="11961" max="11961" width="6.5703125" customWidth="1"/>
    <col min="11962" max="11962" width="1.140625" customWidth="1"/>
    <col min="11963" max="11963" width="24.5703125" customWidth="1"/>
    <col min="11964" max="11964" width="9.85546875" customWidth="1"/>
    <col min="11965" max="11965" width="10.7109375" customWidth="1"/>
    <col min="11966" max="11966" width="10.85546875" customWidth="1"/>
    <col min="11967" max="11967" width="11.140625" customWidth="1"/>
    <col min="11968" max="11968" width="9.85546875" customWidth="1"/>
    <col min="11969" max="11969" width="1" customWidth="1"/>
    <col min="11970" max="11970" width="16.5703125" customWidth="1"/>
    <col min="11971" max="11971" width="0.5703125" customWidth="1"/>
    <col min="11972" max="11972" width="0.7109375" customWidth="1"/>
    <col min="11973" max="11973" width="27.85546875" customWidth="1"/>
    <col min="11974" max="11974" width="0.85546875" customWidth="1"/>
    <col min="11975" max="11975" width="27.42578125" customWidth="1"/>
    <col min="11976" max="11976" width="14.7109375" customWidth="1"/>
    <col min="11977" max="11977" width="0.42578125" customWidth="1"/>
    <col min="11978" max="11978" width="0.7109375" customWidth="1"/>
    <col min="11979" max="11979" width="21.7109375" customWidth="1"/>
    <col min="11980" max="11980" width="1.28515625" customWidth="1"/>
    <col min="11981" max="11981" width="21.140625" customWidth="1"/>
    <col min="12187" max="12187" width="0.7109375" customWidth="1"/>
    <col min="12188" max="12189" width="1.5703125" customWidth="1"/>
    <col min="12190" max="12190" width="16.42578125" customWidth="1"/>
    <col min="12191" max="12193" width="10.42578125" customWidth="1"/>
    <col min="12194" max="12194" width="8.7109375" customWidth="1"/>
    <col min="12195" max="12195" width="0.7109375" customWidth="1"/>
    <col min="12196" max="12196" width="3.140625" customWidth="1"/>
    <col min="12197" max="12197" width="1.140625" customWidth="1"/>
    <col min="12198" max="12198" width="18" customWidth="1"/>
    <col min="12199" max="12199" width="9.42578125" customWidth="1"/>
    <col min="12200" max="12200" width="8.7109375" customWidth="1"/>
    <col min="12201" max="12201" width="9.28515625" customWidth="1"/>
    <col min="12202" max="12202" width="10.140625" customWidth="1"/>
    <col min="12203" max="12203" width="5.140625" customWidth="1"/>
    <col min="12204" max="12204" width="10.140625" customWidth="1"/>
    <col min="12205" max="12205" width="6.42578125" customWidth="1"/>
    <col min="12207" max="12207" width="1.28515625" customWidth="1"/>
    <col min="12208" max="12208" width="1.42578125" customWidth="1"/>
    <col min="12209" max="12209" width="8.28515625" customWidth="1"/>
    <col min="12211" max="12212" width="10.7109375" customWidth="1"/>
    <col min="12213" max="12213" width="10.28515625" customWidth="1"/>
    <col min="12214" max="12214" width="11.28515625" customWidth="1"/>
    <col min="12215" max="12215" width="7.7109375" customWidth="1"/>
    <col min="12216" max="12216" width="10.140625" customWidth="1"/>
    <col min="12217" max="12217" width="6.5703125" customWidth="1"/>
    <col min="12218" max="12218" width="1.140625" customWidth="1"/>
    <col min="12219" max="12219" width="24.5703125" customWidth="1"/>
    <col min="12220" max="12220" width="9.85546875" customWidth="1"/>
    <col min="12221" max="12221" width="10.7109375" customWidth="1"/>
    <col min="12222" max="12222" width="10.85546875" customWidth="1"/>
    <col min="12223" max="12223" width="11.140625" customWidth="1"/>
    <col min="12224" max="12224" width="9.85546875" customWidth="1"/>
    <col min="12225" max="12225" width="1" customWidth="1"/>
    <col min="12226" max="12226" width="16.5703125" customWidth="1"/>
    <col min="12227" max="12227" width="0.5703125" customWidth="1"/>
    <col min="12228" max="12228" width="0.7109375" customWidth="1"/>
    <col min="12229" max="12229" width="27.85546875" customWidth="1"/>
    <col min="12230" max="12230" width="0.85546875" customWidth="1"/>
    <col min="12231" max="12231" width="27.42578125" customWidth="1"/>
    <col min="12232" max="12232" width="14.7109375" customWidth="1"/>
    <col min="12233" max="12233" width="0.42578125" customWidth="1"/>
    <col min="12234" max="12234" width="0.7109375" customWidth="1"/>
    <col min="12235" max="12235" width="21.7109375" customWidth="1"/>
    <col min="12236" max="12236" width="1.28515625" customWidth="1"/>
    <col min="12237" max="12237" width="21.140625" customWidth="1"/>
    <col min="12443" max="12443" width="0.7109375" customWidth="1"/>
    <col min="12444" max="12445" width="1.5703125" customWidth="1"/>
    <col min="12446" max="12446" width="16.42578125" customWidth="1"/>
    <col min="12447" max="12449" width="10.42578125" customWidth="1"/>
    <col min="12450" max="12450" width="8.7109375" customWidth="1"/>
    <col min="12451" max="12451" width="0.7109375" customWidth="1"/>
    <col min="12452" max="12452" width="3.140625" customWidth="1"/>
    <col min="12453" max="12453" width="1.140625" customWidth="1"/>
    <col min="12454" max="12454" width="18" customWidth="1"/>
    <col min="12455" max="12455" width="9.42578125" customWidth="1"/>
    <col min="12456" max="12456" width="8.7109375" customWidth="1"/>
    <col min="12457" max="12457" width="9.28515625" customWidth="1"/>
    <col min="12458" max="12458" width="10.140625" customWidth="1"/>
    <col min="12459" max="12459" width="5.140625" customWidth="1"/>
    <col min="12460" max="12460" width="10.140625" customWidth="1"/>
    <col min="12461" max="12461" width="6.42578125" customWidth="1"/>
    <col min="12463" max="12463" width="1.28515625" customWidth="1"/>
    <col min="12464" max="12464" width="1.42578125" customWidth="1"/>
    <col min="12465" max="12465" width="8.28515625" customWidth="1"/>
    <col min="12467" max="12468" width="10.7109375" customWidth="1"/>
    <col min="12469" max="12469" width="10.28515625" customWidth="1"/>
    <col min="12470" max="12470" width="11.28515625" customWidth="1"/>
    <col min="12471" max="12471" width="7.7109375" customWidth="1"/>
    <col min="12472" max="12472" width="10.140625" customWidth="1"/>
    <col min="12473" max="12473" width="6.5703125" customWidth="1"/>
    <col min="12474" max="12474" width="1.140625" customWidth="1"/>
    <col min="12475" max="12475" width="24.5703125" customWidth="1"/>
    <col min="12476" max="12476" width="9.85546875" customWidth="1"/>
    <col min="12477" max="12477" width="10.7109375" customWidth="1"/>
    <col min="12478" max="12478" width="10.85546875" customWidth="1"/>
    <col min="12479" max="12479" width="11.140625" customWidth="1"/>
    <col min="12480" max="12480" width="9.85546875" customWidth="1"/>
    <col min="12481" max="12481" width="1" customWidth="1"/>
    <col min="12482" max="12482" width="16.5703125" customWidth="1"/>
    <col min="12483" max="12483" width="0.5703125" customWidth="1"/>
    <col min="12484" max="12484" width="0.7109375" customWidth="1"/>
    <col min="12485" max="12485" width="27.85546875" customWidth="1"/>
    <col min="12486" max="12486" width="0.85546875" customWidth="1"/>
    <col min="12487" max="12487" width="27.42578125" customWidth="1"/>
    <col min="12488" max="12488" width="14.7109375" customWidth="1"/>
    <col min="12489" max="12489" width="0.42578125" customWidth="1"/>
    <col min="12490" max="12490" width="0.7109375" customWidth="1"/>
    <col min="12491" max="12491" width="21.7109375" customWidth="1"/>
    <col min="12492" max="12492" width="1.28515625" customWidth="1"/>
    <col min="12493" max="12493" width="21.140625" customWidth="1"/>
    <col min="12699" max="12699" width="0.7109375" customWidth="1"/>
    <col min="12700" max="12701" width="1.5703125" customWidth="1"/>
    <col min="12702" max="12702" width="16.42578125" customWidth="1"/>
    <col min="12703" max="12705" width="10.42578125" customWidth="1"/>
    <col min="12706" max="12706" width="8.7109375" customWidth="1"/>
    <col min="12707" max="12707" width="0.7109375" customWidth="1"/>
    <col min="12708" max="12708" width="3.140625" customWidth="1"/>
    <col min="12709" max="12709" width="1.140625" customWidth="1"/>
    <col min="12710" max="12710" width="18" customWidth="1"/>
    <col min="12711" max="12711" width="9.42578125" customWidth="1"/>
    <col min="12712" max="12712" width="8.7109375" customWidth="1"/>
    <col min="12713" max="12713" width="9.28515625" customWidth="1"/>
    <col min="12714" max="12714" width="10.140625" customWidth="1"/>
    <col min="12715" max="12715" width="5.140625" customWidth="1"/>
    <col min="12716" max="12716" width="10.140625" customWidth="1"/>
    <col min="12717" max="12717" width="6.42578125" customWidth="1"/>
    <col min="12719" max="12719" width="1.28515625" customWidth="1"/>
    <col min="12720" max="12720" width="1.42578125" customWidth="1"/>
    <col min="12721" max="12721" width="8.28515625" customWidth="1"/>
    <col min="12723" max="12724" width="10.7109375" customWidth="1"/>
    <col min="12725" max="12725" width="10.28515625" customWidth="1"/>
    <col min="12726" max="12726" width="11.28515625" customWidth="1"/>
    <col min="12727" max="12727" width="7.7109375" customWidth="1"/>
    <col min="12728" max="12728" width="10.140625" customWidth="1"/>
    <col min="12729" max="12729" width="6.5703125" customWidth="1"/>
    <col min="12730" max="12730" width="1.140625" customWidth="1"/>
    <col min="12731" max="12731" width="24.5703125" customWidth="1"/>
    <col min="12732" max="12732" width="9.85546875" customWidth="1"/>
    <col min="12733" max="12733" width="10.7109375" customWidth="1"/>
    <col min="12734" max="12734" width="10.85546875" customWidth="1"/>
    <col min="12735" max="12735" width="11.140625" customWidth="1"/>
    <col min="12736" max="12736" width="9.85546875" customWidth="1"/>
    <col min="12737" max="12737" width="1" customWidth="1"/>
    <col min="12738" max="12738" width="16.5703125" customWidth="1"/>
    <col min="12739" max="12739" width="0.5703125" customWidth="1"/>
    <col min="12740" max="12740" width="0.7109375" customWidth="1"/>
    <col min="12741" max="12741" width="27.85546875" customWidth="1"/>
    <col min="12742" max="12742" width="0.85546875" customWidth="1"/>
    <col min="12743" max="12743" width="27.42578125" customWidth="1"/>
    <col min="12744" max="12744" width="14.7109375" customWidth="1"/>
    <col min="12745" max="12745" width="0.42578125" customWidth="1"/>
    <col min="12746" max="12746" width="0.7109375" customWidth="1"/>
    <col min="12747" max="12747" width="21.7109375" customWidth="1"/>
    <col min="12748" max="12748" width="1.28515625" customWidth="1"/>
    <col min="12749" max="12749" width="21.140625" customWidth="1"/>
    <col min="12955" max="12955" width="0.7109375" customWidth="1"/>
    <col min="12956" max="12957" width="1.5703125" customWidth="1"/>
    <col min="12958" max="12958" width="16.42578125" customWidth="1"/>
    <col min="12959" max="12961" width="10.42578125" customWidth="1"/>
    <col min="12962" max="12962" width="8.7109375" customWidth="1"/>
    <col min="12963" max="12963" width="0.7109375" customWidth="1"/>
    <col min="12964" max="12964" width="3.140625" customWidth="1"/>
    <col min="12965" max="12965" width="1.140625" customWidth="1"/>
    <col min="12966" max="12966" width="18" customWidth="1"/>
    <col min="12967" max="12967" width="9.42578125" customWidth="1"/>
    <col min="12968" max="12968" width="8.7109375" customWidth="1"/>
    <col min="12969" max="12969" width="9.28515625" customWidth="1"/>
    <col min="12970" max="12970" width="10.140625" customWidth="1"/>
    <col min="12971" max="12971" width="5.140625" customWidth="1"/>
    <col min="12972" max="12972" width="10.140625" customWidth="1"/>
    <col min="12973" max="12973" width="6.42578125" customWidth="1"/>
    <col min="12975" max="12975" width="1.28515625" customWidth="1"/>
    <col min="12976" max="12976" width="1.42578125" customWidth="1"/>
    <col min="12977" max="12977" width="8.28515625" customWidth="1"/>
    <col min="12979" max="12980" width="10.7109375" customWidth="1"/>
    <col min="12981" max="12981" width="10.28515625" customWidth="1"/>
    <col min="12982" max="12982" width="11.28515625" customWidth="1"/>
    <col min="12983" max="12983" width="7.7109375" customWidth="1"/>
    <col min="12984" max="12984" width="10.140625" customWidth="1"/>
    <col min="12985" max="12985" width="6.5703125" customWidth="1"/>
    <col min="12986" max="12986" width="1.140625" customWidth="1"/>
    <col min="12987" max="12987" width="24.5703125" customWidth="1"/>
    <col min="12988" max="12988" width="9.85546875" customWidth="1"/>
    <col min="12989" max="12989" width="10.7109375" customWidth="1"/>
    <col min="12990" max="12990" width="10.85546875" customWidth="1"/>
    <col min="12991" max="12991" width="11.140625" customWidth="1"/>
    <col min="12992" max="12992" width="9.85546875" customWidth="1"/>
    <col min="12993" max="12993" width="1" customWidth="1"/>
    <col min="12994" max="12994" width="16.5703125" customWidth="1"/>
    <col min="12995" max="12995" width="0.5703125" customWidth="1"/>
    <col min="12996" max="12996" width="0.7109375" customWidth="1"/>
    <col min="12997" max="12997" width="27.85546875" customWidth="1"/>
    <col min="12998" max="12998" width="0.85546875" customWidth="1"/>
    <col min="12999" max="12999" width="27.42578125" customWidth="1"/>
    <col min="13000" max="13000" width="14.7109375" customWidth="1"/>
    <col min="13001" max="13001" width="0.42578125" customWidth="1"/>
    <col min="13002" max="13002" width="0.7109375" customWidth="1"/>
    <col min="13003" max="13003" width="21.7109375" customWidth="1"/>
    <col min="13004" max="13004" width="1.28515625" customWidth="1"/>
    <col min="13005" max="13005" width="21.140625" customWidth="1"/>
    <col min="13211" max="13211" width="0.7109375" customWidth="1"/>
    <col min="13212" max="13213" width="1.5703125" customWidth="1"/>
    <col min="13214" max="13214" width="16.42578125" customWidth="1"/>
    <col min="13215" max="13217" width="10.42578125" customWidth="1"/>
    <col min="13218" max="13218" width="8.7109375" customWidth="1"/>
    <col min="13219" max="13219" width="0.7109375" customWidth="1"/>
    <col min="13220" max="13220" width="3.140625" customWidth="1"/>
    <col min="13221" max="13221" width="1.140625" customWidth="1"/>
    <col min="13222" max="13222" width="18" customWidth="1"/>
    <col min="13223" max="13223" width="9.42578125" customWidth="1"/>
    <col min="13224" max="13224" width="8.7109375" customWidth="1"/>
    <col min="13225" max="13225" width="9.28515625" customWidth="1"/>
    <col min="13226" max="13226" width="10.140625" customWidth="1"/>
    <col min="13227" max="13227" width="5.140625" customWidth="1"/>
    <col min="13228" max="13228" width="10.140625" customWidth="1"/>
    <col min="13229" max="13229" width="6.42578125" customWidth="1"/>
    <col min="13231" max="13231" width="1.28515625" customWidth="1"/>
    <col min="13232" max="13232" width="1.42578125" customWidth="1"/>
    <col min="13233" max="13233" width="8.28515625" customWidth="1"/>
    <col min="13235" max="13236" width="10.7109375" customWidth="1"/>
    <col min="13237" max="13237" width="10.28515625" customWidth="1"/>
    <col min="13238" max="13238" width="11.28515625" customWidth="1"/>
    <col min="13239" max="13239" width="7.7109375" customWidth="1"/>
    <col min="13240" max="13240" width="10.140625" customWidth="1"/>
    <col min="13241" max="13241" width="6.5703125" customWidth="1"/>
    <col min="13242" max="13242" width="1.140625" customWidth="1"/>
    <col min="13243" max="13243" width="24.5703125" customWidth="1"/>
    <col min="13244" max="13244" width="9.85546875" customWidth="1"/>
    <col min="13245" max="13245" width="10.7109375" customWidth="1"/>
    <col min="13246" max="13246" width="10.85546875" customWidth="1"/>
    <col min="13247" max="13247" width="11.140625" customWidth="1"/>
    <col min="13248" max="13248" width="9.85546875" customWidth="1"/>
    <col min="13249" max="13249" width="1" customWidth="1"/>
    <col min="13250" max="13250" width="16.5703125" customWidth="1"/>
    <col min="13251" max="13251" width="0.5703125" customWidth="1"/>
    <col min="13252" max="13252" width="0.7109375" customWidth="1"/>
    <col min="13253" max="13253" width="27.85546875" customWidth="1"/>
    <col min="13254" max="13254" width="0.85546875" customWidth="1"/>
    <col min="13255" max="13255" width="27.42578125" customWidth="1"/>
    <col min="13256" max="13256" width="14.7109375" customWidth="1"/>
    <col min="13257" max="13257" width="0.42578125" customWidth="1"/>
    <col min="13258" max="13258" width="0.7109375" customWidth="1"/>
    <col min="13259" max="13259" width="21.7109375" customWidth="1"/>
    <col min="13260" max="13260" width="1.28515625" customWidth="1"/>
    <col min="13261" max="13261" width="21.140625" customWidth="1"/>
    <col min="13467" max="13467" width="0.7109375" customWidth="1"/>
    <col min="13468" max="13469" width="1.5703125" customWidth="1"/>
    <col min="13470" max="13470" width="16.42578125" customWidth="1"/>
    <col min="13471" max="13473" width="10.42578125" customWidth="1"/>
    <col min="13474" max="13474" width="8.7109375" customWidth="1"/>
    <col min="13475" max="13475" width="0.7109375" customWidth="1"/>
    <col min="13476" max="13476" width="3.140625" customWidth="1"/>
    <col min="13477" max="13477" width="1.140625" customWidth="1"/>
    <col min="13478" max="13478" width="18" customWidth="1"/>
    <col min="13479" max="13479" width="9.42578125" customWidth="1"/>
    <col min="13480" max="13480" width="8.7109375" customWidth="1"/>
    <col min="13481" max="13481" width="9.28515625" customWidth="1"/>
    <col min="13482" max="13482" width="10.140625" customWidth="1"/>
    <col min="13483" max="13483" width="5.140625" customWidth="1"/>
    <col min="13484" max="13484" width="10.140625" customWidth="1"/>
    <col min="13485" max="13485" width="6.42578125" customWidth="1"/>
    <col min="13487" max="13487" width="1.28515625" customWidth="1"/>
    <col min="13488" max="13488" width="1.42578125" customWidth="1"/>
    <col min="13489" max="13489" width="8.28515625" customWidth="1"/>
    <col min="13491" max="13492" width="10.7109375" customWidth="1"/>
    <col min="13493" max="13493" width="10.28515625" customWidth="1"/>
    <col min="13494" max="13494" width="11.28515625" customWidth="1"/>
    <col min="13495" max="13495" width="7.7109375" customWidth="1"/>
    <col min="13496" max="13496" width="10.140625" customWidth="1"/>
    <col min="13497" max="13497" width="6.5703125" customWidth="1"/>
    <col min="13498" max="13498" width="1.140625" customWidth="1"/>
    <col min="13499" max="13499" width="24.5703125" customWidth="1"/>
    <col min="13500" max="13500" width="9.85546875" customWidth="1"/>
    <col min="13501" max="13501" width="10.7109375" customWidth="1"/>
    <col min="13502" max="13502" width="10.85546875" customWidth="1"/>
    <col min="13503" max="13503" width="11.140625" customWidth="1"/>
    <col min="13504" max="13504" width="9.85546875" customWidth="1"/>
    <col min="13505" max="13505" width="1" customWidth="1"/>
    <col min="13506" max="13506" width="16.5703125" customWidth="1"/>
    <col min="13507" max="13507" width="0.5703125" customWidth="1"/>
    <col min="13508" max="13508" width="0.7109375" customWidth="1"/>
    <col min="13509" max="13509" width="27.85546875" customWidth="1"/>
    <col min="13510" max="13510" width="0.85546875" customWidth="1"/>
    <col min="13511" max="13511" width="27.42578125" customWidth="1"/>
    <col min="13512" max="13512" width="14.7109375" customWidth="1"/>
    <col min="13513" max="13513" width="0.42578125" customWidth="1"/>
    <col min="13514" max="13514" width="0.7109375" customWidth="1"/>
    <col min="13515" max="13515" width="21.7109375" customWidth="1"/>
    <col min="13516" max="13516" width="1.28515625" customWidth="1"/>
    <col min="13517" max="13517" width="21.140625" customWidth="1"/>
    <col min="13723" max="13723" width="0.7109375" customWidth="1"/>
    <col min="13724" max="13725" width="1.5703125" customWidth="1"/>
    <col min="13726" max="13726" width="16.42578125" customWidth="1"/>
    <col min="13727" max="13729" width="10.42578125" customWidth="1"/>
    <col min="13730" max="13730" width="8.7109375" customWidth="1"/>
    <col min="13731" max="13731" width="0.7109375" customWidth="1"/>
    <col min="13732" max="13732" width="3.140625" customWidth="1"/>
    <col min="13733" max="13733" width="1.140625" customWidth="1"/>
    <col min="13734" max="13734" width="18" customWidth="1"/>
    <col min="13735" max="13735" width="9.42578125" customWidth="1"/>
    <col min="13736" max="13736" width="8.7109375" customWidth="1"/>
    <col min="13737" max="13737" width="9.28515625" customWidth="1"/>
    <col min="13738" max="13738" width="10.140625" customWidth="1"/>
    <col min="13739" max="13739" width="5.140625" customWidth="1"/>
    <col min="13740" max="13740" width="10.140625" customWidth="1"/>
    <col min="13741" max="13741" width="6.42578125" customWidth="1"/>
    <col min="13743" max="13743" width="1.28515625" customWidth="1"/>
    <col min="13744" max="13744" width="1.42578125" customWidth="1"/>
    <col min="13745" max="13745" width="8.28515625" customWidth="1"/>
    <col min="13747" max="13748" width="10.7109375" customWidth="1"/>
    <col min="13749" max="13749" width="10.28515625" customWidth="1"/>
    <col min="13750" max="13750" width="11.28515625" customWidth="1"/>
    <col min="13751" max="13751" width="7.7109375" customWidth="1"/>
    <col min="13752" max="13752" width="10.140625" customWidth="1"/>
    <col min="13753" max="13753" width="6.5703125" customWidth="1"/>
    <col min="13754" max="13754" width="1.140625" customWidth="1"/>
    <col min="13755" max="13755" width="24.5703125" customWidth="1"/>
    <col min="13756" max="13756" width="9.85546875" customWidth="1"/>
    <col min="13757" max="13757" width="10.7109375" customWidth="1"/>
    <col min="13758" max="13758" width="10.85546875" customWidth="1"/>
    <col min="13759" max="13759" width="11.140625" customWidth="1"/>
    <col min="13760" max="13760" width="9.85546875" customWidth="1"/>
    <col min="13761" max="13761" width="1" customWidth="1"/>
    <col min="13762" max="13762" width="16.5703125" customWidth="1"/>
    <col min="13763" max="13763" width="0.5703125" customWidth="1"/>
    <col min="13764" max="13764" width="0.7109375" customWidth="1"/>
    <col min="13765" max="13765" width="27.85546875" customWidth="1"/>
    <col min="13766" max="13766" width="0.85546875" customWidth="1"/>
    <col min="13767" max="13767" width="27.42578125" customWidth="1"/>
    <col min="13768" max="13768" width="14.7109375" customWidth="1"/>
    <col min="13769" max="13769" width="0.42578125" customWidth="1"/>
    <col min="13770" max="13770" width="0.7109375" customWidth="1"/>
    <col min="13771" max="13771" width="21.7109375" customWidth="1"/>
    <col min="13772" max="13772" width="1.28515625" customWidth="1"/>
    <col min="13773" max="13773" width="21.140625" customWidth="1"/>
    <col min="13979" max="13979" width="0.7109375" customWidth="1"/>
    <col min="13980" max="13981" width="1.5703125" customWidth="1"/>
    <col min="13982" max="13982" width="16.42578125" customWidth="1"/>
    <col min="13983" max="13985" width="10.42578125" customWidth="1"/>
    <col min="13986" max="13986" width="8.7109375" customWidth="1"/>
    <col min="13987" max="13987" width="0.7109375" customWidth="1"/>
    <col min="13988" max="13988" width="3.140625" customWidth="1"/>
    <col min="13989" max="13989" width="1.140625" customWidth="1"/>
    <col min="13990" max="13990" width="18" customWidth="1"/>
    <col min="13991" max="13991" width="9.42578125" customWidth="1"/>
    <col min="13992" max="13992" width="8.7109375" customWidth="1"/>
    <col min="13993" max="13993" width="9.28515625" customWidth="1"/>
    <col min="13994" max="13994" width="10.140625" customWidth="1"/>
    <col min="13995" max="13995" width="5.140625" customWidth="1"/>
    <col min="13996" max="13996" width="10.140625" customWidth="1"/>
    <col min="13997" max="13997" width="6.42578125" customWidth="1"/>
    <col min="13999" max="13999" width="1.28515625" customWidth="1"/>
    <col min="14000" max="14000" width="1.42578125" customWidth="1"/>
    <col min="14001" max="14001" width="8.28515625" customWidth="1"/>
    <col min="14003" max="14004" width="10.7109375" customWidth="1"/>
    <col min="14005" max="14005" width="10.28515625" customWidth="1"/>
    <col min="14006" max="14006" width="11.28515625" customWidth="1"/>
    <col min="14007" max="14007" width="7.7109375" customWidth="1"/>
    <col min="14008" max="14008" width="10.140625" customWidth="1"/>
    <col min="14009" max="14009" width="6.5703125" customWidth="1"/>
    <col min="14010" max="14010" width="1.140625" customWidth="1"/>
    <col min="14011" max="14011" width="24.5703125" customWidth="1"/>
    <col min="14012" max="14012" width="9.85546875" customWidth="1"/>
    <col min="14013" max="14013" width="10.7109375" customWidth="1"/>
    <col min="14014" max="14014" width="10.85546875" customWidth="1"/>
    <col min="14015" max="14015" width="11.140625" customWidth="1"/>
    <col min="14016" max="14016" width="9.85546875" customWidth="1"/>
    <col min="14017" max="14017" width="1" customWidth="1"/>
    <col min="14018" max="14018" width="16.5703125" customWidth="1"/>
    <col min="14019" max="14019" width="0.5703125" customWidth="1"/>
    <col min="14020" max="14020" width="0.7109375" customWidth="1"/>
    <col min="14021" max="14021" width="27.85546875" customWidth="1"/>
    <col min="14022" max="14022" width="0.85546875" customWidth="1"/>
    <col min="14023" max="14023" width="27.42578125" customWidth="1"/>
    <col min="14024" max="14024" width="14.7109375" customWidth="1"/>
    <col min="14025" max="14025" width="0.42578125" customWidth="1"/>
    <col min="14026" max="14026" width="0.7109375" customWidth="1"/>
    <col min="14027" max="14027" width="21.7109375" customWidth="1"/>
    <col min="14028" max="14028" width="1.28515625" customWidth="1"/>
    <col min="14029" max="14029" width="21.140625" customWidth="1"/>
    <col min="14235" max="14235" width="0.7109375" customWidth="1"/>
    <col min="14236" max="14237" width="1.5703125" customWidth="1"/>
    <col min="14238" max="14238" width="16.42578125" customWidth="1"/>
    <col min="14239" max="14241" width="10.42578125" customWidth="1"/>
    <col min="14242" max="14242" width="8.7109375" customWidth="1"/>
    <col min="14243" max="14243" width="0.7109375" customWidth="1"/>
    <col min="14244" max="14244" width="3.140625" customWidth="1"/>
    <col min="14245" max="14245" width="1.140625" customWidth="1"/>
    <col min="14246" max="14246" width="18" customWidth="1"/>
    <col min="14247" max="14247" width="9.42578125" customWidth="1"/>
    <col min="14248" max="14248" width="8.7109375" customWidth="1"/>
    <col min="14249" max="14249" width="9.28515625" customWidth="1"/>
    <col min="14250" max="14250" width="10.140625" customWidth="1"/>
    <col min="14251" max="14251" width="5.140625" customWidth="1"/>
    <col min="14252" max="14252" width="10.140625" customWidth="1"/>
    <col min="14253" max="14253" width="6.42578125" customWidth="1"/>
    <col min="14255" max="14255" width="1.28515625" customWidth="1"/>
    <col min="14256" max="14256" width="1.42578125" customWidth="1"/>
    <col min="14257" max="14257" width="8.28515625" customWidth="1"/>
    <col min="14259" max="14260" width="10.7109375" customWidth="1"/>
    <col min="14261" max="14261" width="10.28515625" customWidth="1"/>
    <col min="14262" max="14262" width="11.28515625" customWidth="1"/>
    <col min="14263" max="14263" width="7.7109375" customWidth="1"/>
    <col min="14264" max="14264" width="10.140625" customWidth="1"/>
    <col min="14265" max="14265" width="6.5703125" customWidth="1"/>
    <col min="14266" max="14266" width="1.140625" customWidth="1"/>
    <col min="14267" max="14267" width="24.5703125" customWidth="1"/>
    <col min="14268" max="14268" width="9.85546875" customWidth="1"/>
    <col min="14269" max="14269" width="10.7109375" customWidth="1"/>
    <col min="14270" max="14270" width="10.85546875" customWidth="1"/>
    <col min="14271" max="14271" width="11.140625" customWidth="1"/>
    <col min="14272" max="14272" width="9.85546875" customWidth="1"/>
    <col min="14273" max="14273" width="1" customWidth="1"/>
    <col min="14274" max="14274" width="16.5703125" customWidth="1"/>
    <col min="14275" max="14275" width="0.5703125" customWidth="1"/>
    <col min="14276" max="14276" width="0.7109375" customWidth="1"/>
    <col min="14277" max="14277" width="27.85546875" customWidth="1"/>
    <col min="14278" max="14278" width="0.85546875" customWidth="1"/>
    <col min="14279" max="14279" width="27.42578125" customWidth="1"/>
    <col min="14280" max="14280" width="14.7109375" customWidth="1"/>
    <col min="14281" max="14281" width="0.42578125" customWidth="1"/>
    <col min="14282" max="14282" width="0.7109375" customWidth="1"/>
    <col min="14283" max="14283" width="21.7109375" customWidth="1"/>
    <col min="14284" max="14284" width="1.28515625" customWidth="1"/>
    <col min="14285" max="14285" width="21.140625" customWidth="1"/>
    <col min="14491" max="14491" width="0.7109375" customWidth="1"/>
    <col min="14492" max="14493" width="1.5703125" customWidth="1"/>
    <col min="14494" max="14494" width="16.42578125" customWidth="1"/>
    <col min="14495" max="14497" width="10.42578125" customWidth="1"/>
    <col min="14498" max="14498" width="8.7109375" customWidth="1"/>
    <col min="14499" max="14499" width="0.7109375" customWidth="1"/>
    <col min="14500" max="14500" width="3.140625" customWidth="1"/>
    <col min="14501" max="14501" width="1.140625" customWidth="1"/>
    <col min="14502" max="14502" width="18" customWidth="1"/>
    <col min="14503" max="14503" width="9.42578125" customWidth="1"/>
    <col min="14504" max="14504" width="8.7109375" customWidth="1"/>
    <col min="14505" max="14505" width="9.28515625" customWidth="1"/>
    <col min="14506" max="14506" width="10.140625" customWidth="1"/>
    <col min="14507" max="14507" width="5.140625" customWidth="1"/>
    <col min="14508" max="14508" width="10.140625" customWidth="1"/>
    <col min="14509" max="14509" width="6.42578125" customWidth="1"/>
    <col min="14511" max="14511" width="1.28515625" customWidth="1"/>
    <col min="14512" max="14512" width="1.42578125" customWidth="1"/>
    <col min="14513" max="14513" width="8.28515625" customWidth="1"/>
    <col min="14515" max="14516" width="10.7109375" customWidth="1"/>
    <col min="14517" max="14517" width="10.28515625" customWidth="1"/>
    <col min="14518" max="14518" width="11.28515625" customWidth="1"/>
    <col min="14519" max="14519" width="7.7109375" customWidth="1"/>
    <col min="14520" max="14520" width="10.140625" customWidth="1"/>
    <col min="14521" max="14521" width="6.5703125" customWidth="1"/>
    <col min="14522" max="14522" width="1.140625" customWidth="1"/>
    <col min="14523" max="14523" width="24.5703125" customWidth="1"/>
    <col min="14524" max="14524" width="9.85546875" customWidth="1"/>
    <col min="14525" max="14525" width="10.7109375" customWidth="1"/>
    <col min="14526" max="14526" width="10.85546875" customWidth="1"/>
    <col min="14527" max="14527" width="11.140625" customWidth="1"/>
    <col min="14528" max="14528" width="9.85546875" customWidth="1"/>
    <col min="14529" max="14529" width="1" customWidth="1"/>
    <col min="14530" max="14530" width="16.5703125" customWidth="1"/>
    <col min="14531" max="14531" width="0.5703125" customWidth="1"/>
    <col min="14532" max="14532" width="0.7109375" customWidth="1"/>
    <col min="14533" max="14533" width="27.85546875" customWidth="1"/>
    <col min="14534" max="14534" width="0.85546875" customWidth="1"/>
    <col min="14535" max="14535" width="27.42578125" customWidth="1"/>
    <col min="14536" max="14536" width="14.7109375" customWidth="1"/>
    <col min="14537" max="14537" width="0.42578125" customWidth="1"/>
    <col min="14538" max="14538" width="0.7109375" customWidth="1"/>
    <col min="14539" max="14539" width="21.7109375" customWidth="1"/>
    <col min="14540" max="14540" width="1.28515625" customWidth="1"/>
    <col min="14541" max="14541" width="21.140625" customWidth="1"/>
    <col min="14747" max="14747" width="0.7109375" customWidth="1"/>
    <col min="14748" max="14749" width="1.5703125" customWidth="1"/>
    <col min="14750" max="14750" width="16.42578125" customWidth="1"/>
    <col min="14751" max="14753" width="10.42578125" customWidth="1"/>
    <col min="14754" max="14754" width="8.7109375" customWidth="1"/>
    <col min="14755" max="14755" width="0.7109375" customWidth="1"/>
    <col min="14756" max="14756" width="3.140625" customWidth="1"/>
    <col min="14757" max="14757" width="1.140625" customWidth="1"/>
    <col min="14758" max="14758" width="18" customWidth="1"/>
    <col min="14759" max="14759" width="9.42578125" customWidth="1"/>
    <col min="14760" max="14760" width="8.7109375" customWidth="1"/>
    <col min="14761" max="14761" width="9.28515625" customWidth="1"/>
    <col min="14762" max="14762" width="10.140625" customWidth="1"/>
    <col min="14763" max="14763" width="5.140625" customWidth="1"/>
    <col min="14764" max="14764" width="10.140625" customWidth="1"/>
    <col min="14765" max="14765" width="6.42578125" customWidth="1"/>
    <col min="14767" max="14767" width="1.28515625" customWidth="1"/>
    <col min="14768" max="14768" width="1.42578125" customWidth="1"/>
    <col min="14769" max="14769" width="8.28515625" customWidth="1"/>
    <col min="14771" max="14772" width="10.7109375" customWidth="1"/>
    <col min="14773" max="14773" width="10.28515625" customWidth="1"/>
    <col min="14774" max="14774" width="11.28515625" customWidth="1"/>
    <col min="14775" max="14775" width="7.7109375" customWidth="1"/>
    <col min="14776" max="14776" width="10.140625" customWidth="1"/>
    <col min="14777" max="14777" width="6.5703125" customWidth="1"/>
    <col min="14778" max="14778" width="1.140625" customWidth="1"/>
    <col min="14779" max="14779" width="24.5703125" customWidth="1"/>
    <col min="14780" max="14780" width="9.85546875" customWidth="1"/>
    <col min="14781" max="14781" width="10.7109375" customWidth="1"/>
    <col min="14782" max="14782" width="10.85546875" customWidth="1"/>
    <col min="14783" max="14783" width="11.140625" customWidth="1"/>
    <col min="14784" max="14784" width="9.85546875" customWidth="1"/>
    <col min="14785" max="14785" width="1" customWidth="1"/>
    <col min="14786" max="14786" width="16.5703125" customWidth="1"/>
    <col min="14787" max="14787" width="0.5703125" customWidth="1"/>
    <col min="14788" max="14788" width="0.7109375" customWidth="1"/>
    <col min="14789" max="14789" width="27.85546875" customWidth="1"/>
    <col min="14790" max="14790" width="0.85546875" customWidth="1"/>
    <col min="14791" max="14791" width="27.42578125" customWidth="1"/>
    <col min="14792" max="14792" width="14.7109375" customWidth="1"/>
    <col min="14793" max="14793" width="0.42578125" customWidth="1"/>
    <col min="14794" max="14794" width="0.7109375" customWidth="1"/>
    <col min="14795" max="14795" width="21.7109375" customWidth="1"/>
    <col min="14796" max="14796" width="1.28515625" customWidth="1"/>
    <col min="14797" max="14797" width="21.140625" customWidth="1"/>
    <col min="15003" max="15003" width="0.7109375" customWidth="1"/>
    <col min="15004" max="15005" width="1.5703125" customWidth="1"/>
    <col min="15006" max="15006" width="16.42578125" customWidth="1"/>
    <col min="15007" max="15009" width="10.42578125" customWidth="1"/>
    <col min="15010" max="15010" width="8.7109375" customWidth="1"/>
    <col min="15011" max="15011" width="0.7109375" customWidth="1"/>
    <col min="15012" max="15012" width="3.140625" customWidth="1"/>
    <col min="15013" max="15013" width="1.140625" customWidth="1"/>
    <col min="15014" max="15014" width="18" customWidth="1"/>
    <col min="15015" max="15015" width="9.42578125" customWidth="1"/>
    <col min="15016" max="15016" width="8.7109375" customWidth="1"/>
    <col min="15017" max="15017" width="9.28515625" customWidth="1"/>
    <col min="15018" max="15018" width="10.140625" customWidth="1"/>
    <col min="15019" max="15019" width="5.140625" customWidth="1"/>
    <col min="15020" max="15020" width="10.140625" customWidth="1"/>
    <col min="15021" max="15021" width="6.42578125" customWidth="1"/>
    <col min="15023" max="15023" width="1.28515625" customWidth="1"/>
    <col min="15024" max="15024" width="1.42578125" customWidth="1"/>
    <col min="15025" max="15025" width="8.28515625" customWidth="1"/>
    <col min="15027" max="15028" width="10.7109375" customWidth="1"/>
    <col min="15029" max="15029" width="10.28515625" customWidth="1"/>
    <col min="15030" max="15030" width="11.28515625" customWidth="1"/>
    <col min="15031" max="15031" width="7.7109375" customWidth="1"/>
    <col min="15032" max="15032" width="10.140625" customWidth="1"/>
    <col min="15033" max="15033" width="6.5703125" customWidth="1"/>
    <col min="15034" max="15034" width="1.140625" customWidth="1"/>
    <col min="15035" max="15035" width="24.5703125" customWidth="1"/>
    <col min="15036" max="15036" width="9.85546875" customWidth="1"/>
    <col min="15037" max="15037" width="10.7109375" customWidth="1"/>
    <col min="15038" max="15038" width="10.85546875" customWidth="1"/>
    <col min="15039" max="15039" width="11.140625" customWidth="1"/>
    <col min="15040" max="15040" width="9.85546875" customWidth="1"/>
    <col min="15041" max="15041" width="1" customWidth="1"/>
    <col min="15042" max="15042" width="16.5703125" customWidth="1"/>
    <col min="15043" max="15043" width="0.5703125" customWidth="1"/>
    <col min="15044" max="15044" width="0.7109375" customWidth="1"/>
    <col min="15045" max="15045" width="27.85546875" customWidth="1"/>
    <col min="15046" max="15046" width="0.85546875" customWidth="1"/>
    <col min="15047" max="15047" width="27.42578125" customWidth="1"/>
    <col min="15048" max="15048" width="14.7109375" customWidth="1"/>
    <col min="15049" max="15049" width="0.42578125" customWidth="1"/>
    <col min="15050" max="15050" width="0.7109375" customWidth="1"/>
    <col min="15051" max="15051" width="21.7109375" customWidth="1"/>
    <col min="15052" max="15052" width="1.28515625" customWidth="1"/>
    <col min="15053" max="15053" width="21.140625" customWidth="1"/>
    <col min="15259" max="15259" width="0.7109375" customWidth="1"/>
    <col min="15260" max="15261" width="1.5703125" customWidth="1"/>
    <col min="15262" max="15262" width="16.42578125" customWidth="1"/>
    <col min="15263" max="15265" width="10.42578125" customWidth="1"/>
    <col min="15266" max="15266" width="8.7109375" customWidth="1"/>
    <col min="15267" max="15267" width="0.7109375" customWidth="1"/>
    <col min="15268" max="15268" width="3.140625" customWidth="1"/>
    <col min="15269" max="15269" width="1.140625" customWidth="1"/>
    <col min="15270" max="15270" width="18" customWidth="1"/>
    <col min="15271" max="15271" width="9.42578125" customWidth="1"/>
    <col min="15272" max="15272" width="8.7109375" customWidth="1"/>
    <col min="15273" max="15273" width="9.28515625" customWidth="1"/>
    <col min="15274" max="15274" width="10.140625" customWidth="1"/>
    <col min="15275" max="15275" width="5.140625" customWidth="1"/>
    <col min="15276" max="15276" width="10.140625" customWidth="1"/>
    <col min="15277" max="15277" width="6.42578125" customWidth="1"/>
    <col min="15279" max="15279" width="1.28515625" customWidth="1"/>
    <col min="15280" max="15280" width="1.42578125" customWidth="1"/>
    <col min="15281" max="15281" width="8.28515625" customWidth="1"/>
    <col min="15283" max="15284" width="10.7109375" customWidth="1"/>
    <col min="15285" max="15285" width="10.28515625" customWidth="1"/>
    <col min="15286" max="15286" width="11.28515625" customWidth="1"/>
    <col min="15287" max="15287" width="7.7109375" customWidth="1"/>
    <col min="15288" max="15288" width="10.140625" customWidth="1"/>
    <col min="15289" max="15289" width="6.5703125" customWidth="1"/>
    <col min="15290" max="15290" width="1.140625" customWidth="1"/>
    <col min="15291" max="15291" width="24.5703125" customWidth="1"/>
    <col min="15292" max="15292" width="9.85546875" customWidth="1"/>
    <col min="15293" max="15293" width="10.7109375" customWidth="1"/>
    <col min="15294" max="15294" width="10.85546875" customWidth="1"/>
    <col min="15295" max="15295" width="11.140625" customWidth="1"/>
    <col min="15296" max="15296" width="9.85546875" customWidth="1"/>
    <col min="15297" max="15297" width="1" customWidth="1"/>
    <col min="15298" max="15298" width="16.5703125" customWidth="1"/>
    <col min="15299" max="15299" width="0.5703125" customWidth="1"/>
    <col min="15300" max="15300" width="0.7109375" customWidth="1"/>
    <col min="15301" max="15301" width="27.85546875" customWidth="1"/>
    <col min="15302" max="15302" width="0.85546875" customWidth="1"/>
    <col min="15303" max="15303" width="27.42578125" customWidth="1"/>
    <col min="15304" max="15304" width="14.7109375" customWidth="1"/>
    <col min="15305" max="15305" width="0.42578125" customWidth="1"/>
    <col min="15306" max="15306" width="0.7109375" customWidth="1"/>
    <col min="15307" max="15307" width="21.7109375" customWidth="1"/>
    <col min="15308" max="15308" width="1.28515625" customWidth="1"/>
    <col min="15309" max="15309" width="21.140625" customWidth="1"/>
    <col min="15515" max="15515" width="0.7109375" customWidth="1"/>
    <col min="15516" max="15517" width="1.5703125" customWidth="1"/>
    <col min="15518" max="15518" width="16.42578125" customWidth="1"/>
    <col min="15519" max="15521" width="10.42578125" customWidth="1"/>
    <col min="15522" max="15522" width="8.7109375" customWidth="1"/>
    <col min="15523" max="15523" width="0.7109375" customWidth="1"/>
    <col min="15524" max="15524" width="3.140625" customWidth="1"/>
    <col min="15525" max="15525" width="1.140625" customWidth="1"/>
    <col min="15526" max="15526" width="18" customWidth="1"/>
    <col min="15527" max="15527" width="9.42578125" customWidth="1"/>
    <col min="15528" max="15528" width="8.7109375" customWidth="1"/>
    <col min="15529" max="15529" width="9.28515625" customWidth="1"/>
    <col min="15530" max="15530" width="10.140625" customWidth="1"/>
    <col min="15531" max="15531" width="5.140625" customWidth="1"/>
    <col min="15532" max="15532" width="10.140625" customWidth="1"/>
    <col min="15533" max="15533" width="6.42578125" customWidth="1"/>
    <col min="15535" max="15535" width="1.28515625" customWidth="1"/>
    <col min="15536" max="15536" width="1.42578125" customWidth="1"/>
    <col min="15537" max="15537" width="8.28515625" customWidth="1"/>
    <col min="15539" max="15540" width="10.7109375" customWidth="1"/>
    <col min="15541" max="15541" width="10.28515625" customWidth="1"/>
    <col min="15542" max="15542" width="11.28515625" customWidth="1"/>
    <col min="15543" max="15543" width="7.7109375" customWidth="1"/>
    <col min="15544" max="15544" width="10.140625" customWidth="1"/>
    <col min="15545" max="15545" width="6.5703125" customWidth="1"/>
    <col min="15546" max="15546" width="1.140625" customWidth="1"/>
    <col min="15547" max="15547" width="24.5703125" customWidth="1"/>
    <col min="15548" max="15548" width="9.85546875" customWidth="1"/>
    <col min="15549" max="15549" width="10.7109375" customWidth="1"/>
    <col min="15550" max="15550" width="10.85546875" customWidth="1"/>
    <col min="15551" max="15551" width="11.140625" customWidth="1"/>
    <col min="15552" max="15552" width="9.85546875" customWidth="1"/>
    <col min="15553" max="15553" width="1" customWidth="1"/>
    <col min="15554" max="15554" width="16.5703125" customWidth="1"/>
    <col min="15555" max="15555" width="0.5703125" customWidth="1"/>
    <col min="15556" max="15556" width="0.7109375" customWidth="1"/>
    <col min="15557" max="15557" width="27.85546875" customWidth="1"/>
    <col min="15558" max="15558" width="0.85546875" customWidth="1"/>
    <col min="15559" max="15559" width="27.42578125" customWidth="1"/>
    <col min="15560" max="15560" width="14.7109375" customWidth="1"/>
    <col min="15561" max="15561" width="0.42578125" customWidth="1"/>
    <col min="15562" max="15562" width="0.7109375" customWidth="1"/>
    <col min="15563" max="15563" width="21.7109375" customWidth="1"/>
    <col min="15564" max="15564" width="1.28515625" customWidth="1"/>
    <col min="15565" max="15565" width="21.140625" customWidth="1"/>
    <col min="15771" max="15771" width="0.7109375" customWidth="1"/>
    <col min="15772" max="15773" width="1.5703125" customWidth="1"/>
    <col min="15774" max="15774" width="16.42578125" customWidth="1"/>
    <col min="15775" max="15777" width="10.42578125" customWidth="1"/>
    <col min="15778" max="15778" width="8.7109375" customWidth="1"/>
    <col min="15779" max="15779" width="0.7109375" customWidth="1"/>
    <col min="15780" max="15780" width="3.140625" customWidth="1"/>
    <col min="15781" max="15781" width="1.140625" customWidth="1"/>
    <col min="15782" max="15782" width="18" customWidth="1"/>
    <col min="15783" max="15783" width="9.42578125" customWidth="1"/>
    <col min="15784" max="15784" width="8.7109375" customWidth="1"/>
    <col min="15785" max="15785" width="9.28515625" customWidth="1"/>
    <col min="15786" max="15786" width="10.140625" customWidth="1"/>
    <col min="15787" max="15787" width="5.140625" customWidth="1"/>
    <col min="15788" max="15788" width="10.140625" customWidth="1"/>
    <col min="15789" max="15789" width="6.42578125" customWidth="1"/>
    <col min="15791" max="15791" width="1.28515625" customWidth="1"/>
    <col min="15792" max="15792" width="1.42578125" customWidth="1"/>
    <col min="15793" max="15793" width="8.28515625" customWidth="1"/>
    <col min="15795" max="15796" width="10.7109375" customWidth="1"/>
    <col min="15797" max="15797" width="10.28515625" customWidth="1"/>
    <col min="15798" max="15798" width="11.28515625" customWidth="1"/>
    <col min="15799" max="15799" width="7.7109375" customWidth="1"/>
    <col min="15800" max="15800" width="10.140625" customWidth="1"/>
    <col min="15801" max="15801" width="6.5703125" customWidth="1"/>
    <col min="15802" max="15802" width="1.140625" customWidth="1"/>
    <col min="15803" max="15803" width="24.5703125" customWidth="1"/>
    <col min="15804" max="15804" width="9.85546875" customWidth="1"/>
    <col min="15805" max="15805" width="10.7109375" customWidth="1"/>
    <col min="15806" max="15806" width="10.85546875" customWidth="1"/>
    <col min="15807" max="15807" width="11.140625" customWidth="1"/>
    <col min="15808" max="15808" width="9.85546875" customWidth="1"/>
    <col min="15809" max="15809" width="1" customWidth="1"/>
    <col min="15810" max="15810" width="16.5703125" customWidth="1"/>
    <col min="15811" max="15811" width="0.5703125" customWidth="1"/>
    <col min="15812" max="15812" width="0.7109375" customWidth="1"/>
    <col min="15813" max="15813" width="27.85546875" customWidth="1"/>
    <col min="15814" max="15814" width="0.85546875" customWidth="1"/>
    <col min="15815" max="15815" width="27.42578125" customWidth="1"/>
    <col min="15816" max="15816" width="14.7109375" customWidth="1"/>
    <col min="15817" max="15817" width="0.42578125" customWidth="1"/>
    <col min="15818" max="15818" width="0.7109375" customWidth="1"/>
    <col min="15819" max="15819" width="21.7109375" customWidth="1"/>
    <col min="15820" max="15820" width="1.28515625" customWidth="1"/>
    <col min="15821" max="15821" width="21.140625" customWidth="1"/>
    <col min="16027" max="16027" width="0.7109375" customWidth="1"/>
    <col min="16028" max="16029" width="1.5703125" customWidth="1"/>
    <col min="16030" max="16030" width="16.42578125" customWidth="1"/>
    <col min="16031" max="16033" width="10.42578125" customWidth="1"/>
    <col min="16034" max="16034" width="8.7109375" customWidth="1"/>
    <col min="16035" max="16035" width="0.7109375" customWidth="1"/>
    <col min="16036" max="16036" width="3.140625" customWidth="1"/>
    <col min="16037" max="16037" width="1.140625" customWidth="1"/>
    <col min="16038" max="16038" width="18" customWidth="1"/>
    <col min="16039" max="16039" width="9.42578125" customWidth="1"/>
    <col min="16040" max="16040" width="8.7109375" customWidth="1"/>
    <col min="16041" max="16041" width="9.28515625" customWidth="1"/>
    <col min="16042" max="16042" width="10.140625" customWidth="1"/>
    <col min="16043" max="16043" width="5.140625" customWidth="1"/>
    <col min="16044" max="16044" width="10.140625" customWidth="1"/>
    <col min="16045" max="16045" width="6.42578125" customWidth="1"/>
    <col min="16047" max="16047" width="1.28515625" customWidth="1"/>
    <col min="16048" max="16048" width="1.42578125" customWidth="1"/>
    <col min="16049" max="16049" width="8.28515625" customWidth="1"/>
    <col min="16051" max="16052" width="10.7109375" customWidth="1"/>
    <col min="16053" max="16053" width="10.28515625" customWidth="1"/>
    <col min="16054" max="16054" width="11.28515625" customWidth="1"/>
    <col min="16055" max="16055" width="7.7109375" customWidth="1"/>
    <col min="16056" max="16056" width="10.140625" customWidth="1"/>
    <col min="16057" max="16057" width="6.5703125" customWidth="1"/>
    <col min="16058" max="16058" width="1.140625" customWidth="1"/>
    <col min="16059" max="16059" width="24.5703125" customWidth="1"/>
    <col min="16060" max="16060" width="9.85546875" customWidth="1"/>
    <col min="16061" max="16061" width="10.7109375" customWidth="1"/>
    <col min="16062" max="16062" width="10.85546875" customWidth="1"/>
    <col min="16063" max="16063" width="11.140625" customWidth="1"/>
    <col min="16064" max="16064" width="9.85546875" customWidth="1"/>
    <col min="16065" max="16065" width="1" customWidth="1"/>
    <col min="16066" max="16066" width="16.5703125" customWidth="1"/>
    <col min="16067" max="16067" width="0.5703125" customWidth="1"/>
    <col min="16068" max="16068" width="0.7109375" customWidth="1"/>
    <col min="16069" max="16069" width="27.85546875" customWidth="1"/>
    <col min="16070" max="16070" width="0.85546875" customWidth="1"/>
    <col min="16071" max="16071" width="27.42578125" customWidth="1"/>
    <col min="16072" max="16072" width="14.7109375" customWidth="1"/>
    <col min="16073" max="16073" width="0.42578125" customWidth="1"/>
    <col min="16074" max="16074" width="0.7109375" customWidth="1"/>
    <col min="16075" max="16075" width="21.7109375" customWidth="1"/>
    <col min="16076" max="16076" width="1.28515625" customWidth="1"/>
    <col min="16077" max="16077" width="21.140625" customWidth="1"/>
    <col min="16375" max="16384" width="11.5703125" customWidth="1"/>
  </cols>
  <sheetData>
    <row r="2" spans="1:16" ht="15.75">
      <c r="A2" s="827"/>
      <c r="B2" s="1682" t="s">
        <v>2040</v>
      </c>
      <c r="C2" s="1682"/>
      <c r="D2" s="1682"/>
      <c r="E2" s="1682"/>
      <c r="F2" s="1682"/>
      <c r="G2" s="1682"/>
      <c r="H2" s="1682"/>
      <c r="I2" s="1682"/>
      <c r="J2" s="828"/>
    </row>
    <row r="3" spans="1:16" ht="13.5" customHeight="1">
      <c r="A3" s="756"/>
      <c r="B3" s="1683" t="s">
        <v>644</v>
      </c>
      <c r="C3" s="1683"/>
      <c r="D3" s="1683"/>
      <c r="E3" s="1683"/>
      <c r="F3" s="1683"/>
      <c r="G3" s="1683"/>
      <c r="H3" s="1683"/>
      <c r="I3" s="1683"/>
      <c r="J3" s="828"/>
    </row>
    <row r="4" spans="1:16" ht="3" customHeight="1">
      <c r="A4" s="756"/>
      <c r="B4" s="829"/>
      <c r="C4" s="830"/>
      <c r="D4" s="831"/>
      <c r="E4" s="832"/>
      <c r="F4" s="830"/>
      <c r="G4" s="831"/>
      <c r="H4" s="832"/>
      <c r="I4" s="833"/>
      <c r="J4" s="828"/>
    </row>
    <row r="5" spans="1:16" s="789" customFormat="1" ht="21.75" customHeight="1">
      <c r="B5" s="1684" t="s">
        <v>3</v>
      </c>
      <c r="C5" s="1685"/>
      <c r="D5" s="1685"/>
      <c r="E5" s="1691" t="s">
        <v>2041</v>
      </c>
      <c r="F5" s="1692"/>
      <c r="G5" s="834"/>
      <c r="H5" s="1695" t="s">
        <v>2042</v>
      </c>
      <c r="I5" s="1696"/>
      <c r="J5" s="835"/>
    </row>
    <row r="6" spans="1:16" s="789" customFormat="1" ht="5.25" customHeight="1">
      <c r="B6" s="1686"/>
      <c r="C6" s="1687"/>
      <c r="D6" s="1687"/>
      <c r="E6" s="1693"/>
      <c r="F6" s="1694"/>
      <c r="G6" s="836"/>
      <c r="H6" s="1697"/>
      <c r="I6" s="1698"/>
      <c r="J6" s="835"/>
    </row>
    <row r="7" spans="1:16" s="789" customFormat="1" ht="27.75" customHeight="1">
      <c r="B7" s="1688"/>
      <c r="C7" s="1689"/>
      <c r="D7" s="1690"/>
      <c r="E7" s="837" t="s">
        <v>2023</v>
      </c>
      <c r="F7" s="837" t="s">
        <v>2043</v>
      </c>
      <c r="G7" s="838"/>
      <c r="H7" s="839" t="s">
        <v>12</v>
      </c>
      <c r="I7" s="840" t="s">
        <v>2044</v>
      </c>
      <c r="J7" s="835"/>
      <c r="M7" s="841" t="s">
        <v>2026</v>
      </c>
      <c r="N7" s="842">
        <v>132.37299999999999</v>
      </c>
      <c r="O7" s="771">
        <f>N7/N9</f>
        <v>1.0466088964088616</v>
      </c>
      <c r="P7" s="764"/>
    </row>
    <row r="8" spans="1:16" s="789" customFormat="1" ht="3.75" customHeight="1">
      <c r="B8" s="843"/>
      <c r="C8" s="844"/>
      <c r="D8" s="844"/>
      <c r="E8" s="845"/>
      <c r="F8" s="846"/>
      <c r="G8" s="847"/>
      <c r="H8" s="848"/>
      <c r="I8" s="849"/>
      <c r="J8" s="835"/>
      <c r="M8" s="841"/>
      <c r="N8" s="764"/>
      <c r="O8" s="771"/>
      <c r="P8" s="764"/>
    </row>
    <row r="9" spans="1:16" s="789" customFormat="1" ht="12.75" customHeight="1">
      <c r="B9" s="850" t="s">
        <v>2007</v>
      </c>
      <c r="C9" s="779"/>
      <c r="D9" s="778"/>
      <c r="E9" s="851">
        <f>E11+E32</f>
        <v>787627469.0999999</v>
      </c>
      <c r="F9" s="851">
        <f>F11+F32</f>
        <v>-317604056.32999998</v>
      </c>
      <c r="G9" s="851">
        <v>0</v>
      </c>
      <c r="H9" s="851">
        <f>H11+H32</f>
        <v>-1105231525.4299998</v>
      </c>
      <c r="I9" s="852">
        <f>(F9/O7)/E9*100-100</f>
        <v>-138.52838139338445</v>
      </c>
      <c r="J9" s="835"/>
      <c r="M9" s="841" t="s">
        <v>2028</v>
      </c>
      <c r="N9" s="853">
        <v>126.47799999999999</v>
      </c>
      <c r="O9" s="764"/>
      <c r="P9" s="764"/>
    </row>
    <row r="10" spans="1:16" s="789" customFormat="1" ht="10.15" customHeight="1">
      <c r="B10" s="854"/>
      <c r="C10" s="855"/>
      <c r="D10" s="856"/>
      <c r="E10" s="857" t="s">
        <v>2045</v>
      </c>
      <c r="F10" s="857" t="s">
        <v>2045</v>
      </c>
      <c r="G10" s="857"/>
      <c r="H10" s="857" t="s">
        <v>2045</v>
      </c>
      <c r="I10" s="858"/>
      <c r="J10" s="835"/>
    </row>
    <row r="11" spans="1:16" s="789" customFormat="1" ht="11.25" customHeight="1">
      <c r="B11" s="859" t="s">
        <v>2046</v>
      </c>
      <c r="C11" s="860"/>
      <c r="D11" s="860"/>
      <c r="E11" s="861">
        <f>E13-E19</f>
        <v>787627469.0999999</v>
      </c>
      <c r="F11" s="861">
        <f>F13-F19</f>
        <v>-317604056.32999998</v>
      </c>
      <c r="G11" s="861"/>
      <c r="H11" s="861">
        <f>H13-H19</f>
        <v>-1105231525.4299998</v>
      </c>
      <c r="I11" s="862">
        <f>(F11/O7)/E11*100-100</f>
        <v>-138.52838139338445</v>
      </c>
      <c r="J11" s="835"/>
    </row>
    <row r="12" spans="1:16" s="756" customFormat="1" ht="9" customHeight="1">
      <c r="B12" s="863"/>
      <c r="C12" s="864"/>
      <c r="D12" s="864"/>
      <c r="E12" s="865" t="s">
        <v>2047</v>
      </c>
      <c r="F12" s="865" t="s">
        <v>2047</v>
      </c>
      <c r="G12" s="866"/>
      <c r="H12" s="865" t="s">
        <v>2047</v>
      </c>
      <c r="I12" s="867"/>
      <c r="J12" s="828"/>
    </row>
    <row r="13" spans="1:16" s="756" customFormat="1" ht="17.45" customHeight="1">
      <c r="B13" s="868" t="s">
        <v>2048</v>
      </c>
      <c r="C13" s="869" t="s">
        <v>2049</v>
      </c>
      <c r="D13" s="870"/>
      <c r="E13" s="871">
        <f>E14+E16</f>
        <v>1336606777.8</v>
      </c>
      <c r="F13" s="871">
        <f>F14+F16</f>
        <v>0</v>
      </c>
      <c r="G13" s="872"/>
      <c r="H13" s="871">
        <f>H14+H16</f>
        <v>-1336606777.8</v>
      </c>
      <c r="I13" s="862">
        <f>(F13/O7)/E13*100-100</f>
        <v>-100</v>
      </c>
      <c r="J13" s="828"/>
    </row>
    <row r="14" spans="1:16" s="756" customFormat="1" ht="17.45" customHeight="1">
      <c r="B14" s="803"/>
      <c r="C14" s="805" t="s">
        <v>2050</v>
      </c>
      <c r="D14" s="873"/>
      <c r="E14" s="807">
        <v>0</v>
      </c>
      <c r="F14" s="807">
        <v>0</v>
      </c>
      <c r="G14" s="798"/>
      <c r="H14" s="874">
        <v>0</v>
      </c>
      <c r="I14" s="875" t="s">
        <v>2030</v>
      </c>
      <c r="J14" s="828"/>
    </row>
    <row r="15" spans="1:16" s="756" customFormat="1" ht="14.25">
      <c r="B15" s="803"/>
      <c r="C15" s="805"/>
      <c r="D15" s="797"/>
      <c r="E15" s="798"/>
      <c r="F15" s="807"/>
      <c r="G15" s="798"/>
      <c r="H15" s="874"/>
      <c r="I15" s="876"/>
      <c r="J15" s="828"/>
    </row>
    <row r="16" spans="1:16" s="789" customFormat="1" ht="15" customHeight="1">
      <c r="B16" s="803"/>
      <c r="C16" s="805" t="s">
        <v>2031</v>
      </c>
      <c r="D16" s="805"/>
      <c r="E16" s="807">
        <f>E17+E18</f>
        <v>1336606777.8</v>
      </c>
      <c r="F16" s="807">
        <f>F17+F18</f>
        <v>0</v>
      </c>
      <c r="G16" s="798"/>
      <c r="H16" s="807">
        <f>H17+H18</f>
        <v>-1336606777.8</v>
      </c>
      <c r="I16" s="877">
        <f>(F16/O7)/E16*100-100</f>
        <v>-100</v>
      </c>
      <c r="J16" s="835"/>
    </row>
    <row r="17" spans="2:10" s="789" customFormat="1" ht="15" customHeight="1">
      <c r="B17" s="803"/>
      <c r="C17" s="805"/>
      <c r="D17" s="812" t="s">
        <v>2051</v>
      </c>
      <c r="E17" s="798">
        <v>17991621.52</v>
      </c>
      <c r="F17" s="798"/>
      <c r="G17" s="798"/>
      <c r="H17" s="800">
        <f>F17-E17</f>
        <v>-17991621.52</v>
      </c>
      <c r="I17" s="878">
        <f>(F17/O7)/E17*100-100</f>
        <v>-100</v>
      </c>
      <c r="J17" s="835"/>
    </row>
    <row r="18" spans="2:10" s="789" customFormat="1" ht="15" customHeight="1">
      <c r="B18" s="803"/>
      <c r="C18" s="805"/>
      <c r="D18" s="812" t="s">
        <v>2052</v>
      </c>
      <c r="E18" s="798">
        <v>1318615156.28</v>
      </c>
      <c r="F18" s="798"/>
      <c r="G18" s="798"/>
      <c r="H18" s="800">
        <f>F18-E18</f>
        <v>-1318615156.28</v>
      </c>
      <c r="I18" s="878">
        <f>(F18/O7)/E18*100-100</f>
        <v>-100</v>
      </c>
      <c r="J18" s="835"/>
    </row>
    <row r="19" spans="2:10" s="756" customFormat="1" ht="16.899999999999999" customHeight="1">
      <c r="B19" s="879" t="s">
        <v>2053</v>
      </c>
      <c r="C19" s="880" t="s">
        <v>2054</v>
      </c>
      <c r="D19" s="795"/>
      <c r="E19" s="881">
        <f>E20+E22</f>
        <v>548979308.70000005</v>
      </c>
      <c r="F19" s="881">
        <f>F20+F22</f>
        <v>317604056.32999998</v>
      </c>
      <c r="G19" s="882"/>
      <c r="H19" s="881">
        <f>H20+H22</f>
        <v>-231375252.37</v>
      </c>
      <c r="I19" s="877">
        <f>(F19/O7)/E19*100-100</f>
        <v>-44.722850124804836</v>
      </c>
      <c r="J19" s="883"/>
    </row>
    <row r="20" spans="2:10" s="756" customFormat="1" ht="17.45" customHeight="1">
      <c r="B20" s="803"/>
      <c r="C20" s="795" t="s">
        <v>2050</v>
      </c>
      <c r="D20" s="796"/>
      <c r="E20" s="884">
        <f>E21</f>
        <v>300000000</v>
      </c>
      <c r="F20" s="884">
        <f>F21</f>
        <v>0</v>
      </c>
      <c r="G20" s="874"/>
      <c r="H20" s="884">
        <f>H21</f>
        <v>-300000000</v>
      </c>
      <c r="I20" s="877">
        <f>(F20/O7)/E20*100-100</f>
        <v>-100</v>
      </c>
      <c r="J20" s="828"/>
    </row>
    <row r="21" spans="2:10" s="756" customFormat="1" ht="17.45" customHeight="1">
      <c r="B21" s="803"/>
      <c r="C21" s="795"/>
      <c r="D21" s="812" t="s">
        <v>2013</v>
      </c>
      <c r="E21" s="800">
        <v>300000000</v>
      </c>
      <c r="F21" s="798"/>
      <c r="G21" s="798"/>
      <c r="H21" s="800">
        <f>F21-E21</f>
        <v>-300000000</v>
      </c>
      <c r="I21" s="878">
        <f>(F21/O7)/E21*100-100</f>
        <v>-100</v>
      </c>
      <c r="J21" s="828"/>
    </row>
    <row r="22" spans="2:10" s="756" customFormat="1" ht="17.45" customHeight="1">
      <c r="B22" s="803"/>
      <c r="C22" s="805" t="s">
        <v>2031</v>
      </c>
      <c r="D22" s="805"/>
      <c r="E22" s="885">
        <f>SUM(E23:E30)</f>
        <v>248979308.69999999</v>
      </c>
      <c r="F22" s="885">
        <f>SUM(F23:F30)</f>
        <v>317604056.32999998</v>
      </c>
      <c r="G22" s="800"/>
      <c r="H22" s="885">
        <f>SUM(H23:H30)</f>
        <v>68624747.63000001</v>
      </c>
      <c r="I22" s="877">
        <f>(F22/O7)/E22*100-100</f>
        <v>21.881660302766107</v>
      </c>
      <c r="J22" s="828"/>
    </row>
    <row r="23" spans="2:10" s="756" customFormat="1" ht="14.85" customHeight="1">
      <c r="B23" s="803"/>
      <c r="C23" s="805"/>
      <c r="D23" s="812" t="s">
        <v>2055</v>
      </c>
      <c r="E23" s="800">
        <v>23501273.07</v>
      </c>
      <c r="F23" s="800">
        <v>25637752.440000001</v>
      </c>
      <c r="G23" s="800"/>
      <c r="H23" s="800">
        <f>F23-E23</f>
        <v>2136479.370000001</v>
      </c>
      <c r="I23" s="878">
        <f>(F23/O7)/E23*100-100</f>
        <v>4.2327362830788928</v>
      </c>
      <c r="J23" s="828"/>
    </row>
    <row r="24" spans="2:10" s="756" customFormat="1" ht="14.85" customHeight="1">
      <c r="B24" s="803"/>
      <c r="C24" s="805"/>
      <c r="D24" s="812" t="s">
        <v>2032</v>
      </c>
      <c r="E24" s="800">
        <v>48983296.149999999</v>
      </c>
      <c r="F24" s="800">
        <v>57195432.799999997</v>
      </c>
      <c r="G24" s="800"/>
      <c r="H24" s="800">
        <f t="shared" ref="H24:H30" si="0">F24-E24</f>
        <v>8212136.6499999985</v>
      </c>
      <c r="I24" s="878">
        <f>(F24/O7)/E24*100-100</f>
        <v>11.565244777884971</v>
      </c>
      <c r="J24" s="828"/>
    </row>
    <row r="25" spans="2:10" s="756" customFormat="1" ht="14.85" customHeight="1">
      <c r="B25" s="803"/>
      <c r="C25" s="805"/>
      <c r="D25" s="812" t="s">
        <v>2056</v>
      </c>
      <c r="E25" s="800">
        <v>31545797.429999996</v>
      </c>
      <c r="F25" s="800">
        <v>36834507.910000004</v>
      </c>
      <c r="G25" s="800"/>
      <c r="H25" s="800">
        <f t="shared" si="0"/>
        <v>5288710.4800000079</v>
      </c>
      <c r="I25" s="878">
        <f>(F25/O7)/E25*100-100</f>
        <v>11.565249258676928</v>
      </c>
      <c r="J25" s="828"/>
    </row>
    <row r="26" spans="2:10" s="756" customFormat="1" ht="14.85" customHeight="1">
      <c r="B26" s="803"/>
      <c r="C26" s="805"/>
      <c r="D26" s="812" t="s">
        <v>2057</v>
      </c>
      <c r="E26" s="800">
        <v>26118550.599999998</v>
      </c>
      <c r="F26" s="800">
        <v>30497370.190000005</v>
      </c>
      <c r="G26" s="800"/>
      <c r="H26" s="800">
        <f t="shared" si="0"/>
        <v>4378819.5900000073</v>
      </c>
      <c r="I26" s="878">
        <f>(F26/O7)/E26*100-100</f>
        <v>11.565238066715693</v>
      </c>
      <c r="J26" s="828"/>
    </row>
    <row r="27" spans="2:10" s="756" customFormat="1" ht="14.85" customHeight="1">
      <c r="B27" s="803"/>
      <c r="C27" s="805"/>
      <c r="D27" s="812" t="s">
        <v>2058</v>
      </c>
      <c r="E27" s="800">
        <v>1397690.69</v>
      </c>
      <c r="F27" s="800">
        <v>1632016.1</v>
      </c>
      <c r="G27" s="800"/>
      <c r="H27" s="800">
        <f t="shared" si="0"/>
        <v>234325.41000000015</v>
      </c>
      <c r="I27" s="878">
        <f>(F27/O7)/E27*100-100</f>
        <v>11.565250378073529</v>
      </c>
      <c r="J27" s="828"/>
    </row>
    <row r="28" spans="2:10" s="756" customFormat="1" ht="14.85" customHeight="1">
      <c r="B28" s="803"/>
      <c r="C28" s="805"/>
      <c r="D28" s="812" t="s">
        <v>2059</v>
      </c>
      <c r="E28" s="800">
        <v>46738174.419999994</v>
      </c>
      <c r="F28" s="800">
        <v>49741281.030000001</v>
      </c>
      <c r="G28" s="800"/>
      <c r="H28" s="800">
        <f t="shared" si="0"/>
        <v>3003106.6100000069</v>
      </c>
      <c r="I28" s="878">
        <f>(F28/O7)/E28*100-100</f>
        <v>1.6859145219468417</v>
      </c>
      <c r="J28" s="828"/>
    </row>
    <row r="29" spans="2:10" s="756" customFormat="1" ht="14.85" customHeight="1">
      <c r="B29" s="803"/>
      <c r="C29" s="805"/>
      <c r="D29" s="812" t="s">
        <v>2060</v>
      </c>
      <c r="E29" s="800">
        <v>13789399.73</v>
      </c>
      <c r="F29" s="800">
        <v>29202904.409999996</v>
      </c>
      <c r="G29" s="800"/>
      <c r="H29" s="800">
        <f t="shared" si="0"/>
        <v>15413504.679999996</v>
      </c>
      <c r="I29" s="878">
        <f>(F29/O7)/E29*100-100</f>
        <v>102.3467641228402</v>
      </c>
      <c r="J29" s="828"/>
    </row>
    <row r="30" spans="2:10" s="756" customFormat="1" ht="14.85" customHeight="1">
      <c r="B30" s="803"/>
      <c r="C30" s="805"/>
      <c r="D30" s="812" t="s">
        <v>2038</v>
      </c>
      <c r="E30" s="800">
        <v>56905126.609999999</v>
      </c>
      <c r="F30" s="800">
        <v>86862791.449999988</v>
      </c>
      <c r="G30" s="800"/>
      <c r="H30" s="800">
        <f t="shared" si="0"/>
        <v>29957664.839999989</v>
      </c>
      <c r="I30" s="878">
        <f>(F30/O7)/E30*100-100</f>
        <v>45.847156350815112</v>
      </c>
      <c r="J30" s="828"/>
    </row>
    <row r="31" spans="2:10" s="789" customFormat="1" ht="6" customHeight="1">
      <c r="B31" s="803"/>
      <c r="C31" s="805"/>
      <c r="D31" s="805"/>
      <c r="E31" s="886"/>
      <c r="F31" s="886"/>
      <c r="G31" s="886"/>
      <c r="H31" s="886"/>
      <c r="I31" s="876"/>
      <c r="J31" s="835"/>
    </row>
    <row r="32" spans="2:10" s="756" customFormat="1" ht="24.75" customHeight="1">
      <c r="B32" s="887">
        <v>2</v>
      </c>
      <c r="C32" s="1681" t="s">
        <v>2061</v>
      </c>
      <c r="D32" s="1681"/>
      <c r="E32" s="888">
        <v>0</v>
      </c>
      <c r="F32" s="888">
        <v>0</v>
      </c>
      <c r="G32" s="888"/>
      <c r="H32" s="888">
        <v>0</v>
      </c>
      <c r="I32" s="889" t="s">
        <v>2030</v>
      </c>
      <c r="J32" s="828"/>
    </row>
    <row r="33" spans="1:10" s="789" customFormat="1" ht="14.25">
      <c r="B33" s="783" t="s">
        <v>2062</v>
      </c>
      <c r="C33" s="890" t="s">
        <v>2049</v>
      </c>
      <c r="D33" s="890"/>
      <c r="E33" s="891"/>
      <c r="F33" s="892"/>
      <c r="G33" s="892"/>
      <c r="H33" s="892"/>
      <c r="I33" s="893"/>
    </row>
    <row r="34" spans="1:10" s="789" customFormat="1" ht="14.25">
      <c r="B34" s="783" t="s">
        <v>2063</v>
      </c>
      <c r="C34" s="890" t="s">
        <v>2064</v>
      </c>
      <c r="D34" s="890"/>
      <c r="E34" s="894"/>
      <c r="F34" s="894"/>
      <c r="G34" s="894"/>
      <c r="H34" s="894"/>
      <c r="I34" s="893"/>
    </row>
    <row r="35" spans="1:10" s="789" customFormat="1" ht="14.45" customHeight="1">
      <c r="B35" s="895" t="s">
        <v>2065</v>
      </c>
      <c r="C35" s="896"/>
      <c r="D35" s="896"/>
      <c r="E35" s="896"/>
      <c r="F35" s="896"/>
      <c r="G35" s="896"/>
      <c r="H35" s="896"/>
      <c r="I35" s="897"/>
    </row>
    <row r="36" spans="1:10" s="789" customFormat="1" ht="14.25">
      <c r="B36" s="898"/>
      <c r="I36" s="899"/>
    </row>
    <row r="37" spans="1:10" s="789" customFormat="1" ht="14.25" customHeight="1">
      <c r="I37" s="899"/>
    </row>
    <row r="38" spans="1:10" s="756" customFormat="1" ht="14.45" customHeight="1">
      <c r="A38"/>
      <c r="B38"/>
      <c r="C38"/>
      <c r="D38"/>
      <c r="I38" s="900"/>
      <c r="J38"/>
    </row>
    <row r="39" spans="1:10" s="756" customFormat="1" ht="13.9" customHeight="1">
      <c r="A39"/>
      <c r="B39"/>
      <c r="C39"/>
      <c r="D39"/>
      <c r="I39" s="900"/>
      <c r="J39"/>
    </row>
    <row r="40" spans="1:10" s="789" customFormat="1" ht="14.25">
      <c r="E40" s="901"/>
      <c r="I40" s="899"/>
    </row>
    <row r="41" spans="1:10" s="789" customFormat="1" ht="6" customHeight="1">
      <c r="E41" s="901"/>
      <c r="I41" s="899"/>
    </row>
    <row r="42" spans="1:10" s="789" customFormat="1" ht="13.9" customHeight="1">
      <c r="E42" s="901"/>
      <c r="I42" s="899"/>
    </row>
    <row r="43" spans="1:10" s="789" customFormat="1" ht="7.9" customHeight="1">
      <c r="E43" s="901"/>
      <c r="I43" s="899"/>
    </row>
    <row r="44" spans="1:10" s="789" customFormat="1" ht="6" customHeight="1">
      <c r="E44" s="901"/>
      <c r="I44" s="899"/>
    </row>
    <row r="45" spans="1:10" s="756" customFormat="1" ht="14.25">
      <c r="E45" s="822"/>
      <c r="I45" s="900"/>
    </row>
    <row r="46" spans="1:10" s="789" customFormat="1" ht="18.75" customHeight="1">
      <c r="E46" s="902"/>
      <c r="I46" s="899"/>
    </row>
    <row r="47" spans="1:10" s="789" customFormat="1" ht="18.75" customHeight="1">
      <c r="I47" s="899"/>
    </row>
    <row r="48" spans="1:10" s="789" customFormat="1" ht="18.75" customHeight="1">
      <c r="I48" s="899"/>
    </row>
    <row r="49" spans="1:10" s="789" customFormat="1" ht="18.75" customHeight="1">
      <c r="H49" s="901"/>
      <c r="I49" s="899"/>
    </row>
    <row r="50" spans="1:10" s="789" customFormat="1" ht="6" customHeight="1">
      <c r="I50" s="899"/>
    </row>
    <row r="51" spans="1:10" s="756" customFormat="1" ht="14.25">
      <c r="I51" s="900"/>
    </row>
    <row r="52" spans="1:10" s="789" customFormat="1" ht="10.15" customHeight="1">
      <c r="I52" s="899"/>
    </row>
    <row r="57" spans="1:10" s="756" customFormat="1" ht="4.9000000000000004" customHeight="1">
      <c r="A57"/>
      <c r="B57"/>
      <c r="C57"/>
      <c r="D57"/>
      <c r="E57"/>
      <c r="F57"/>
      <c r="G57"/>
      <c r="H57"/>
      <c r="I57" s="900"/>
      <c r="J57"/>
    </row>
    <row r="58" spans="1:10" s="756" customFormat="1" ht="13.9" customHeight="1">
      <c r="A58"/>
      <c r="B58"/>
      <c r="C58"/>
      <c r="D58"/>
      <c r="E58"/>
      <c r="F58"/>
      <c r="G58"/>
      <c r="H58"/>
      <c r="I58" s="900"/>
      <c r="J58"/>
    </row>
    <row r="59" spans="1:10" s="756" customFormat="1" ht="15" customHeight="1">
      <c r="A59"/>
      <c r="B59"/>
      <c r="C59"/>
      <c r="D59"/>
      <c r="E59"/>
      <c r="F59"/>
      <c r="G59"/>
      <c r="H59"/>
      <c r="I59" s="900"/>
      <c r="J59"/>
    </row>
    <row r="68" spans="1:10" s="756" customFormat="1" ht="3.6" customHeight="1">
      <c r="A68"/>
      <c r="B68"/>
      <c r="C68"/>
      <c r="D68"/>
      <c r="E68"/>
      <c r="F68"/>
      <c r="G68"/>
      <c r="H68"/>
      <c r="I68"/>
      <c r="J68"/>
    </row>
    <row r="75" spans="1:10" s="756" customFormat="1" ht="11.45" customHeight="1">
      <c r="A75"/>
      <c r="B75"/>
      <c r="C75"/>
      <c r="D75"/>
      <c r="E75"/>
      <c r="F75"/>
      <c r="G75"/>
      <c r="H75"/>
      <c r="I75"/>
      <c r="J75"/>
    </row>
    <row r="78" spans="1:10" s="756" customFormat="1" ht="28.15" customHeight="1">
      <c r="A78"/>
      <c r="B78"/>
      <c r="C78"/>
      <c r="D78"/>
      <c r="E78"/>
      <c r="F78"/>
      <c r="G78"/>
      <c r="H78"/>
      <c r="I78"/>
      <c r="J78"/>
    </row>
    <row r="79" spans="1:10" s="756" customFormat="1" ht="5.45" customHeight="1">
      <c r="A79"/>
      <c r="B79"/>
      <c r="C79"/>
      <c r="D79"/>
      <c r="E79"/>
      <c r="F79"/>
      <c r="G79"/>
      <c r="H79"/>
      <c r="I79"/>
      <c r="J79"/>
    </row>
    <row r="81" spans="1:10" s="756" customFormat="1" ht="6" customHeight="1">
      <c r="A81"/>
      <c r="B81"/>
      <c r="C81"/>
      <c r="D81"/>
      <c r="E81"/>
      <c r="F81"/>
      <c r="G81"/>
      <c r="H81"/>
      <c r="I81"/>
      <c r="J81"/>
    </row>
    <row r="85" spans="1:10" s="756" customFormat="1" ht="5.45" customHeight="1">
      <c r="A85"/>
      <c r="B85"/>
      <c r="C85"/>
      <c r="D85"/>
      <c r="E85"/>
      <c r="F85"/>
      <c r="G85"/>
      <c r="H85"/>
      <c r="I85"/>
      <c r="J85"/>
    </row>
    <row r="91" spans="1:10" s="756" customFormat="1" ht="5.45" customHeight="1">
      <c r="A91"/>
      <c r="B91"/>
      <c r="C91"/>
      <c r="D91"/>
      <c r="E91"/>
      <c r="F91"/>
      <c r="G91"/>
      <c r="H91"/>
      <c r="I91"/>
      <c r="J91"/>
    </row>
    <row r="92" spans="1:10" s="756" customFormat="1" ht="12" customHeight="1">
      <c r="A92"/>
      <c r="B92"/>
      <c r="C92"/>
      <c r="D92"/>
      <c r="E92"/>
      <c r="F92"/>
      <c r="G92"/>
      <c r="H92"/>
      <c r="I92"/>
      <c r="J92"/>
    </row>
    <row r="93" spans="1:10" s="756" customFormat="1" ht="10.15" customHeight="1">
      <c r="A93"/>
      <c r="B93"/>
      <c r="C93"/>
      <c r="D93"/>
      <c r="E93"/>
      <c r="F93"/>
      <c r="G93"/>
      <c r="H93"/>
      <c r="I93"/>
      <c r="J93"/>
    </row>
    <row r="94" spans="1:10" s="756" customFormat="1" ht="11.45" customHeight="1">
      <c r="A94"/>
      <c r="B94"/>
      <c r="C94"/>
      <c r="D94"/>
      <c r="E94"/>
      <c r="F94"/>
      <c r="G94"/>
      <c r="H94"/>
      <c r="I94"/>
      <c r="J94"/>
    </row>
    <row r="95" spans="1:10" s="756" customFormat="1" ht="18.600000000000001" customHeight="1">
      <c r="A95"/>
      <c r="B95"/>
      <c r="C95"/>
      <c r="D95"/>
      <c r="E95"/>
      <c r="F95"/>
      <c r="G95"/>
      <c r="H95"/>
      <c r="I95"/>
      <c r="J95"/>
    </row>
    <row r="109" spans="1:10" s="756" customFormat="1" ht="6.6" customHeight="1">
      <c r="A109"/>
      <c r="B109"/>
      <c r="C109"/>
      <c r="D109"/>
      <c r="E109"/>
      <c r="F109"/>
      <c r="G109"/>
      <c r="H109"/>
      <c r="I109"/>
      <c r="J109"/>
    </row>
    <row r="112" spans="1:10" s="756" customFormat="1" ht="13.9" customHeight="1">
      <c r="A112"/>
      <c r="B112"/>
      <c r="C112"/>
      <c r="D112"/>
      <c r="E112"/>
      <c r="F112"/>
      <c r="G112"/>
      <c r="H112"/>
      <c r="I112"/>
      <c r="J112"/>
    </row>
    <row r="113" spans="1:10" s="756" customFormat="1" ht="13.9" customHeight="1">
      <c r="A113"/>
      <c r="B113"/>
      <c r="C113"/>
      <c r="D113"/>
      <c r="E113"/>
      <c r="F113"/>
      <c r="G113"/>
      <c r="H113"/>
      <c r="I113"/>
      <c r="J113"/>
    </row>
    <row r="114" spans="1:10" s="756" customFormat="1" ht="13.9" customHeight="1">
      <c r="A114"/>
      <c r="B114"/>
      <c r="C114"/>
      <c r="D114"/>
      <c r="E114"/>
      <c r="F114"/>
      <c r="G114"/>
      <c r="H114"/>
      <c r="I114"/>
      <c r="J114"/>
    </row>
    <row r="115" spans="1:10" s="756" customFormat="1" ht="13.9" customHeight="1">
      <c r="A115"/>
      <c r="B115"/>
      <c r="C115"/>
      <c r="D115"/>
      <c r="E115"/>
      <c r="F115"/>
      <c r="G115"/>
      <c r="H115"/>
      <c r="I115"/>
      <c r="J115"/>
    </row>
    <row r="116" spans="1:10" s="756" customFormat="1" ht="2.4500000000000002" customHeight="1">
      <c r="A116"/>
      <c r="B116"/>
      <c r="C116"/>
      <c r="D116"/>
      <c r="E116"/>
      <c r="F116"/>
      <c r="G116"/>
      <c r="H116"/>
      <c r="I116"/>
      <c r="J116"/>
    </row>
    <row r="118" spans="1:10" s="756" customFormat="1" ht="3.6" customHeight="1">
      <c r="A118"/>
      <c r="B118"/>
      <c r="C118"/>
      <c r="D118"/>
      <c r="E118"/>
      <c r="F118"/>
      <c r="G118"/>
      <c r="H118"/>
      <c r="I118"/>
      <c r="J118"/>
    </row>
    <row r="119" spans="1:10" s="756" customFormat="1" hidden="1">
      <c r="A119"/>
      <c r="B119"/>
      <c r="C119"/>
      <c r="D119"/>
      <c r="E119"/>
      <c r="F119"/>
      <c r="G119"/>
      <c r="H119"/>
      <c r="I119"/>
      <c r="J119"/>
    </row>
  </sheetData>
  <mergeCells count="6">
    <mergeCell ref="C32:D32"/>
    <mergeCell ref="B2:I2"/>
    <mergeCell ref="B3:I3"/>
    <mergeCell ref="B5:D7"/>
    <mergeCell ref="E5:F6"/>
    <mergeCell ref="H5:I6"/>
  </mergeCells>
  <pageMargins left="0.7" right="0.7" top="0.75" bottom="0.75" header="0.3" footer="0.3"/>
  <pageSetup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76"/>
  <sheetViews>
    <sheetView showGridLines="0" zoomScale="89" zoomScaleNormal="89" workbookViewId="0">
      <selection activeCell="N22" sqref="N22"/>
    </sheetView>
  </sheetViews>
  <sheetFormatPr baseColWidth="10" defaultRowHeight="15"/>
  <cols>
    <col min="1" max="1" width="2.5703125" style="756" customWidth="1"/>
    <col min="2" max="2" width="1.28515625" style="756" customWidth="1"/>
    <col min="3" max="3" width="1.42578125" style="756" customWidth="1"/>
    <col min="4" max="4" width="8.28515625" style="756" customWidth="1"/>
    <col min="5" max="5" width="21.28515625" style="756" customWidth="1"/>
    <col min="6" max="6" width="14.140625" style="756" customWidth="1"/>
    <col min="7" max="7" width="1.140625" customWidth="1"/>
    <col min="8" max="8" width="14.140625" style="756" customWidth="1"/>
    <col min="9" max="9" width="1" style="756" customWidth="1"/>
    <col min="10" max="10" width="14.42578125" style="756" customWidth="1"/>
    <col min="11" max="11" width="9.7109375" style="756" customWidth="1"/>
    <col min="12" max="12" width="3" style="756" customWidth="1"/>
    <col min="13" max="13" width="1.140625" style="756" customWidth="1"/>
    <col min="14" max="157" width="11.42578125" style="756"/>
    <col min="158" max="158" width="0.7109375" style="756" customWidth="1"/>
    <col min="159" max="160" width="1.5703125" style="756" customWidth="1"/>
    <col min="161" max="161" width="16.42578125" style="756" customWidth="1"/>
    <col min="162" max="164" width="10.42578125" style="756" customWidth="1"/>
    <col min="165" max="165" width="8.7109375" style="756" customWidth="1"/>
    <col min="166" max="166" width="0.7109375" style="756" customWidth="1"/>
    <col min="167" max="167" width="3.140625" style="756" customWidth="1"/>
    <col min="168" max="168" width="1.140625" style="756" customWidth="1"/>
    <col min="169" max="169" width="18" style="756" customWidth="1"/>
    <col min="170" max="170" width="9.42578125" style="756" customWidth="1"/>
    <col min="171" max="171" width="8.7109375" style="756" customWidth="1"/>
    <col min="172" max="172" width="9.28515625" style="756" customWidth="1"/>
    <col min="173" max="173" width="10.140625" style="756" customWidth="1"/>
    <col min="174" max="174" width="5.140625" style="756" customWidth="1"/>
    <col min="175" max="175" width="10.140625" style="756" customWidth="1"/>
    <col min="176" max="176" width="6.42578125" style="756" customWidth="1"/>
    <col min="177" max="177" width="11.42578125" style="756"/>
    <col min="178" max="178" width="1.28515625" style="756" customWidth="1"/>
    <col min="179" max="179" width="1.42578125" style="756" customWidth="1"/>
    <col min="180" max="180" width="8.28515625" style="756" customWidth="1"/>
    <col min="181" max="181" width="11.42578125" style="756"/>
    <col min="182" max="183" width="10.7109375" style="756" customWidth="1"/>
    <col min="184" max="184" width="10.28515625" style="756" customWidth="1"/>
    <col min="185" max="185" width="11.28515625" style="756" customWidth="1"/>
    <col min="186" max="186" width="7.7109375" style="756" customWidth="1"/>
    <col min="187" max="187" width="10.140625" style="756" customWidth="1"/>
    <col min="188" max="188" width="6.5703125" style="756" customWidth="1"/>
    <col min="189" max="189" width="1.140625" style="756" customWidth="1"/>
    <col min="190" max="190" width="24.5703125" style="756" customWidth="1"/>
    <col min="191" max="191" width="9.85546875" style="756" customWidth="1"/>
    <col min="192" max="192" width="10.7109375" style="756" customWidth="1"/>
    <col min="193" max="193" width="10.85546875" style="756" customWidth="1"/>
    <col min="194" max="194" width="11.140625" style="756" customWidth="1"/>
    <col min="195" max="195" width="9.85546875" style="756" customWidth="1"/>
    <col min="196" max="196" width="1" style="756" customWidth="1"/>
    <col min="197" max="197" width="16.5703125" style="756" customWidth="1"/>
    <col min="198" max="198" width="0.5703125" style="756" customWidth="1"/>
    <col min="199" max="199" width="0.7109375" style="756" customWidth="1"/>
    <col min="200" max="200" width="27.85546875" style="756" customWidth="1"/>
    <col min="201" max="201" width="0.85546875" style="756" customWidth="1"/>
    <col min="202" max="202" width="27.42578125" style="756" customWidth="1"/>
    <col min="203" max="203" width="14.7109375" style="756" customWidth="1"/>
    <col min="204" max="204" width="0.42578125" style="756" customWidth="1"/>
    <col min="205" max="205" width="0.7109375" style="756" customWidth="1"/>
    <col min="206" max="206" width="21.7109375" style="756" customWidth="1"/>
    <col min="207" max="207" width="1.28515625" style="756" customWidth="1"/>
    <col min="208" max="208" width="21.140625" style="756" customWidth="1"/>
    <col min="209" max="413" width="11.42578125" style="756"/>
    <col min="414" max="414" width="0.7109375" style="756" customWidth="1"/>
    <col min="415" max="416" width="1.5703125" style="756" customWidth="1"/>
    <col min="417" max="417" width="16.42578125" style="756" customWidth="1"/>
    <col min="418" max="420" width="10.42578125" style="756" customWidth="1"/>
    <col min="421" max="421" width="8.7109375" style="756" customWidth="1"/>
    <col min="422" max="422" width="0.7109375" style="756" customWidth="1"/>
    <col min="423" max="423" width="3.140625" style="756" customWidth="1"/>
    <col min="424" max="424" width="1.140625" style="756" customWidth="1"/>
    <col min="425" max="425" width="18" style="756" customWidth="1"/>
    <col min="426" max="426" width="9.42578125" style="756" customWidth="1"/>
    <col min="427" max="427" width="8.7109375" style="756" customWidth="1"/>
    <col min="428" max="428" width="9.28515625" style="756" customWidth="1"/>
    <col min="429" max="429" width="10.140625" style="756" customWidth="1"/>
    <col min="430" max="430" width="5.140625" style="756" customWidth="1"/>
    <col min="431" max="431" width="10.140625" style="756" customWidth="1"/>
    <col min="432" max="432" width="6.42578125" style="756" customWidth="1"/>
    <col min="433" max="433" width="11.42578125" style="756"/>
    <col min="434" max="434" width="1.28515625" style="756" customWidth="1"/>
    <col min="435" max="435" width="1.42578125" style="756" customWidth="1"/>
    <col min="436" max="436" width="8.28515625" style="756" customWidth="1"/>
    <col min="437" max="437" width="11.42578125" style="756"/>
    <col min="438" max="439" width="10.7109375" style="756" customWidth="1"/>
    <col min="440" max="440" width="10.28515625" style="756" customWidth="1"/>
    <col min="441" max="441" width="11.28515625" style="756" customWidth="1"/>
    <col min="442" max="442" width="7.7109375" style="756" customWidth="1"/>
    <col min="443" max="443" width="10.140625" style="756" customWidth="1"/>
    <col min="444" max="444" width="6.5703125" style="756" customWidth="1"/>
    <col min="445" max="445" width="1.140625" style="756" customWidth="1"/>
    <col min="446" max="446" width="24.5703125" style="756" customWidth="1"/>
    <col min="447" max="447" width="9.85546875" style="756" customWidth="1"/>
    <col min="448" max="448" width="10.7109375" style="756" customWidth="1"/>
    <col min="449" max="449" width="10.85546875" style="756" customWidth="1"/>
    <col min="450" max="450" width="11.140625" style="756" customWidth="1"/>
    <col min="451" max="451" width="9.85546875" style="756" customWidth="1"/>
    <col min="452" max="452" width="1" style="756" customWidth="1"/>
    <col min="453" max="453" width="16.5703125" style="756" customWidth="1"/>
    <col min="454" max="454" width="0.5703125" style="756" customWidth="1"/>
    <col min="455" max="455" width="0.7109375" style="756" customWidth="1"/>
    <col min="456" max="456" width="27.85546875" style="756" customWidth="1"/>
    <col min="457" max="457" width="0.85546875" style="756" customWidth="1"/>
    <col min="458" max="458" width="27.42578125" style="756" customWidth="1"/>
    <col min="459" max="459" width="14.7109375" style="756" customWidth="1"/>
    <col min="460" max="460" width="0.42578125" style="756" customWidth="1"/>
    <col min="461" max="461" width="0.7109375" style="756" customWidth="1"/>
    <col min="462" max="462" width="21.7109375" style="756" customWidth="1"/>
    <col min="463" max="463" width="1.28515625" style="756" customWidth="1"/>
    <col min="464" max="464" width="21.140625" style="756" customWidth="1"/>
    <col min="465" max="669" width="11.42578125" style="756"/>
    <col min="670" max="670" width="0.7109375" style="756" customWidth="1"/>
    <col min="671" max="672" width="1.5703125" style="756" customWidth="1"/>
    <col min="673" max="673" width="16.42578125" style="756" customWidth="1"/>
    <col min="674" max="676" width="10.42578125" style="756" customWidth="1"/>
    <col min="677" max="677" width="8.7109375" style="756" customWidth="1"/>
    <col min="678" max="678" width="0.7109375" style="756" customWidth="1"/>
    <col min="679" max="679" width="3.140625" style="756" customWidth="1"/>
    <col min="680" max="680" width="1.140625" style="756" customWidth="1"/>
    <col min="681" max="681" width="18" style="756" customWidth="1"/>
    <col min="682" max="682" width="9.42578125" style="756" customWidth="1"/>
    <col min="683" max="683" width="8.7109375" style="756" customWidth="1"/>
    <col min="684" max="684" width="9.28515625" style="756" customWidth="1"/>
    <col min="685" max="685" width="10.140625" style="756" customWidth="1"/>
    <col min="686" max="686" width="5.140625" style="756" customWidth="1"/>
    <col min="687" max="687" width="10.140625" style="756" customWidth="1"/>
    <col min="688" max="688" width="6.42578125" style="756" customWidth="1"/>
    <col min="689" max="689" width="11.42578125" style="756"/>
    <col min="690" max="690" width="1.28515625" style="756" customWidth="1"/>
    <col min="691" max="691" width="1.42578125" style="756" customWidth="1"/>
    <col min="692" max="692" width="8.28515625" style="756" customWidth="1"/>
    <col min="693" max="693" width="11.42578125" style="756"/>
    <col min="694" max="695" width="10.7109375" style="756" customWidth="1"/>
    <col min="696" max="696" width="10.28515625" style="756" customWidth="1"/>
    <col min="697" max="697" width="11.28515625" style="756" customWidth="1"/>
    <col min="698" max="698" width="7.7109375" style="756" customWidth="1"/>
    <col min="699" max="699" width="10.140625" style="756" customWidth="1"/>
    <col min="700" max="700" width="6.5703125" style="756" customWidth="1"/>
    <col min="701" max="701" width="1.140625" style="756" customWidth="1"/>
    <col min="702" max="702" width="24.5703125" style="756" customWidth="1"/>
    <col min="703" max="703" width="9.85546875" style="756" customWidth="1"/>
    <col min="704" max="704" width="10.7109375" style="756" customWidth="1"/>
    <col min="705" max="705" width="10.85546875" style="756" customWidth="1"/>
    <col min="706" max="706" width="11.140625" style="756" customWidth="1"/>
    <col min="707" max="707" width="9.85546875" style="756" customWidth="1"/>
    <col min="708" max="708" width="1" style="756" customWidth="1"/>
    <col min="709" max="709" width="16.5703125" style="756" customWidth="1"/>
    <col min="710" max="710" width="0.5703125" style="756" customWidth="1"/>
    <col min="711" max="711" width="0.7109375" style="756" customWidth="1"/>
    <col min="712" max="712" width="27.85546875" style="756" customWidth="1"/>
    <col min="713" max="713" width="0.85546875" style="756" customWidth="1"/>
    <col min="714" max="714" width="27.42578125" style="756" customWidth="1"/>
    <col min="715" max="715" width="14.7109375" style="756" customWidth="1"/>
    <col min="716" max="716" width="0.42578125" style="756" customWidth="1"/>
    <col min="717" max="717" width="0.7109375" style="756" customWidth="1"/>
    <col min="718" max="718" width="21.7109375" style="756" customWidth="1"/>
    <col min="719" max="719" width="1.28515625" style="756" customWidth="1"/>
    <col min="720" max="720" width="21.140625" style="756" customWidth="1"/>
    <col min="721" max="925" width="11.42578125" style="756"/>
    <col min="926" max="926" width="0.7109375" style="756" customWidth="1"/>
    <col min="927" max="928" width="1.5703125" style="756" customWidth="1"/>
    <col min="929" max="929" width="16.42578125" style="756" customWidth="1"/>
    <col min="930" max="932" width="10.42578125" style="756" customWidth="1"/>
    <col min="933" max="933" width="8.7109375" style="756" customWidth="1"/>
    <col min="934" max="934" width="0.7109375" style="756" customWidth="1"/>
    <col min="935" max="935" width="3.140625" style="756" customWidth="1"/>
    <col min="936" max="936" width="1.140625" style="756" customWidth="1"/>
    <col min="937" max="937" width="18" style="756" customWidth="1"/>
    <col min="938" max="938" width="9.42578125" style="756" customWidth="1"/>
    <col min="939" max="939" width="8.7109375" style="756" customWidth="1"/>
    <col min="940" max="940" width="9.28515625" style="756" customWidth="1"/>
    <col min="941" max="941" width="10.140625" style="756" customWidth="1"/>
    <col min="942" max="942" width="5.140625" style="756" customWidth="1"/>
    <col min="943" max="943" width="10.140625" style="756" customWidth="1"/>
    <col min="944" max="944" width="6.42578125" style="756" customWidth="1"/>
    <col min="945" max="945" width="11.42578125" style="756"/>
    <col min="946" max="946" width="1.28515625" style="756" customWidth="1"/>
    <col min="947" max="947" width="1.42578125" style="756" customWidth="1"/>
    <col min="948" max="948" width="8.28515625" style="756" customWidth="1"/>
    <col min="949" max="949" width="11.42578125" style="756"/>
    <col min="950" max="951" width="10.7109375" style="756" customWidth="1"/>
    <col min="952" max="952" width="10.28515625" style="756" customWidth="1"/>
    <col min="953" max="953" width="11.28515625" style="756" customWidth="1"/>
    <col min="954" max="954" width="7.7109375" style="756" customWidth="1"/>
    <col min="955" max="955" width="10.140625" style="756" customWidth="1"/>
    <col min="956" max="956" width="6.5703125" style="756" customWidth="1"/>
    <col min="957" max="957" width="1.140625" style="756" customWidth="1"/>
    <col min="958" max="958" width="24.5703125" style="756" customWidth="1"/>
    <col min="959" max="959" width="9.85546875" style="756" customWidth="1"/>
    <col min="960" max="960" width="10.7109375" style="756" customWidth="1"/>
    <col min="961" max="961" width="10.85546875" style="756" customWidth="1"/>
    <col min="962" max="962" width="11.140625" style="756" customWidth="1"/>
    <col min="963" max="963" width="9.85546875" style="756" customWidth="1"/>
    <col min="964" max="964" width="1" style="756" customWidth="1"/>
    <col min="965" max="965" width="16.5703125" style="756" customWidth="1"/>
    <col min="966" max="966" width="0.5703125" style="756" customWidth="1"/>
    <col min="967" max="967" width="0.7109375" style="756" customWidth="1"/>
    <col min="968" max="968" width="27.85546875" style="756" customWidth="1"/>
    <col min="969" max="969" width="0.85546875" style="756" customWidth="1"/>
    <col min="970" max="970" width="27.42578125" style="756" customWidth="1"/>
    <col min="971" max="971" width="14.7109375" style="756" customWidth="1"/>
    <col min="972" max="972" width="0.42578125" style="756" customWidth="1"/>
    <col min="973" max="973" width="0.7109375" style="756" customWidth="1"/>
    <col min="974" max="974" width="21.7109375" style="756" customWidth="1"/>
    <col min="975" max="975" width="1.28515625" style="756" customWidth="1"/>
    <col min="976" max="976" width="21.140625" style="756" customWidth="1"/>
    <col min="977" max="1181" width="11.42578125" style="756"/>
    <col min="1182" max="1182" width="0.7109375" style="756" customWidth="1"/>
    <col min="1183" max="1184" width="1.5703125" style="756" customWidth="1"/>
    <col min="1185" max="1185" width="16.42578125" style="756" customWidth="1"/>
    <col min="1186" max="1188" width="10.42578125" style="756" customWidth="1"/>
    <col min="1189" max="1189" width="8.7109375" style="756" customWidth="1"/>
    <col min="1190" max="1190" width="0.7109375" style="756" customWidth="1"/>
    <col min="1191" max="1191" width="3.140625" style="756" customWidth="1"/>
    <col min="1192" max="1192" width="1.140625" style="756" customWidth="1"/>
    <col min="1193" max="1193" width="18" style="756" customWidth="1"/>
    <col min="1194" max="1194" width="9.42578125" style="756" customWidth="1"/>
    <col min="1195" max="1195" width="8.7109375" style="756" customWidth="1"/>
    <col min="1196" max="1196" width="9.28515625" style="756" customWidth="1"/>
    <col min="1197" max="1197" width="10.140625" style="756" customWidth="1"/>
    <col min="1198" max="1198" width="5.140625" style="756" customWidth="1"/>
    <col min="1199" max="1199" width="10.140625" style="756" customWidth="1"/>
    <col min="1200" max="1200" width="6.42578125" style="756" customWidth="1"/>
    <col min="1201" max="1201" width="11.42578125" style="756"/>
    <col min="1202" max="1202" width="1.28515625" style="756" customWidth="1"/>
    <col min="1203" max="1203" width="1.42578125" style="756" customWidth="1"/>
    <col min="1204" max="1204" width="8.28515625" style="756" customWidth="1"/>
    <col min="1205" max="1205" width="11.42578125" style="756"/>
    <col min="1206" max="1207" width="10.7109375" style="756" customWidth="1"/>
    <col min="1208" max="1208" width="10.28515625" style="756" customWidth="1"/>
    <col min="1209" max="1209" width="11.28515625" style="756" customWidth="1"/>
    <col min="1210" max="1210" width="7.7109375" style="756" customWidth="1"/>
    <col min="1211" max="1211" width="10.140625" style="756" customWidth="1"/>
    <col min="1212" max="1212" width="6.5703125" style="756" customWidth="1"/>
    <col min="1213" max="1213" width="1.140625" style="756" customWidth="1"/>
    <col min="1214" max="1214" width="24.5703125" style="756" customWidth="1"/>
    <col min="1215" max="1215" width="9.85546875" style="756" customWidth="1"/>
    <col min="1216" max="1216" width="10.7109375" style="756" customWidth="1"/>
    <col min="1217" max="1217" width="10.85546875" style="756" customWidth="1"/>
    <col min="1218" max="1218" width="11.140625" style="756" customWidth="1"/>
    <col min="1219" max="1219" width="9.85546875" style="756" customWidth="1"/>
    <col min="1220" max="1220" width="1" style="756" customWidth="1"/>
    <col min="1221" max="1221" width="16.5703125" style="756" customWidth="1"/>
    <col min="1222" max="1222" width="0.5703125" style="756" customWidth="1"/>
    <col min="1223" max="1223" width="0.7109375" style="756" customWidth="1"/>
    <col min="1224" max="1224" width="27.85546875" style="756" customWidth="1"/>
    <col min="1225" max="1225" width="0.85546875" style="756" customWidth="1"/>
    <col min="1226" max="1226" width="27.42578125" style="756" customWidth="1"/>
    <col min="1227" max="1227" width="14.7109375" style="756" customWidth="1"/>
    <col min="1228" max="1228" width="0.42578125" style="756" customWidth="1"/>
    <col min="1229" max="1229" width="0.7109375" style="756" customWidth="1"/>
    <col min="1230" max="1230" width="21.7109375" style="756" customWidth="1"/>
    <col min="1231" max="1231" width="1.28515625" style="756" customWidth="1"/>
    <col min="1232" max="1232" width="21.140625" style="756" customWidth="1"/>
    <col min="1233" max="1437" width="11.42578125" style="756"/>
    <col min="1438" max="1438" width="0.7109375" style="756" customWidth="1"/>
    <col min="1439" max="1440" width="1.5703125" style="756" customWidth="1"/>
    <col min="1441" max="1441" width="16.42578125" style="756" customWidth="1"/>
    <col min="1442" max="1444" width="10.42578125" style="756" customWidth="1"/>
    <col min="1445" max="1445" width="8.7109375" style="756" customWidth="1"/>
    <col min="1446" max="1446" width="0.7109375" style="756" customWidth="1"/>
    <col min="1447" max="1447" width="3.140625" style="756" customWidth="1"/>
    <col min="1448" max="1448" width="1.140625" style="756" customWidth="1"/>
    <col min="1449" max="1449" width="18" style="756" customWidth="1"/>
    <col min="1450" max="1450" width="9.42578125" style="756" customWidth="1"/>
    <col min="1451" max="1451" width="8.7109375" style="756" customWidth="1"/>
    <col min="1452" max="1452" width="9.28515625" style="756" customWidth="1"/>
    <col min="1453" max="1453" width="10.140625" style="756" customWidth="1"/>
    <col min="1454" max="1454" width="5.140625" style="756" customWidth="1"/>
    <col min="1455" max="1455" width="10.140625" style="756" customWidth="1"/>
    <col min="1456" max="1456" width="6.42578125" style="756" customWidth="1"/>
    <col min="1457" max="1457" width="11.42578125" style="756"/>
    <col min="1458" max="1458" width="1.28515625" style="756" customWidth="1"/>
    <col min="1459" max="1459" width="1.42578125" style="756" customWidth="1"/>
    <col min="1460" max="1460" width="8.28515625" style="756" customWidth="1"/>
    <col min="1461" max="1461" width="11.42578125" style="756"/>
    <col min="1462" max="1463" width="10.7109375" style="756" customWidth="1"/>
    <col min="1464" max="1464" width="10.28515625" style="756" customWidth="1"/>
    <col min="1465" max="1465" width="11.28515625" style="756" customWidth="1"/>
    <col min="1466" max="1466" width="7.7109375" style="756" customWidth="1"/>
    <col min="1467" max="1467" width="10.140625" style="756" customWidth="1"/>
    <col min="1468" max="1468" width="6.5703125" style="756" customWidth="1"/>
    <col min="1469" max="1469" width="1.140625" style="756" customWidth="1"/>
    <col min="1470" max="1470" width="24.5703125" style="756" customWidth="1"/>
    <col min="1471" max="1471" width="9.85546875" style="756" customWidth="1"/>
    <col min="1472" max="1472" width="10.7109375" style="756" customWidth="1"/>
    <col min="1473" max="1473" width="10.85546875" style="756" customWidth="1"/>
    <col min="1474" max="1474" width="11.140625" style="756" customWidth="1"/>
    <col min="1475" max="1475" width="9.85546875" style="756" customWidth="1"/>
    <col min="1476" max="1476" width="1" style="756" customWidth="1"/>
    <col min="1477" max="1477" width="16.5703125" style="756" customWidth="1"/>
    <col min="1478" max="1478" width="0.5703125" style="756" customWidth="1"/>
    <col min="1479" max="1479" width="0.7109375" style="756" customWidth="1"/>
    <col min="1480" max="1480" width="27.85546875" style="756" customWidth="1"/>
    <col min="1481" max="1481" width="0.85546875" style="756" customWidth="1"/>
    <col min="1482" max="1482" width="27.42578125" style="756" customWidth="1"/>
    <col min="1483" max="1483" width="14.7109375" style="756" customWidth="1"/>
    <col min="1484" max="1484" width="0.42578125" style="756" customWidth="1"/>
    <col min="1485" max="1485" width="0.7109375" style="756" customWidth="1"/>
    <col min="1486" max="1486" width="21.7109375" style="756" customWidth="1"/>
    <col min="1487" max="1487" width="1.28515625" style="756" customWidth="1"/>
    <col min="1488" max="1488" width="21.140625" style="756" customWidth="1"/>
    <col min="1489" max="1693" width="11.42578125" style="756"/>
    <col min="1694" max="1694" width="0.7109375" style="756" customWidth="1"/>
    <col min="1695" max="1696" width="1.5703125" style="756" customWidth="1"/>
    <col min="1697" max="1697" width="16.42578125" style="756" customWidth="1"/>
    <col min="1698" max="1700" width="10.42578125" style="756" customWidth="1"/>
    <col min="1701" max="1701" width="8.7109375" style="756" customWidth="1"/>
    <col min="1702" max="1702" width="0.7109375" style="756" customWidth="1"/>
    <col min="1703" max="1703" width="3.140625" style="756" customWidth="1"/>
    <col min="1704" max="1704" width="1.140625" style="756" customWidth="1"/>
    <col min="1705" max="1705" width="18" style="756" customWidth="1"/>
    <col min="1706" max="1706" width="9.42578125" style="756" customWidth="1"/>
    <col min="1707" max="1707" width="8.7109375" style="756" customWidth="1"/>
    <col min="1708" max="1708" width="9.28515625" style="756" customWidth="1"/>
    <col min="1709" max="1709" width="10.140625" style="756" customWidth="1"/>
    <col min="1710" max="1710" width="5.140625" style="756" customWidth="1"/>
    <col min="1711" max="1711" width="10.140625" style="756" customWidth="1"/>
    <col min="1712" max="1712" width="6.42578125" style="756" customWidth="1"/>
    <col min="1713" max="1713" width="11.42578125" style="756"/>
    <col min="1714" max="1714" width="1.28515625" style="756" customWidth="1"/>
    <col min="1715" max="1715" width="1.42578125" style="756" customWidth="1"/>
    <col min="1716" max="1716" width="8.28515625" style="756" customWidth="1"/>
    <col min="1717" max="1717" width="11.42578125" style="756"/>
    <col min="1718" max="1719" width="10.7109375" style="756" customWidth="1"/>
    <col min="1720" max="1720" width="10.28515625" style="756" customWidth="1"/>
    <col min="1721" max="1721" width="11.28515625" style="756" customWidth="1"/>
    <col min="1722" max="1722" width="7.7109375" style="756" customWidth="1"/>
    <col min="1723" max="1723" width="10.140625" style="756" customWidth="1"/>
    <col min="1724" max="1724" width="6.5703125" style="756" customWidth="1"/>
    <col min="1725" max="1725" width="1.140625" style="756" customWidth="1"/>
    <col min="1726" max="1726" width="24.5703125" style="756" customWidth="1"/>
    <col min="1727" max="1727" width="9.85546875" style="756" customWidth="1"/>
    <col min="1728" max="1728" width="10.7109375" style="756" customWidth="1"/>
    <col min="1729" max="1729" width="10.85546875" style="756" customWidth="1"/>
    <col min="1730" max="1730" width="11.140625" style="756" customWidth="1"/>
    <col min="1731" max="1731" width="9.85546875" style="756" customWidth="1"/>
    <col min="1732" max="1732" width="1" style="756" customWidth="1"/>
    <col min="1733" max="1733" width="16.5703125" style="756" customWidth="1"/>
    <col min="1734" max="1734" width="0.5703125" style="756" customWidth="1"/>
    <col min="1735" max="1735" width="0.7109375" style="756" customWidth="1"/>
    <col min="1736" max="1736" width="27.85546875" style="756" customWidth="1"/>
    <col min="1737" max="1737" width="0.85546875" style="756" customWidth="1"/>
    <col min="1738" max="1738" width="27.42578125" style="756" customWidth="1"/>
    <col min="1739" max="1739" width="14.7109375" style="756" customWidth="1"/>
    <col min="1740" max="1740" width="0.42578125" style="756" customWidth="1"/>
    <col min="1741" max="1741" width="0.7109375" style="756" customWidth="1"/>
    <col min="1742" max="1742" width="21.7109375" style="756" customWidth="1"/>
    <col min="1743" max="1743" width="1.28515625" style="756" customWidth="1"/>
    <col min="1744" max="1744" width="21.140625" style="756" customWidth="1"/>
    <col min="1745" max="1949" width="11.42578125" style="756"/>
    <col min="1950" max="1950" width="0.7109375" style="756" customWidth="1"/>
    <col min="1951" max="1952" width="1.5703125" style="756" customWidth="1"/>
    <col min="1953" max="1953" width="16.42578125" style="756" customWidth="1"/>
    <col min="1954" max="1956" width="10.42578125" style="756" customWidth="1"/>
    <col min="1957" max="1957" width="8.7109375" style="756" customWidth="1"/>
    <col min="1958" max="1958" width="0.7109375" style="756" customWidth="1"/>
    <col min="1959" max="1959" width="3.140625" style="756" customWidth="1"/>
    <col min="1960" max="1960" width="1.140625" style="756" customWidth="1"/>
    <col min="1961" max="1961" width="18" style="756" customWidth="1"/>
    <col min="1962" max="1962" width="9.42578125" style="756" customWidth="1"/>
    <col min="1963" max="1963" width="8.7109375" style="756" customWidth="1"/>
    <col min="1964" max="1964" width="9.28515625" style="756" customWidth="1"/>
    <col min="1965" max="1965" width="10.140625" style="756" customWidth="1"/>
    <col min="1966" max="1966" width="5.140625" style="756" customWidth="1"/>
    <col min="1967" max="1967" width="10.140625" style="756" customWidth="1"/>
    <col min="1968" max="1968" width="6.42578125" style="756" customWidth="1"/>
    <col min="1969" max="1969" width="11.42578125" style="756"/>
    <col min="1970" max="1970" width="1.28515625" style="756" customWidth="1"/>
    <col min="1971" max="1971" width="1.42578125" style="756" customWidth="1"/>
    <col min="1972" max="1972" width="8.28515625" style="756" customWidth="1"/>
    <col min="1973" max="1973" width="11.42578125" style="756"/>
    <col min="1974" max="1975" width="10.7109375" style="756" customWidth="1"/>
    <col min="1976" max="1976" width="10.28515625" style="756" customWidth="1"/>
    <col min="1977" max="1977" width="11.28515625" style="756" customWidth="1"/>
    <col min="1978" max="1978" width="7.7109375" style="756" customWidth="1"/>
    <col min="1979" max="1979" width="10.140625" style="756" customWidth="1"/>
    <col min="1980" max="1980" width="6.5703125" style="756" customWidth="1"/>
    <col min="1981" max="1981" width="1.140625" style="756" customWidth="1"/>
    <col min="1982" max="1982" width="24.5703125" style="756" customWidth="1"/>
    <col min="1983" max="1983" width="9.85546875" style="756" customWidth="1"/>
    <col min="1984" max="1984" width="10.7109375" style="756" customWidth="1"/>
    <col min="1985" max="1985" width="10.85546875" style="756" customWidth="1"/>
    <col min="1986" max="1986" width="11.140625" style="756" customWidth="1"/>
    <col min="1987" max="1987" width="9.85546875" style="756" customWidth="1"/>
    <col min="1988" max="1988" width="1" style="756" customWidth="1"/>
    <col min="1989" max="1989" width="16.5703125" style="756" customWidth="1"/>
    <col min="1990" max="1990" width="0.5703125" style="756" customWidth="1"/>
    <col min="1991" max="1991" width="0.7109375" style="756" customWidth="1"/>
    <col min="1992" max="1992" width="27.85546875" style="756" customWidth="1"/>
    <col min="1993" max="1993" width="0.85546875" style="756" customWidth="1"/>
    <col min="1994" max="1994" width="27.42578125" style="756" customWidth="1"/>
    <col min="1995" max="1995" width="14.7109375" style="756" customWidth="1"/>
    <col min="1996" max="1996" width="0.42578125" style="756" customWidth="1"/>
    <col min="1997" max="1997" width="0.7109375" style="756" customWidth="1"/>
    <col min="1998" max="1998" width="21.7109375" style="756" customWidth="1"/>
    <col min="1999" max="1999" width="1.28515625" style="756" customWidth="1"/>
    <col min="2000" max="2000" width="21.140625" style="756" customWidth="1"/>
    <col min="2001" max="2205" width="11.42578125" style="756"/>
    <col min="2206" max="2206" width="0.7109375" style="756" customWidth="1"/>
    <col min="2207" max="2208" width="1.5703125" style="756" customWidth="1"/>
    <col min="2209" max="2209" width="16.42578125" style="756" customWidth="1"/>
    <col min="2210" max="2212" width="10.42578125" style="756" customWidth="1"/>
    <col min="2213" max="2213" width="8.7109375" style="756" customWidth="1"/>
    <col min="2214" max="2214" width="0.7109375" style="756" customWidth="1"/>
    <col min="2215" max="2215" width="3.140625" style="756" customWidth="1"/>
    <col min="2216" max="2216" width="1.140625" style="756" customWidth="1"/>
    <col min="2217" max="2217" width="18" style="756" customWidth="1"/>
    <col min="2218" max="2218" width="9.42578125" style="756" customWidth="1"/>
    <col min="2219" max="2219" width="8.7109375" style="756" customWidth="1"/>
    <col min="2220" max="2220" width="9.28515625" style="756" customWidth="1"/>
    <col min="2221" max="2221" width="10.140625" style="756" customWidth="1"/>
    <col min="2222" max="2222" width="5.140625" style="756" customWidth="1"/>
    <col min="2223" max="2223" width="10.140625" style="756" customWidth="1"/>
    <col min="2224" max="2224" width="6.42578125" style="756" customWidth="1"/>
    <col min="2225" max="2225" width="11.42578125" style="756"/>
    <col min="2226" max="2226" width="1.28515625" style="756" customWidth="1"/>
    <col min="2227" max="2227" width="1.42578125" style="756" customWidth="1"/>
    <col min="2228" max="2228" width="8.28515625" style="756" customWidth="1"/>
    <col min="2229" max="2229" width="11.42578125" style="756"/>
    <col min="2230" max="2231" width="10.7109375" style="756" customWidth="1"/>
    <col min="2232" max="2232" width="10.28515625" style="756" customWidth="1"/>
    <col min="2233" max="2233" width="11.28515625" style="756" customWidth="1"/>
    <col min="2234" max="2234" width="7.7109375" style="756" customWidth="1"/>
    <col min="2235" max="2235" width="10.140625" style="756" customWidth="1"/>
    <col min="2236" max="2236" width="6.5703125" style="756" customWidth="1"/>
    <col min="2237" max="2237" width="1.140625" style="756" customWidth="1"/>
    <col min="2238" max="2238" width="24.5703125" style="756" customWidth="1"/>
    <col min="2239" max="2239" width="9.85546875" style="756" customWidth="1"/>
    <col min="2240" max="2240" width="10.7109375" style="756" customWidth="1"/>
    <col min="2241" max="2241" width="10.85546875" style="756" customWidth="1"/>
    <col min="2242" max="2242" width="11.140625" style="756" customWidth="1"/>
    <col min="2243" max="2243" width="9.85546875" style="756" customWidth="1"/>
    <col min="2244" max="2244" width="1" style="756" customWidth="1"/>
    <col min="2245" max="2245" width="16.5703125" style="756" customWidth="1"/>
    <col min="2246" max="2246" width="0.5703125" style="756" customWidth="1"/>
    <col min="2247" max="2247" width="0.7109375" style="756" customWidth="1"/>
    <col min="2248" max="2248" width="27.85546875" style="756" customWidth="1"/>
    <col min="2249" max="2249" width="0.85546875" style="756" customWidth="1"/>
    <col min="2250" max="2250" width="27.42578125" style="756" customWidth="1"/>
    <col min="2251" max="2251" width="14.7109375" style="756" customWidth="1"/>
    <col min="2252" max="2252" width="0.42578125" style="756" customWidth="1"/>
    <col min="2253" max="2253" width="0.7109375" style="756" customWidth="1"/>
    <col min="2254" max="2254" width="21.7109375" style="756" customWidth="1"/>
    <col min="2255" max="2255" width="1.28515625" style="756" customWidth="1"/>
    <col min="2256" max="2256" width="21.140625" style="756" customWidth="1"/>
    <col min="2257" max="2461" width="11.42578125" style="756"/>
    <col min="2462" max="2462" width="0.7109375" style="756" customWidth="1"/>
    <col min="2463" max="2464" width="1.5703125" style="756" customWidth="1"/>
    <col min="2465" max="2465" width="16.42578125" style="756" customWidth="1"/>
    <col min="2466" max="2468" width="10.42578125" style="756" customWidth="1"/>
    <col min="2469" max="2469" width="8.7109375" style="756" customWidth="1"/>
    <col min="2470" max="2470" width="0.7109375" style="756" customWidth="1"/>
    <col min="2471" max="2471" width="3.140625" style="756" customWidth="1"/>
    <col min="2472" max="2472" width="1.140625" style="756" customWidth="1"/>
    <col min="2473" max="2473" width="18" style="756" customWidth="1"/>
    <col min="2474" max="2474" width="9.42578125" style="756" customWidth="1"/>
    <col min="2475" max="2475" width="8.7109375" style="756" customWidth="1"/>
    <col min="2476" max="2476" width="9.28515625" style="756" customWidth="1"/>
    <col min="2477" max="2477" width="10.140625" style="756" customWidth="1"/>
    <col min="2478" max="2478" width="5.140625" style="756" customWidth="1"/>
    <col min="2479" max="2479" width="10.140625" style="756" customWidth="1"/>
    <col min="2480" max="2480" width="6.42578125" style="756" customWidth="1"/>
    <col min="2481" max="2481" width="11.42578125" style="756"/>
    <col min="2482" max="2482" width="1.28515625" style="756" customWidth="1"/>
    <col min="2483" max="2483" width="1.42578125" style="756" customWidth="1"/>
    <col min="2484" max="2484" width="8.28515625" style="756" customWidth="1"/>
    <col min="2485" max="2485" width="11.42578125" style="756"/>
    <col min="2486" max="2487" width="10.7109375" style="756" customWidth="1"/>
    <col min="2488" max="2488" width="10.28515625" style="756" customWidth="1"/>
    <col min="2489" max="2489" width="11.28515625" style="756" customWidth="1"/>
    <col min="2490" max="2490" width="7.7109375" style="756" customWidth="1"/>
    <col min="2491" max="2491" width="10.140625" style="756" customWidth="1"/>
    <col min="2492" max="2492" width="6.5703125" style="756" customWidth="1"/>
    <col min="2493" max="2493" width="1.140625" style="756" customWidth="1"/>
    <col min="2494" max="2494" width="24.5703125" style="756" customWidth="1"/>
    <col min="2495" max="2495" width="9.85546875" style="756" customWidth="1"/>
    <col min="2496" max="2496" width="10.7109375" style="756" customWidth="1"/>
    <col min="2497" max="2497" width="10.85546875" style="756" customWidth="1"/>
    <col min="2498" max="2498" width="11.140625" style="756" customWidth="1"/>
    <col min="2499" max="2499" width="9.85546875" style="756" customWidth="1"/>
    <col min="2500" max="2500" width="1" style="756" customWidth="1"/>
    <col min="2501" max="2501" width="16.5703125" style="756" customWidth="1"/>
    <col min="2502" max="2502" width="0.5703125" style="756" customWidth="1"/>
    <col min="2503" max="2503" width="0.7109375" style="756" customWidth="1"/>
    <col min="2504" max="2504" width="27.85546875" style="756" customWidth="1"/>
    <col min="2505" max="2505" width="0.85546875" style="756" customWidth="1"/>
    <col min="2506" max="2506" width="27.42578125" style="756" customWidth="1"/>
    <col min="2507" max="2507" width="14.7109375" style="756" customWidth="1"/>
    <col min="2508" max="2508" width="0.42578125" style="756" customWidth="1"/>
    <col min="2509" max="2509" width="0.7109375" style="756" customWidth="1"/>
    <col min="2510" max="2510" width="21.7109375" style="756" customWidth="1"/>
    <col min="2511" max="2511" width="1.28515625" style="756" customWidth="1"/>
    <col min="2512" max="2512" width="21.140625" style="756" customWidth="1"/>
    <col min="2513" max="2717" width="11.42578125" style="756"/>
    <col min="2718" max="2718" width="0.7109375" style="756" customWidth="1"/>
    <col min="2719" max="2720" width="1.5703125" style="756" customWidth="1"/>
    <col min="2721" max="2721" width="16.42578125" style="756" customWidth="1"/>
    <col min="2722" max="2724" width="10.42578125" style="756" customWidth="1"/>
    <col min="2725" max="2725" width="8.7109375" style="756" customWidth="1"/>
    <col min="2726" max="2726" width="0.7109375" style="756" customWidth="1"/>
    <col min="2727" max="2727" width="3.140625" style="756" customWidth="1"/>
    <col min="2728" max="2728" width="1.140625" style="756" customWidth="1"/>
    <col min="2729" max="2729" width="18" style="756" customWidth="1"/>
    <col min="2730" max="2730" width="9.42578125" style="756" customWidth="1"/>
    <col min="2731" max="2731" width="8.7109375" style="756" customWidth="1"/>
    <col min="2732" max="2732" width="9.28515625" style="756" customWidth="1"/>
    <col min="2733" max="2733" width="10.140625" style="756" customWidth="1"/>
    <col min="2734" max="2734" width="5.140625" style="756" customWidth="1"/>
    <col min="2735" max="2735" width="10.140625" style="756" customWidth="1"/>
    <col min="2736" max="2736" width="6.42578125" style="756" customWidth="1"/>
    <col min="2737" max="2737" width="11.42578125" style="756"/>
    <col min="2738" max="2738" width="1.28515625" style="756" customWidth="1"/>
    <col min="2739" max="2739" width="1.42578125" style="756" customWidth="1"/>
    <col min="2740" max="2740" width="8.28515625" style="756" customWidth="1"/>
    <col min="2741" max="2741" width="11.42578125" style="756"/>
    <col min="2742" max="2743" width="10.7109375" style="756" customWidth="1"/>
    <col min="2744" max="2744" width="10.28515625" style="756" customWidth="1"/>
    <col min="2745" max="2745" width="11.28515625" style="756" customWidth="1"/>
    <col min="2746" max="2746" width="7.7109375" style="756" customWidth="1"/>
    <col min="2747" max="2747" width="10.140625" style="756" customWidth="1"/>
    <col min="2748" max="2748" width="6.5703125" style="756" customWidth="1"/>
    <col min="2749" max="2749" width="1.140625" style="756" customWidth="1"/>
    <col min="2750" max="2750" width="24.5703125" style="756" customWidth="1"/>
    <col min="2751" max="2751" width="9.85546875" style="756" customWidth="1"/>
    <col min="2752" max="2752" width="10.7109375" style="756" customWidth="1"/>
    <col min="2753" max="2753" width="10.85546875" style="756" customWidth="1"/>
    <col min="2754" max="2754" width="11.140625" style="756" customWidth="1"/>
    <col min="2755" max="2755" width="9.85546875" style="756" customWidth="1"/>
    <col min="2756" max="2756" width="1" style="756" customWidth="1"/>
    <col min="2757" max="2757" width="16.5703125" style="756" customWidth="1"/>
    <col min="2758" max="2758" width="0.5703125" style="756" customWidth="1"/>
    <col min="2759" max="2759" width="0.7109375" style="756" customWidth="1"/>
    <col min="2760" max="2760" width="27.85546875" style="756" customWidth="1"/>
    <col min="2761" max="2761" width="0.85546875" style="756" customWidth="1"/>
    <col min="2762" max="2762" width="27.42578125" style="756" customWidth="1"/>
    <col min="2763" max="2763" width="14.7109375" style="756" customWidth="1"/>
    <col min="2764" max="2764" width="0.42578125" style="756" customWidth="1"/>
    <col min="2765" max="2765" width="0.7109375" style="756" customWidth="1"/>
    <col min="2766" max="2766" width="21.7109375" style="756" customWidth="1"/>
    <col min="2767" max="2767" width="1.28515625" style="756" customWidth="1"/>
    <col min="2768" max="2768" width="21.140625" style="756" customWidth="1"/>
    <col min="2769" max="2973" width="11.42578125" style="756"/>
    <col min="2974" max="2974" width="0.7109375" style="756" customWidth="1"/>
    <col min="2975" max="2976" width="1.5703125" style="756" customWidth="1"/>
    <col min="2977" max="2977" width="16.42578125" style="756" customWidth="1"/>
    <col min="2978" max="2980" width="10.42578125" style="756" customWidth="1"/>
    <col min="2981" max="2981" width="8.7109375" style="756" customWidth="1"/>
    <col min="2982" max="2982" width="0.7109375" style="756" customWidth="1"/>
    <col min="2983" max="2983" width="3.140625" style="756" customWidth="1"/>
    <col min="2984" max="2984" width="1.140625" style="756" customWidth="1"/>
    <col min="2985" max="2985" width="18" style="756" customWidth="1"/>
    <col min="2986" max="2986" width="9.42578125" style="756" customWidth="1"/>
    <col min="2987" max="2987" width="8.7109375" style="756" customWidth="1"/>
    <col min="2988" max="2988" width="9.28515625" style="756" customWidth="1"/>
    <col min="2989" max="2989" width="10.140625" style="756" customWidth="1"/>
    <col min="2990" max="2990" width="5.140625" style="756" customWidth="1"/>
    <col min="2991" max="2991" width="10.140625" style="756" customWidth="1"/>
    <col min="2992" max="2992" width="6.42578125" style="756" customWidth="1"/>
    <col min="2993" max="2993" width="11.42578125" style="756"/>
    <col min="2994" max="2994" width="1.28515625" style="756" customWidth="1"/>
    <col min="2995" max="2995" width="1.42578125" style="756" customWidth="1"/>
    <col min="2996" max="2996" width="8.28515625" style="756" customWidth="1"/>
    <col min="2997" max="2997" width="11.42578125" style="756"/>
    <col min="2998" max="2999" width="10.7109375" style="756" customWidth="1"/>
    <col min="3000" max="3000" width="10.28515625" style="756" customWidth="1"/>
    <col min="3001" max="3001" width="11.28515625" style="756" customWidth="1"/>
    <col min="3002" max="3002" width="7.7109375" style="756" customWidth="1"/>
    <col min="3003" max="3003" width="10.140625" style="756" customWidth="1"/>
    <col min="3004" max="3004" width="6.5703125" style="756" customWidth="1"/>
    <col min="3005" max="3005" width="1.140625" style="756" customWidth="1"/>
    <col min="3006" max="3006" width="24.5703125" style="756" customWidth="1"/>
    <col min="3007" max="3007" width="9.85546875" style="756" customWidth="1"/>
    <col min="3008" max="3008" width="10.7109375" style="756" customWidth="1"/>
    <col min="3009" max="3009" width="10.85546875" style="756" customWidth="1"/>
    <col min="3010" max="3010" width="11.140625" style="756" customWidth="1"/>
    <col min="3011" max="3011" width="9.85546875" style="756" customWidth="1"/>
    <col min="3012" max="3012" width="1" style="756" customWidth="1"/>
    <col min="3013" max="3013" width="16.5703125" style="756" customWidth="1"/>
    <col min="3014" max="3014" width="0.5703125" style="756" customWidth="1"/>
    <col min="3015" max="3015" width="0.7109375" style="756" customWidth="1"/>
    <col min="3016" max="3016" width="27.85546875" style="756" customWidth="1"/>
    <col min="3017" max="3017" width="0.85546875" style="756" customWidth="1"/>
    <col min="3018" max="3018" width="27.42578125" style="756" customWidth="1"/>
    <col min="3019" max="3019" width="14.7109375" style="756" customWidth="1"/>
    <col min="3020" max="3020" width="0.42578125" style="756" customWidth="1"/>
    <col min="3021" max="3021" width="0.7109375" style="756" customWidth="1"/>
    <col min="3022" max="3022" width="21.7109375" style="756" customWidth="1"/>
    <col min="3023" max="3023" width="1.28515625" style="756" customWidth="1"/>
    <col min="3024" max="3024" width="21.140625" style="756" customWidth="1"/>
    <col min="3025" max="3229" width="11.42578125" style="756"/>
    <col min="3230" max="3230" width="0.7109375" style="756" customWidth="1"/>
    <col min="3231" max="3232" width="1.5703125" style="756" customWidth="1"/>
    <col min="3233" max="3233" width="16.42578125" style="756" customWidth="1"/>
    <col min="3234" max="3236" width="10.42578125" style="756" customWidth="1"/>
    <col min="3237" max="3237" width="8.7109375" style="756" customWidth="1"/>
    <col min="3238" max="3238" width="0.7109375" style="756" customWidth="1"/>
    <col min="3239" max="3239" width="3.140625" style="756" customWidth="1"/>
    <col min="3240" max="3240" width="1.140625" style="756" customWidth="1"/>
    <col min="3241" max="3241" width="18" style="756" customWidth="1"/>
    <col min="3242" max="3242" width="9.42578125" style="756" customWidth="1"/>
    <col min="3243" max="3243" width="8.7109375" style="756" customWidth="1"/>
    <col min="3244" max="3244" width="9.28515625" style="756" customWidth="1"/>
    <col min="3245" max="3245" width="10.140625" style="756" customWidth="1"/>
    <col min="3246" max="3246" width="5.140625" style="756" customWidth="1"/>
    <col min="3247" max="3247" width="10.140625" style="756" customWidth="1"/>
    <col min="3248" max="3248" width="6.42578125" style="756" customWidth="1"/>
    <col min="3249" max="3249" width="11.42578125" style="756"/>
    <col min="3250" max="3250" width="1.28515625" style="756" customWidth="1"/>
    <col min="3251" max="3251" width="1.42578125" style="756" customWidth="1"/>
    <col min="3252" max="3252" width="8.28515625" style="756" customWidth="1"/>
    <col min="3253" max="3253" width="11.42578125" style="756"/>
    <col min="3254" max="3255" width="10.7109375" style="756" customWidth="1"/>
    <col min="3256" max="3256" width="10.28515625" style="756" customWidth="1"/>
    <col min="3257" max="3257" width="11.28515625" style="756" customWidth="1"/>
    <col min="3258" max="3258" width="7.7109375" style="756" customWidth="1"/>
    <col min="3259" max="3259" width="10.140625" style="756" customWidth="1"/>
    <col min="3260" max="3260" width="6.5703125" style="756" customWidth="1"/>
    <col min="3261" max="3261" width="1.140625" style="756" customWidth="1"/>
    <col min="3262" max="3262" width="24.5703125" style="756" customWidth="1"/>
    <col min="3263" max="3263" width="9.85546875" style="756" customWidth="1"/>
    <col min="3264" max="3264" width="10.7109375" style="756" customWidth="1"/>
    <col min="3265" max="3265" width="10.85546875" style="756" customWidth="1"/>
    <col min="3266" max="3266" width="11.140625" style="756" customWidth="1"/>
    <col min="3267" max="3267" width="9.85546875" style="756" customWidth="1"/>
    <col min="3268" max="3268" width="1" style="756" customWidth="1"/>
    <col min="3269" max="3269" width="16.5703125" style="756" customWidth="1"/>
    <col min="3270" max="3270" width="0.5703125" style="756" customWidth="1"/>
    <col min="3271" max="3271" width="0.7109375" style="756" customWidth="1"/>
    <col min="3272" max="3272" width="27.85546875" style="756" customWidth="1"/>
    <col min="3273" max="3273" width="0.85546875" style="756" customWidth="1"/>
    <col min="3274" max="3274" width="27.42578125" style="756" customWidth="1"/>
    <col min="3275" max="3275" width="14.7109375" style="756" customWidth="1"/>
    <col min="3276" max="3276" width="0.42578125" style="756" customWidth="1"/>
    <col min="3277" max="3277" width="0.7109375" style="756" customWidth="1"/>
    <col min="3278" max="3278" width="21.7109375" style="756" customWidth="1"/>
    <col min="3279" max="3279" width="1.28515625" style="756" customWidth="1"/>
    <col min="3280" max="3280" width="21.140625" style="756" customWidth="1"/>
    <col min="3281" max="3485" width="11.42578125" style="756"/>
    <col min="3486" max="3486" width="0.7109375" style="756" customWidth="1"/>
    <col min="3487" max="3488" width="1.5703125" style="756" customWidth="1"/>
    <col min="3489" max="3489" width="16.42578125" style="756" customWidth="1"/>
    <col min="3490" max="3492" width="10.42578125" style="756" customWidth="1"/>
    <col min="3493" max="3493" width="8.7109375" style="756" customWidth="1"/>
    <col min="3494" max="3494" width="0.7109375" style="756" customWidth="1"/>
    <col min="3495" max="3495" width="3.140625" style="756" customWidth="1"/>
    <col min="3496" max="3496" width="1.140625" style="756" customWidth="1"/>
    <col min="3497" max="3497" width="18" style="756" customWidth="1"/>
    <col min="3498" max="3498" width="9.42578125" style="756" customWidth="1"/>
    <col min="3499" max="3499" width="8.7109375" style="756" customWidth="1"/>
    <col min="3500" max="3500" width="9.28515625" style="756" customWidth="1"/>
    <col min="3501" max="3501" width="10.140625" style="756" customWidth="1"/>
    <col min="3502" max="3502" width="5.140625" style="756" customWidth="1"/>
    <col min="3503" max="3503" width="10.140625" style="756" customWidth="1"/>
    <col min="3504" max="3504" width="6.42578125" style="756" customWidth="1"/>
    <col min="3505" max="3505" width="11.42578125" style="756"/>
    <col min="3506" max="3506" width="1.28515625" style="756" customWidth="1"/>
    <col min="3507" max="3507" width="1.42578125" style="756" customWidth="1"/>
    <col min="3508" max="3508" width="8.28515625" style="756" customWidth="1"/>
    <col min="3509" max="3509" width="11.42578125" style="756"/>
    <col min="3510" max="3511" width="10.7109375" style="756" customWidth="1"/>
    <col min="3512" max="3512" width="10.28515625" style="756" customWidth="1"/>
    <col min="3513" max="3513" width="11.28515625" style="756" customWidth="1"/>
    <col min="3514" max="3514" width="7.7109375" style="756" customWidth="1"/>
    <col min="3515" max="3515" width="10.140625" style="756" customWidth="1"/>
    <col min="3516" max="3516" width="6.5703125" style="756" customWidth="1"/>
    <col min="3517" max="3517" width="1.140625" style="756" customWidth="1"/>
    <col min="3518" max="3518" width="24.5703125" style="756" customWidth="1"/>
    <col min="3519" max="3519" width="9.85546875" style="756" customWidth="1"/>
    <col min="3520" max="3520" width="10.7109375" style="756" customWidth="1"/>
    <col min="3521" max="3521" width="10.85546875" style="756" customWidth="1"/>
    <col min="3522" max="3522" width="11.140625" style="756" customWidth="1"/>
    <col min="3523" max="3523" width="9.85546875" style="756" customWidth="1"/>
    <col min="3524" max="3524" width="1" style="756" customWidth="1"/>
    <col min="3525" max="3525" width="16.5703125" style="756" customWidth="1"/>
    <col min="3526" max="3526" width="0.5703125" style="756" customWidth="1"/>
    <col min="3527" max="3527" width="0.7109375" style="756" customWidth="1"/>
    <col min="3528" max="3528" width="27.85546875" style="756" customWidth="1"/>
    <col min="3529" max="3529" width="0.85546875" style="756" customWidth="1"/>
    <col min="3530" max="3530" width="27.42578125" style="756" customWidth="1"/>
    <col min="3531" max="3531" width="14.7109375" style="756" customWidth="1"/>
    <col min="3532" max="3532" width="0.42578125" style="756" customWidth="1"/>
    <col min="3533" max="3533" width="0.7109375" style="756" customWidth="1"/>
    <col min="3534" max="3534" width="21.7109375" style="756" customWidth="1"/>
    <col min="3535" max="3535" width="1.28515625" style="756" customWidth="1"/>
    <col min="3536" max="3536" width="21.140625" style="756" customWidth="1"/>
    <col min="3537" max="3741" width="11.42578125" style="756"/>
    <col min="3742" max="3742" width="0.7109375" style="756" customWidth="1"/>
    <col min="3743" max="3744" width="1.5703125" style="756" customWidth="1"/>
    <col min="3745" max="3745" width="16.42578125" style="756" customWidth="1"/>
    <col min="3746" max="3748" width="10.42578125" style="756" customWidth="1"/>
    <col min="3749" max="3749" width="8.7109375" style="756" customWidth="1"/>
    <col min="3750" max="3750" width="0.7109375" style="756" customWidth="1"/>
    <col min="3751" max="3751" width="3.140625" style="756" customWidth="1"/>
    <col min="3752" max="3752" width="1.140625" style="756" customWidth="1"/>
    <col min="3753" max="3753" width="18" style="756" customWidth="1"/>
    <col min="3754" max="3754" width="9.42578125" style="756" customWidth="1"/>
    <col min="3755" max="3755" width="8.7109375" style="756" customWidth="1"/>
    <col min="3756" max="3756" width="9.28515625" style="756" customWidth="1"/>
    <col min="3757" max="3757" width="10.140625" style="756" customWidth="1"/>
    <col min="3758" max="3758" width="5.140625" style="756" customWidth="1"/>
    <col min="3759" max="3759" width="10.140625" style="756" customWidth="1"/>
    <col min="3760" max="3760" width="6.42578125" style="756" customWidth="1"/>
    <col min="3761" max="3761" width="11.42578125" style="756"/>
    <col min="3762" max="3762" width="1.28515625" style="756" customWidth="1"/>
    <col min="3763" max="3763" width="1.42578125" style="756" customWidth="1"/>
    <col min="3764" max="3764" width="8.28515625" style="756" customWidth="1"/>
    <col min="3765" max="3765" width="11.42578125" style="756"/>
    <col min="3766" max="3767" width="10.7109375" style="756" customWidth="1"/>
    <col min="3768" max="3768" width="10.28515625" style="756" customWidth="1"/>
    <col min="3769" max="3769" width="11.28515625" style="756" customWidth="1"/>
    <col min="3770" max="3770" width="7.7109375" style="756" customWidth="1"/>
    <col min="3771" max="3771" width="10.140625" style="756" customWidth="1"/>
    <col min="3772" max="3772" width="6.5703125" style="756" customWidth="1"/>
    <col min="3773" max="3773" width="1.140625" style="756" customWidth="1"/>
    <col min="3774" max="3774" width="24.5703125" style="756" customWidth="1"/>
    <col min="3775" max="3775" width="9.85546875" style="756" customWidth="1"/>
    <col min="3776" max="3776" width="10.7109375" style="756" customWidth="1"/>
    <col min="3777" max="3777" width="10.85546875" style="756" customWidth="1"/>
    <col min="3778" max="3778" width="11.140625" style="756" customWidth="1"/>
    <col min="3779" max="3779" width="9.85546875" style="756" customWidth="1"/>
    <col min="3780" max="3780" width="1" style="756" customWidth="1"/>
    <col min="3781" max="3781" width="16.5703125" style="756" customWidth="1"/>
    <col min="3782" max="3782" width="0.5703125" style="756" customWidth="1"/>
    <col min="3783" max="3783" width="0.7109375" style="756" customWidth="1"/>
    <col min="3784" max="3784" width="27.85546875" style="756" customWidth="1"/>
    <col min="3785" max="3785" width="0.85546875" style="756" customWidth="1"/>
    <col min="3786" max="3786" width="27.42578125" style="756" customWidth="1"/>
    <col min="3787" max="3787" width="14.7109375" style="756" customWidth="1"/>
    <col min="3788" max="3788" width="0.42578125" style="756" customWidth="1"/>
    <col min="3789" max="3789" width="0.7109375" style="756" customWidth="1"/>
    <col min="3790" max="3790" width="21.7109375" style="756" customWidth="1"/>
    <col min="3791" max="3791" width="1.28515625" style="756" customWidth="1"/>
    <col min="3792" max="3792" width="21.140625" style="756" customWidth="1"/>
    <col min="3793" max="3997" width="11.42578125" style="756"/>
    <col min="3998" max="3998" width="0.7109375" style="756" customWidth="1"/>
    <col min="3999" max="4000" width="1.5703125" style="756" customWidth="1"/>
    <col min="4001" max="4001" width="16.42578125" style="756" customWidth="1"/>
    <col min="4002" max="4004" width="10.42578125" style="756" customWidth="1"/>
    <col min="4005" max="4005" width="8.7109375" style="756" customWidth="1"/>
    <col min="4006" max="4006" width="0.7109375" style="756" customWidth="1"/>
    <col min="4007" max="4007" width="3.140625" style="756" customWidth="1"/>
    <col min="4008" max="4008" width="1.140625" style="756" customWidth="1"/>
    <col min="4009" max="4009" width="18" style="756" customWidth="1"/>
    <col min="4010" max="4010" width="9.42578125" style="756" customWidth="1"/>
    <col min="4011" max="4011" width="8.7109375" style="756" customWidth="1"/>
    <col min="4012" max="4012" width="9.28515625" style="756" customWidth="1"/>
    <col min="4013" max="4013" width="10.140625" style="756" customWidth="1"/>
    <col min="4014" max="4014" width="5.140625" style="756" customWidth="1"/>
    <col min="4015" max="4015" width="10.140625" style="756" customWidth="1"/>
    <col min="4016" max="4016" width="6.42578125" style="756" customWidth="1"/>
    <col min="4017" max="4017" width="11.42578125" style="756"/>
    <col min="4018" max="4018" width="1.28515625" style="756" customWidth="1"/>
    <col min="4019" max="4019" width="1.42578125" style="756" customWidth="1"/>
    <col min="4020" max="4020" width="8.28515625" style="756" customWidth="1"/>
    <col min="4021" max="4021" width="11.42578125" style="756"/>
    <col min="4022" max="4023" width="10.7109375" style="756" customWidth="1"/>
    <col min="4024" max="4024" width="10.28515625" style="756" customWidth="1"/>
    <col min="4025" max="4025" width="11.28515625" style="756" customWidth="1"/>
    <col min="4026" max="4026" width="7.7109375" style="756" customWidth="1"/>
    <col min="4027" max="4027" width="10.140625" style="756" customWidth="1"/>
    <col min="4028" max="4028" width="6.5703125" style="756" customWidth="1"/>
    <col min="4029" max="4029" width="1.140625" style="756" customWidth="1"/>
    <col min="4030" max="4030" width="24.5703125" style="756" customWidth="1"/>
    <col min="4031" max="4031" width="9.85546875" style="756" customWidth="1"/>
    <col min="4032" max="4032" width="10.7109375" style="756" customWidth="1"/>
    <col min="4033" max="4033" width="10.85546875" style="756" customWidth="1"/>
    <col min="4034" max="4034" width="11.140625" style="756" customWidth="1"/>
    <col min="4035" max="4035" width="9.85546875" style="756" customWidth="1"/>
    <col min="4036" max="4036" width="1" style="756" customWidth="1"/>
    <col min="4037" max="4037" width="16.5703125" style="756" customWidth="1"/>
    <col min="4038" max="4038" width="0.5703125" style="756" customWidth="1"/>
    <col min="4039" max="4039" width="0.7109375" style="756" customWidth="1"/>
    <col min="4040" max="4040" width="27.85546875" style="756" customWidth="1"/>
    <col min="4041" max="4041" width="0.85546875" style="756" customWidth="1"/>
    <col min="4042" max="4042" width="27.42578125" style="756" customWidth="1"/>
    <col min="4043" max="4043" width="14.7109375" style="756" customWidth="1"/>
    <col min="4044" max="4044" width="0.42578125" style="756" customWidth="1"/>
    <col min="4045" max="4045" width="0.7109375" style="756" customWidth="1"/>
    <col min="4046" max="4046" width="21.7109375" style="756" customWidth="1"/>
    <col min="4047" max="4047" width="1.28515625" style="756" customWidth="1"/>
    <col min="4048" max="4048" width="21.140625" style="756" customWidth="1"/>
    <col min="4049" max="4253" width="11.42578125" style="756"/>
    <col min="4254" max="4254" width="0.7109375" style="756" customWidth="1"/>
    <col min="4255" max="4256" width="1.5703125" style="756" customWidth="1"/>
    <col min="4257" max="4257" width="16.42578125" style="756" customWidth="1"/>
    <col min="4258" max="4260" width="10.42578125" style="756" customWidth="1"/>
    <col min="4261" max="4261" width="8.7109375" style="756" customWidth="1"/>
    <col min="4262" max="4262" width="0.7109375" style="756" customWidth="1"/>
    <col min="4263" max="4263" width="3.140625" style="756" customWidth="1"/>
    <col min="4264" max="4264" width="1.140625" style="756" customWidth="1"/>
    <col min="4265" max="4265" width="18" style="756" customWidth="1"/>
    <col min="4266" max="4266" width="9.42578125" style="756" customWidth="1"/>
    <col min="4267" max="4267" width="8.7109375" style="756" customWidth="1"/>
    <col min="4268" max="4268" width="9.28515625" style="756" customWidth="1"/>
    <col min="4269" max="4269" width="10.140625" style="756" customWidth="1"/>
    <col min="4270" max="4270" width="5.140625" style="756" customWidth="1"/>
    <col min="4271" max="4271" width="10.140625" style="756" customWidth="1"/>
    <col min="4272" max="4272" width="6.42578125" style="756" customWidth="1"/>
    <col min="4273" max="4273" width="11.42578125" style="756"/>
    <col min="4274" max="4274" width="1.28515625" style="756" customWidth="1"/>
    <col min="4275" max="4275" width="1.42578125" style="756" customWidth="1"/>
    <col min="4276" max="4276" width="8.28515625" style="756" customWidth="1"/>
    <col min="4277" max="4277" width="11.42578125" style="756"/>
    <col min="4278" max="4279" width="10.7109375" style="756" customWidth="1"/>
    <col min="4280" max="4280" width="10.28515625" style="756" customWidth="1"/>
    <col min="4281" max="4281" width="11.28515625" style="756" customWidth="1"/>
    <col min="4282" max="4282" width="7.7109375" style="756" customWidth="1"/>
    <col min="4283" max="4283" width="10.140625" style="756" customWidth="1"/>
    <col min="4284" max="4284" width="6.5703125" style="756" customWidth="1"/>
    <col min="4285" max="4285" width="1.140625" style="756" customWidth="1"/>
    <col min="4286" max="4286" width="24.5703125" style="756" customWidth="1"/>
    <col min="4287" max="4287" width="9.85546875" style="756" customWidth="1"/>
    <col min="4288" max="4288" width="10.7109375" style="756" customWidth="1"/>
    <col min="4289" max="4289" width="10.85546875" style="756" customWidth="1"/>
    <col min="4290" max="4290" width="11.140625" style="756" customWidth="1"/>
    <col min="4291" max="4291" width="9.85546875" style="756" customWidth="1"/>
    <col min="4292" max="4292" width="1" style="756" customWidth="1"/>
    <col min="4293" max="4293" width="16.5703125" style="756" customWidth="1"/>
    <col min="4294" max="4294" width="0.5703125" style="756" customWidth="1"/>
    <col min="4295" max="4295" width="0.7109375" style="756" customWidth="1"/>
    <col min="4296" max="4296" width="27.85546875" style="756" customWidth="1"/>
    <col min="4297" max="4297" width="0.85546875" style="756" customWidth="1"/>
    <col min="4298" max="4298" width="27.42578125" style="756" customWidth="1"/>
    <col min="4299" max="4299" width="14.7109375" style="756" customWidth="1"/>
    <col min="4300" max="4300" width="0.42578125" style="756" customWidth="1"/>
    <col min="4301" max="4301" width="0.7109375" style="756" customWidth="1"/>
    <col min="4302" max="4302" width="21.7109375" style="756" customWidth="1"/>
    <col min="4303" max="4303" width="1.28515625" style="756" customWidth="1"/>
    <col min="4304" max="4304" width="21.140625" style="756" customWidth="1"/>
    <col min="4305" max="4509" width="11.42578125" style="756"/>
    <col min="4510" max="4510" width="0.7109375" style="756" customWidth="1"/>
    <col min="4511" max="4512" width="1.5703125" style="756" customWidth="1"/>
    <col min="4513" max="4513" width="16.42578125" style="756" customWidth="1"/>
    <col min="4514" max="4516" width="10.42578125" style="756" customWidth="1"/>
    <col min="4517" max="4517" width="8.7109375" style="756" customWidth="1"/>
    <col min="4518" max="4518" width="0.7109375" style="756" customWidth="1"/>
    <col min="4519" max="4519" width="3.140625" style="756" customWidth="1"/>
    <col min="4520" max="4520" width="1.140625" style="756" customWidth="1"/>
    <col min="4521" max="4521" width="18" style="756" customWidth="1"/>
    <col min="4522" max="4522" width="9.42578125" style="756" customWidth="1"/>
    <col min="4523" max="4523" width="8.7109375" style="756" customWidth="1"/>
    <col min="4524" max="4524" width="9.28515625" style="756" customWidth="1"/>
    <col min="4525" max="4525" width="10.140625" style="756" customWidth="1"/>
    <col min="4526" max="4526" width="5.140625" style="756" customWidth="1"/>
    <col min="4527" max="4527" width="10.140625" style="756" customWidth="1"/>
    <col min="4528" max="4528" width="6.42578125" style="756" customWidth="1"/>
    <col min="4529" max="4529" width="11.42578125" style="756"/>
    <col min="4530" max="4530" width="1.28515625" style="756" customWidth="1"/>
    <col min="4531" max="4531" width="1.42578125" style="756" customWidth="1"/>
    <col min="4532" max="4532" width="8.28515625" style="756" customWidth="1"/>
    <col min="4533" max="4533" width="11.42578125" style="756"/>
    <col min="4534" max="4535" width="10.7109375" style="756" customWidth="1"/>
    <col min="4536" max="4536" width="10.28515625" style="756" customWidth="1"/>
    <col min="4537" max="4537" width="11.28515625" style="756" customWidth="1"/>
    <col min="4538" max="4538" width="7.7109375" style="756" customWidth="1"/>
    <col min="4539" max="4539" width="10.140625" style="756" customWidth="1"/>
    <col min="4540" max="4540" width="6.5703125" style="756" customWidth="1"/>
    <col min="4541" max="4541" width="1.140625" style="756" customWidth="1"/>
    <col min="4542" max="4542" width="24.5703125" style="756" customWidth="1"/>
    <col min="4543" max="4543" width="9.85546875" style="756" customWidth="1"/>
    <col min="4544" max="4544" width="10.7109375" style="756" customWidth="1"/>
    <col min="4545" max="4545" width="10.85546875" style="756" customWidth="1"/>
    <col min="4546" max="4546" width="11.140625" style="756" customWidth="1"/>
    <col min="4547" max="4547" width="9.85546875" style="756" customWidth="1"/>
    <col min="4548" max="4548" width="1" style="756" customWidth="1"/>
    <col min="4549" max="4549" width="16.5703125" style="756" customWidth="1"/>
    <col min="4550" max="4550" width="0.5703125" style="756" customWidth="1"/>
    <col min="4551" max="4551" width="0.7109375" style="756" customWidth="1"/>
    <col min="4552" max="4552" width="27.85546875" style="756" customWidth="1"/>
    <col min="4553" max="4553" width="0.85546875" style="756" customWidth="1"/>
    <col min="4554" max="4554" width="27.42578125" style="756" customWidth="1"/>
    <col min="4555" max="4555" width="14.7109375" style="756" customWidth="1"/>
    <col min="4556" max="4556" width="0.42578125" style="756" customWidth="1"/>
    <col min="4557" max="4557" width="0.7109375" style="756" customWidth="1"/>
    <col min="4558" max="4558" width="21.7109375" style="756" customWidth="1"/>
    <col min="4559" max="4559" width="1.28515625" style="756" customWidth="1"/>
    <col min="4560" max="4560" width="21.140625" style="756" customWidth="1"/>
    <col min="4561" max="4765" width="11.42578125" style="756"/>
    <col min="4766" max="4766" width="0.7109375" style="756" customWidth="1"/>
    <col min="4767" max="4768" width="1.5703125" style="756" customWidth="1"/>
    <col min="4769" max="4769" width="16.42578125" style="756" customWidth="1"/>
    <col min="4770" max="4772" width="10.42578125" style="756" customWidth="1"/>
    <col min="4773" max="4773" width="8.7109375" style="756" customWidth="1"/>
    <col min="4774" max="4774" width="0.7109375" style="756" customWidth="1"/>
    <col min="4775" max="4775" width="3.140625" style="756" customWidth="1"/>
    <col min="4776" max="4776" width="1.140625" style="756" customWidth="1"/>
    <col min="4777" max="4777" width="18" style="756" customWidth="1"/>
    <col min="4778" max="4778" width="9.42578125" style="756" customWidth="1"/>
    <col min="4779" max="4779" width="8.7109375" style="756" customWidth="1"/>
    <col min="4780" max="4780" width="9.28515625" style="756" customWidth="1"/>
    <col min="4781" max="4781" width="10.140625" style="756" customWidth="1"/>
    <col min="4782" max="4782" width="5.140625" style="756" customWidth="1"/>
    <col min="4783" max="4783" width="10.140625" style="756" customWidth="1"/>
    <col min="4784" max="4784" width="6.42578125" style="756" customWidth="1"/>
    <col min="4785" max="4785" width="11.42578125" style="756"/>
    <col min="4786" max="4786" width="1.28515625" style="756" customWidth="1"/>
    <col min="4787" max="4787" width="1.42578125" style="756" customWidth="1"/>
    <col min="4788" max="4788" width="8.28515625" style="756" customWidth="1"/>
    <col min="4789" max="4789" width="11.42578125" style="756"/>
    <col min="4790" max="4791" width="10.7109375" style="756" customWidth="1"/>
    <col min="4792" max="4792" width="10.28515625" style="756" customWidth="1"/>
    <col min="4793" max="4793" width="11.28515625" style="756" customWidth="1"/>
    <col min="4794" max="4794" width="7.7109375" style="756" customWidth="1"/>
    <col min="4795" max="4795" width="10.140625" style="756" customWidth="1"/>
    <col min="4796" max="4796" width="6.5703125" style="756" customWidth="1"/>
    <col min="4797" max="4797" width="1.140625" style="756" customWidth="1"/>
    <col min="4798" max="4798" width="24.5703125" style="756" customWidth="1"/>
    <col min="4799" max="4799" width="9.85546875" style="756" customWidth="1"/>
    <col min="4800" max="4800" width="10.7109375" style="756" customWidth="1"/>
    <col min="4801" max="4801" width="10.85546875" style="756" customWidth="1"/>
    <col min="4802" max="4802" width="11.140625" style="756" customWidth="1"/>
    <col min="4803" max="4803" width="9.85546875" style="756" customWidth="1"/>
    <col min="4804" max="4804" width="1" style="756" customWidth="1"/>
    <col min="4805" max="4805" width="16.5703125" style="756" customWidth="1"/>
    <col min="4806" max="4806" width="0.5703125" style="756" customWidth="1"/>
    <col min="4807" max="4807" width="0.7109375" style="756" customWidth="1"/>
    <col min="4808" max="4808" width="27.85546875" style="756" customWidth="1"/>
    <col min="4809" max="4809" width="0.85546875" style="756" customWidth="1"/>
    <col min="4810" max="4810" width="27.42578125" style="756" customWidth="1"/>
    <col min="4811" max="4811" width="14.7109375" style="756" customWidth="1"/>
    <col min="4812" max="4812" width="0.42578125" style="756" customWidth="1"/>
    <col min="4813" max="4813" width="0.7109375" style="756" customWidth="1"/>
    <col min="4814" max="4814" width="21.7109375" style="756" customWidth="1"/>
    <col min="4815" max="4815" width="1.28515625" style="756" customWidth="1"/>
    <col min="4816" max="4816" width="21.140625" style="756" customWidth="1"/>
    <col min="4817" max="5021" width="11.42578125" style="756"/>
    <col min="5022" max="5022" width="0.7109375" style="756" customWidth="1"/>
    <col min="5023" max="5024" width="1.5703125" style="756" customWidth="1"/>
    <col min="5025" max="5025" width="16.42578125" style="756" customWidth="1"/>
    <col min="5026" max="5028" width="10.42578125" style="756" customWidth="1"/>
    <col min="5029" max="5029" width="8.7109375" style="756" customWidth="1"/>
    <col min="5030" max="5030" width="0.7109375" style="756" customWidth="1"/>
    <col min="5031" max="5031" width="3.140625" style="756" customWidth="1"/>
    <col min="5032" max="5032" width="1.140625" style="756" customWidth="1"/>
    <col min="5033" max="5033" width="18" style="756" customWidth="1"/>
    <col min="5034" max="5034" width="9.42578125" style="756" customWidth="1"/>
    <col min="5035" max="5035" width="8.7109375" style="756" customWidth="1"/>
    <col min="5036" max="5036" width="9.28515625" style="756" customWidth="1"/>
    <col min="5037" max="5037" width="10.140625" style="756" customWidth="1"/>
    <col min="5038" max="5038" width="5.140625" style="756" customWidth="1"/>
    <col min="5039" max="5039" width="10.140625" style="756" customWidth="1"/>
    <col min="5040" max="5040" width="6.42578125" style="756" customWidth="1"/>
    <col min="5041" max="5041" width="11.42578125" style="756"/>
    <col min="5042" max="5042" width="1.28515625" style="756" customWidth="1"/>
    <col min="5043" max="5043" width="1.42578125" style="756" customWidth="1"/>
    <col min="5044" max="5044" width="8.28515625" style="756" customWidth="1"/>
    <col min="5045" max="5045" width="11.42578125" style="756"/>
    <col min="5046" max="5047" width="10.7109375" style="756" customWidth="1"/>
    <col min="5048" max="5048" width="10.28515625" style="756" customWidth="1"/>
    <col min="5049" max="5049" width="11.28515625" style="756" customWidth="1"/>
    <col min="5050" max="5050" width="7.7109375" style="756" customWidth="1"/>
    <col min="5051" max="5051" width="10.140625" style="756" customWidth="1"/>
    <col min="5052" max="5052" width="6.5703125" style="756" customWidth="1"/>
    <col min="5053" max="5053" width="1.140625" style="756" customWidth="1"/>
    <col min="5054" max="5054" width="24.5703125" style="756" customWidth="1"/>
    <col min="5055" max="5055" width="9.85546875" style="756" customWidth="1"/>
    <col min="5056" max="5056" width="10.7109375" style="756" customWidth="1"/>
    <col min="5057" max="5057" width="10.85546875" style="756" customWidth="1"/>
    <col min="5058" max="5058" width="11.140625" style="756" customWidth="1"/>
    <col min="5059" max="5059" width="9.85546875" style="756" customWidth="1"/>
    <col min="5060" max="5060" width="1" style="756" customWidth="1"/>
    <col min="5061" max="5061" width="16.5703125" style="756" customWidth="1"/>
    <col min="5062" max="5062" width="0.5703125" style="756" customWidth="1"/>
    <col min="5063" max="5063" width="0.7109375" style="756" customWidth="1"/>
    <col min="5064" max="5064" width="27.85546875" style="756" customWidth="1"/>
    <col min="5065" max="5065" width="0.85546875" style="756" customWidth="1"/>
    <col min="5066" max="5066" width="27.42578125" style="756" customWidth="1"/>
    <col min="5067" max="5067" width="14.7109375" style="756" customWidth="1"/>
    <col min="5068" max="5068" width="0.42578125" style="756" customWidth="1"/>
    <col min="5069" max="5069" width="0.7109375" style="756" customWidth="1"/>
    <col min="5070" max="5070" width="21.7109375" style="756" customWidth="1"/>
    <col min="5071" max="5071" width="1.28515625" style="756" customWidth="1"/>
    <col min="5072" max="5072" width="21.140625" style="756" customWidth="1"/>
    <col min="5073" max="5277" width="11.42578125" style="756"/>
    <col min="5278" max="5278" width="0.7109375" style="756" customWidth="1"/>
    <col min="5279" max="5280" width="1.5703125" style="756" customWidth="1"/>
    <col min="5281" max="5281" width="16.42578125" style="756" customWidth="1"/>
    <col min="5282" max="5284" width="10.42578125" style="756" customWidth="1"/>
    <col min="5285" max="5285" width="8.7109375" style="756" customWidth="1"/>
    <col min="5286" max="5286" width="0.7109375" style="756" customWidth="1"/>
    <col min="5287" max="5287" width="3.140625" style="756" customWidth="1"/>
    <col min="5288" max="5288" width="1.140625" style="756" customWidth="1"/>
    <col min="5289" max="5289" width="18" style="756" customWidth="1"/>
    <col min="5290" max="5290" width="9.42578125" style="756" customWidth="1"/>
    <col min="5291" max="5291" width="8.7109375" style="756" customWidth="1"/>
    <col min="5292" max="5292" width="9.28515625" style="756" customWidth="1"/>
    <col min="5293" max="5293" width="10.140625" style="756" customWidth="1"/>
    <col min="5294" max="5294" width="5.140625" style="756" customWidth="1"/>
    <col min="5295" max="5295" width="10.140625" style="756" customWidth="1"/>
    <col min="5296" max="5296" width="6.42578125" style="756" customWidth="1"/>
    <col min="5297" max="5297" width="11.42578125" style="756"/>
    <col min="5298" max="5298" width="1.28515625" style="756" customWidth="1"/>
    <col min="5299" max="5299" width="1.42578125" style="756" customWidth="1"/>
    <col min="5300" max="5300" width="8.28515625" style="756" customWidth="1"/>
    <col min="5301" max="5301" width="11.42578125" style="756"/>
    <col min="5302" max="5303" width="10.7109375" style="756" customWidth="1"/>
    <col min="5304" max="5304" width="10.28515625" style="756" customWidth="1"/>
    <col min="5305" max="5305" width="11.28515625" style="756" customWidth="1"/>
    <col min="5306" max="5306" width="7.7109375" style="756" customWidth="1"/>
    <col min="5307" max="5307" width="10.140625" style="756" customWidth="1"/>
    <col min="5308" max="5308" width="6.5703125" style="756" customWidth="1"/>
    <col min="5309" max="5309" width="1.140625" style="756" customWidth="1"/>
    <col min="5310" max="5310" width="24.5703125" style="756" customWidth="1"/>
    <col min="5311" max="5311" width="9.85546875" style="756" customWidth="1"/>
    <col min="5312" max="5312" width="10.7109375" style="756" customWidth="1"/>
    <col min="5313" max="5313" width="10.85546875" style="756" customWidth="1"/>
    <col min="5314" max="5314" width="11.140625" style="756" customWidth="1"/>
    <col min="5315" max="5315" width="9.85546875" style="756" customWidth="1"/>
    <col min="5316" max="5316" width="1" style="756" customWidth="1"/>
    <col min="5317" max="5317" width="16.5703125" style="756" customWidth="1"/>
    <col min="5318" max="5318" width="0.5703125" style="756" customWidth="1"/>
    <col min="5319" max="5319" width="0.7109375" style="756" customWidth="1"/>
    <col min="5320" max="5320" width="27.85546875" style="756" customWidth="1"/>
    <col min="5321" max="5321" width="0.85546875" style="756" customWidth="1"/>
    <col min="5322" max="5322" width="27.42578125" style="756" customWidth="1"/>
    <col min="5323" max="5323" width="14.7109375" style="756" customWidth="1"/>
    <col min="5324" max="5324" width="0.42578125" style="756" customWidth="1"/>
    <col min="5325" max="5325" width="0.7109375" style="756" customWidth="1"/>
    <col min="5326" max="5326" width="21.7109375" style="756" customWidth="1"/>
    <col min="5327" max="5327" width="1.28515625" style="756" customWidth="1"/>
    <col min="5328" max="5328" width="21.140625" style="756" customWidth="1"/>
    <col min="5329" max="5533" width="11.42578125" style="756"/>
    <col min="5534" max="5534" width="0.7109375" style="756" customWidth="1"/>
    <col min="5535" max="5536" width="1.5703125" style="756" customWidth="1"/>
    <col min="5537" max="5537" width="16.42578125" style="756" customWidth="1"/>
    <col min="5538" max="5540" width="10.42578125" style="756" customWidth="1"/>
    <col min="5541" max="5541" width="8.7109375" style="756" customWidth="1"/>
    <col min="5542" max="5542" width="0.7109375" style="756" customWidth="1"/>
    <col min="5543" max="5543" width="3.140625" style="756" customWidth="1"/>
    <col min="5544" max="5544" width="1.140625" style="756" customWidth="1"/>
    <col min="5545" max="5545" width="18" style="756" customWidth="1"/>
    <col min="5546" max="5546" width="9.42578125" style="756" customWidth="1"/>
    <col min="5547" max="5547" width="8.7109375" style="756" customWidth="1"/>
    <col min="5548" max="5548" width="9.28515625" style="756" customWidth="1"/>
    <col min="5549" max="5549" width="10.140625" style="756" customWidth="1"/>
    <col min="5550" max="5550" width="5.140625" style="756" customWidth="1"/>
    <col min="5551" max="5551" width="10.140625" style="756" customWidth="1"/>
    <col min="5552" max="5552" width="6.42578125" style="756" customWidth="1"/>
    <col min="5553" max="5553" width="11.42578125" style="756"/>
    <col min="5554" max="5554" width="1.28515625" style="756" customWidth="1"/>
    <col min="5555" max="5555" width="1.42578125" style="756" customWidth="1"/>
    <col min="5556" max="5556" width="8.28515625" style="756" customWidth="1"/>
    <col min="5557" max="5557" width="11.42578125" style="756"/>
    <col min="5558" max="5559" width="10.7109375" style="756" customWidth="1"/>
    <col min="5560" max="5560" width="10.28515625" style="756" customWidth="1"/>
    <col min="5561" max="5561" width="11.28515625" style="756" customWidth="1"/>
    <col min="5562" max="5562" width="7.7109375" style="756" customWidth="1"/>
    <col min="5563" max="5563" width="10.140625" style="756" customWidth="1"/>
    <col min="5564" max="5564" width="6.5703125" style="756" customWidth="1"/>
    <col min="5565" max="5565" width="1.140625" style="756" customWidth="1"/>
    <col min="5566" max="5566" width="24.5703125" style="756" customWidth="1"/>
    <col min="5567" max="5567" width="9.85546875" style="756" customWidth="1"/>
    <col min="5568" max="5568" width="10.7109375" style="756" customWidth="1"/>
    <col min="5569" max="5569" width="10.85546875" style="756" customWidth="1"/>
    <col min="5570" max="5570" width="11.140625" style="756" customWidth="1"/>
    <col min="5571" max="5571" width="9.85546875" style="756" customWidth="1"/>
    <col min="5572" max="5572" width="1" style="756" customWidth="1"/>
    <col min="5573" max="5573" width="16.5703125" style="756" customWidth="1"/>
    <col min="5574" max="5574" width="0.5703125" style="756" customWidth="1"/>
    <col min="5575" max="5575" width="0.7109375" style="756" customWidth="1"/>
    <col min="5576" max="5576" width="27.85546875" style="756" customWidth="1"/>
    <col min="5577" max="5577" width="0.85546875" style="756" customWidth="1"/>
    <col min="5578" max="5578" width="27.42578125" style="756" customWidth="1"/>
    <col min="5579" max="5579" width="14.7109375" style="756" customWidth="1"/>
    <col min="5580" max="5580" width="0.42578125" style="756" customWidth="1"/>
    <col min="5581" max="5581" width="0.7109375" style="756" customWidth="1"/>
    <col min="5582" max="5582" width="21.7109375" style="756" customWidth="1"/>
    <col min="5583" max="5583" width="1.28515625" style="756" customWidth="1"/>
    <col min="5584" max="5584" width="21.140625" style="756" customWidth="1"/>
    <col min="5585" max="5789" width="11.42578125" style="756"/>
    <col min="5790" max="5790" width="0.7109375" style="756" customWidth="1"/>
    <col min="5791" max="5792" width="1.5703125" style="756" customWidth="1"/>
    <col min="5793" max="5793" width="16.42578125" style="756" customWidth="1"/>
    <col min="5794" max="5796" width="10.42578125" style="756" customWidth="1"/>
    <col min="5797" max="5797" width="8.7109375" style="756" customWidth="1"/>
    <col min="5798" max="5798" width="0.7109375" style="756" customWidth="1"/>
    <col min="5799" max="5799" width="3.140625" style="756" customWidth="1"/>
    <col min="5800" max="5800" width="1.140625" style="756" customWidth="1"/>
    <col min="5801" max="5801" width="18" style="756" customWidth="1"/>
    <col min="5802" max="5802" width="9.42578125" style="756" customWidth="1"/>
    <col min="5803" max="5803" width="8.7109375" style="756" customWidth="1"/>
    <col min="5804" max="5804" width="9.28515625" style="756" customWidth="1"/>
    <col min="5805" max="5805" width="10.140625" style="756" customWidth="1"/>
    <col min="5806" max="5806" width="5.140625" style="756" customWidth="1"/>
    <col min="5807" max="5807" width="10.140625" style="756" customWidth="1"/>
    <col min="5808" max="5808" width="6.42578125" style="756" customWidth="1"/>
    <col min="5809" max="5809" width="11.42578125" style="756"/>
    <col min="5810" max="5810" width="1.28515625" style="756" customWidth="1"/>
    <col min="5811" max="5811" width="1.42578125" style="756" customWidth="1"/>
    <col min="5812" max="5812" width="8.28515625" style="756" customWidth="1"/>
    <col min="5813" max="5813" width="11.42578125" style="756"/>
    <col min="5814" max="5815" width="10.7109375" style="756" customWidth="1"/>
    <col min="5816" max="5816" width="10.28515625" style="756" customWidth="1"/>
    <col min="5817" max="5817" width="11.28515625" style="756" customWidth="1"/>
    <col min="5818" max="5818" width="7.7109375" style="756" customWidth="1"/>
    <col min="5819" max="5819" width="10.140625" style="756" customWidth="1"/>
    <col min="5820" max="5820" width="6.5703125" style="756" customWidth="1"/>
    <col min="5821" max="5821" width="1.140625" style="756" customWidth="1"/>
    <col min="5822" max="5822" width="24.5703125" style="756" customWidth="1"/>
    <col min="5823" max="5823" width="9.85546875" style="756" customWidth="1"/>
    <col min="5824" max="5824" width="10.7109375" style="756" customWidth="1"/>
    <col min="5825" max="5825" width="10.85546875" style="756" customWidth="1"/>
    <col min="5826" max="5826" width="11.140625" style="756" customWidth="1"/>
    <col min="5827" max="5827" width="9.85546875" style="756" customWidth="1"/>
    <col min="5828" max="5828" width="1" style="756" customWidth="1"/>
    <col min="5829" max="5829" width="16.5703125" style="756" customWidth="1"/>
    <col min="5830" max="5830" width="0.5703125" style="756" customWidth="1"/>
    <col min="5831" max="5831" width="0.7109375" style="756" customWidth="1"/>
    <col min="5832" max="5832" width="27.85546875" style="756" customWidth="1"/>
    <col min="5833" max="5833" width="0.85546875" style="756" customWidth="1"/>
    <col min="5834" max="5834" width="27.42578125" style="756" customWidth="1"/>
    <col min="5835" max="5835" width="14.7109375" style="756" customWidth="1"/>
    <col min="5836" max="5836" width="0.42578125" style="756" customWidth="1"/>
    <col min="5837" max="5837" width="0.7109375" style="756" customWidth="1"/>
    <col min="5838" max="5838" width="21.7109375" style="756" customWidth="1"/>
    <col min="5839" max="5839" width="1.28515625" style="756" customWidth="1"/>
    <col min="5840" max="5840" width="21.140625" style="756" customWidth="1"/>
    <col min="5841" max="6045" width="11.42578125" style="756"/>
    <col min="6046" max="6046" width="0.7109375" style="756" customWidth="1"/>
    <col min="6047" max="6048" width="1.5703125" style="756" customWidth="1"/>
    <col min="6049" max="6049" width="16.42578125" style="756" customWidth="1"/>
    <col min="6050" max="6052" width="10.42578125" style="756" customWidth="1"/>
    <col min="6053" max="6053" width="8.7109375" style="756" customWidth="1"/>
    <col min="6054" max="6054" width="0.7109375" style="756" customWidth="1"/>
    <col min="6055" max="6055" width="3.140625" style="756" customWidth="1"/>
    <col min="6056" max="6056" width="1.140625" style="756" customWidth="1"/>
    <col min="6057" max="6057" width="18" style="756" customWidth="1"/>
    <col min="6058" max="6058" width="9.42578125" style="756" customWidth="1"/>
    <col min="6059" max="6059" width="8.7109375" style="756" customWidth="1"/>
    <col min="6060" max="6060" width="9.28515625" style="756" customWidth="1"/>
    <col min="6061" max="6061" width="10.140625" style="756" customWidth="1"/>
    <col min="6062" max="6062" width="5.140625" style="756" customWidth="1"/>
    <col min="6063" max="6063" width="10.140625" style="756" customWidth="1"/>
    <col min="6064" max="6064" width="6.42578125" style="756" customWidth="1"/>
    <col min="6065" max="6065" width="11.42578125" style="756"/>
    <col min="6066" max="6066" width="1.28515625" style="756" customWidth="1"/>
    <col min="6067" max="6067" width="1.42578125" style="756" customWidth="1"/>
    <col min="6068" max="6068" width="8.28515625" style="756" customWidth="1"/>
    <col min="6069" max="6069" width="11.42578125" style="756"/>
    <col min="6070" max="6071" width="10.7109375" style="756" customWidth="1"/>
    <col min="6072" max="6072" width="10.28515625" style="756" customWidth="1"/>
    <col min="6073" max="6073" width="11.28515625" style="756" customWidth="1"/>
    <col min="6074" max="6074" width="7.7109375" style="756" customWidth="1"/>
    <col min="6075" max="6075" width="10.140625" style="756" customWidth="1"/>
    <col min="6076" max="6076" width="6.5703125" style="756" customWidth="1"/>
    <col min="6077" max="6077" width="1.140625" style="756" customWidth="1"/>
    <col min="6078" max="6078" width="24.5703125" style="756" customWidth="1"/>
    <col min="6079" max="6079" width="9.85546875" style="756" customWidth="1"/>
    <col min="6080" max="6080" width="10.7109375" style="756" customWidth="1"/>
    <col min="6081" max="6081" width="10.85546875" style="756" customWidth="1"/>
    <col min="6082" max="6082" width="11.140625" style="756" customWidth="1"/>
    <col min="6083" max="6083" width="9.85546875" style="756" customWidth="1"/>
    <col min="6084" max="6084" width="1" style="756" customWidth="1"/>
    <col min="6085" max="6085" width="16.5703125" style="756" customWidth="1"/>
    <col min="6086" max="6086" width="0.5703125" style="756" customWidth="1"/>
    <col min="6087" max="6087" width="0.7109375" style="756" customWidth="1"/>
    <col min="6088" max="6088" width="27.85546875" style="756" customWidth="1"/>
    <col min="6089" max="6089" width="0.85546875" style="756" customWidth="1"/>
    <col min="6090" max="6090" width="27.42578125" style="756" customWidth="1"/>
    <col min="6091" max="6091" width="14.7109375" style="756" customWidth="1"/>
    <col min="6092" max="6092" width="0.42578125" style="756" customWidth="1"/>
    <col min="6093" max="6093" width="0.7109375" style="756" customWidth="1"/>
    <col min="6094" max="6094" width="21.7109375" style="756" customWidth="1"/>
    <col min="6095" max="6095" width="1.28515625" style="756" customWidth="1"/>
    <col min="6096" max="6096" width="21.140625" style="756" customWidth="1"/>
    <col min="6097" max="6301" width="11.42578125" style="756"/>
    <col min="6302" max="6302" width="0.7109375" style="756" customWidth="1"/>
    <col min="6303" max="6304" width="1.5703125" style="756" customWidth="1"/>
    <col min="6305" max="6305" width="16.42578125" style="756" customWidth="1"/>
    <col min="6306" max="6308" width="10.42578125" style="756" customWidth="1"/>
    <col min="6309" max="6309" width="8.7109375" style="756" customWidth="1"/>
    <col min="6310" max="6310" width="0.7109375" style="756" customWidth="1"/>
    <col min="6311" max="6311" width="3.140625" style="756" customWidth="1"/>
    <col min="6312" max="6312" width="1.140625" style="756" customWidth="1"/>
    <col min="6313" max="6313" width="18" style="756" customWidth="1"/>
    <col min="6314" max="6314" width="9.42578125" style="756" customWidth="1"/>
    <col min="6315" max="6315" width="8.7109375" style="756" customWidth="1"/>
    <col min="6316" max="6316" width="9.28515625" style="756" customWidth="1"/>
    <col min="6317" max="6317" width="10.140625" style="756" customWidth="1"/>
    <col min="6318" max="6318" width="5.140625" style="756" customWidth="1"/>
    <col min="6319" max="6319" width="10.140625" style="756" customWidth="1"/>
    <col min="6320" max="6320" width="6.42578125" style="756" customWidth="1"/>
    <col min="6321" max="6321" width="11.42578125" style="756"/>
    <col min="6322" max="6322" width="1.28515625" style="756" customWidth="1"/>
    <col min="6323" max="6323" width="1.42578125" style="756" customWidth="1"/>
    <col min="6324" max="6324" width="8.28515625" style="756" customWidth="1"/>
    <col min="6325" max="6325" width="11.42578125" style="756"/>
    <col min="6326" max="6327" width="10.7109375" style="756" customWidth="1"/>
    <col min="6328" max="6328" width="10.28515625" style="756" customWidth="1"/>
    <col min="6329" max="6329" width="11.28515625" style="756" customWidth="1"/>
    <col min="6330" max="6330" width="7.7109375" style="756" customWidth="1"/>
    <col min="6331" max="6331" width="10.140625" style="756" customWidth="1"/>
    <col min="6332" max="6332" width="6.5703125" style="756" customWidth="1"/>
    <col min="6333" max="6333" width="1.140625" style="756" customWidth="1"/>
    <col min="6334" max="6334" width="24.5703125" style="756" customWidth="1"/>
    <col min="6335" max="6335" width="9.85546875" style="756" customWidth="1"/>
    <col min="6336" max="6336" width="10.7109375" style="756" customWidth="1"/>
    <col min="6337" max="6337" width="10.85546875" style="756" customWidth="1"/>
    <col min="6338" max="6338" width="11.140625" style="756" customWidth="1"/>
    <col min="6339" max="6339" width="9.85546875" style="756" customWidth="1"/>
    <col min="6340" max="6340" width="1" style="756" customWidth="1"/>
    <col min="6341" max="6341" width="16.5703125" style="756" customWidth="1"/>
    <col min="6342" max="6342" width="0.5703125" style="756" customWidth="1"/>
    <col min="6343" max="6343" width="0.7109375" style="756" customWidth="1"/>
    <col min="6344" max="6344" width="27.85546875" style="756" customWidth="1"/>
    <col min="6345" max="6345" width="0.85546875" style="756" customWidth="1"/>
    <col min="6346" max="6346" width="27.42578125" style="756" customWidth="1"/>
    <col min="6347" max="6347" width="14.7109375" style="756" customWidth="1"/>
    <col min="6348" max="6348" width="0.42578125" style="756" customWidth="1"/>
    <col min="6349" max="6349" width="0.7109375" style="756" customWidth="1"/>
    <col min="6350" max="6350" width="21.7109375" style="756" customWidth="1"/>
    <col min="6351" max="6351" width="1.28515625" style="756" customWidth="1"/>
    <col min="6352" max="6352" width="21.140625" style="756" customWidth="1"/>
    <col min="6353" max="6557" width="11.42578125" style="756"/>
    <col min="6558" max="6558" width="0.7109375" style="756" customWidth="1"/>
    <col min="6559" max="6560" width="1.5703125" style="756" customWidth="1"/>
    <col min="6561" max="6561" width="16.42578125" style="756" customWidth="1"/>
    <col min="6562" max="6564" width="10.42578125" style="756" customWidth="1"/>
    <col min="6565" max="6565" width="8.7109375" style="756" customWidth="1"/>
    <col min="6566" max="6566" width="0.7109375" style="756" customWidth="1"/>
    <col min="6567" max="6567" width="3.140625" style="756" customWidth="1"/>
    <col min="6568" max="6568" width="1.140625" style="756" customWidth="1"/>
    <col min="6569" max="6569" width="18" style="756" customWidth="1"/>
    <col min="6570" max="6570" width="9.42578125" style="756" customWidth="1"/>
    <col min="6571" max="6571" width="8.7109375" style="756" customWidth="1"/>
    <col min="6572" max="6572" width="9.28515625" style="756" customWidth="1"/>
    <col min="6573" max="6573" width="10.140625" style="756" customWidth="1"/>
    <col min="6574" max="6574" width="5.140625" style="756" customWidth="1"/>
    <col min="6575" max="6575" width="10.140625" style="756" customWidth="1"/>
    <col min="6576" max="6576" width="6.42578125" style="756" customWidth="1"/>
    <col min="6577" max="6577" width="11.42578125" style="756"/>
    <col min="6578" max="6578" width="1.28515625" style="756" customWidth="1"/>
    <col min="6579" max="6579" width="1.42578125" style="756" customWidth="1"/>
    <col min="6580" max="6580" width="8.28515625" style="756" customWidth="1"/>
    <col min="6581" max="6581" width="11.42578125" style="756"/>
    <col min="6582" max="6583" width="10.7109375" style="756" customWidth="1"/>
    <col min="6584" max="6584" width="10.28515625" style="756" customWidth="1"/>
    <col min="6585" max="6585" width="11.28515625" style="756" customWidth="1"/>
    <col min="6586" max="6586" width="7.7109375" style="756" customWidth="1"/>
    <col min="6587" max="6587" width="10.140625" style="756" customWidth="1"/>
    <col min="6588" max="6588" width="6.5703125" style="756" customWidth="1"/>
    <col min="6589" max="6589" width="1.140625" style="756" customWidth="1"/>
    <col min="6590" max="6590" width="24.5703125" style="756" customWidth="1"/>
    <col min="6591" max="6591" width="9.85546875" style="756" customWidth="1"/>
    <col min="6592" max="6592" width="10.7109375" style="756" customWidth="1"/>
    <col min="6593" max="6593" width="10.85546875" style="756" customWidth="1"/>
    <col min="6594" max="6594" width="11.140625" style="756" customWidth="1"/>
    <col min="6595" max="6595" width="9.85546875" style="756" customWidth="1"/>
    <col min="6596" max="6596" width="1" style="756" customWidth="1"/>
    <col min="6597" max="6597" width="16.5703125" style="756" customWidth="1"/>
    <col min="6598" max="6598" width="0.5703125" style="756" customWidth="1"/>
    <col min="6599" max="6599" width="0.7109375" style="756" customWidth="1"/>
    <col min="6600" max="6600" width="27.85546875" style="756" customWidth="1"/>
    <col min="6601" max="6601" width="0.85546875" style="756" customWidth="1"/>
    <col min="6602" max="6602" width="27.42578125" style="756" customWidth="1"/>
    <col min="6603" max="6603" width="14.7109375" style="756" customWidth="1"/>
    <col min="6604" max="6604" width="0.42578125" style="756" customWidth="1"/>
    <col min="6605" max="6605" width="0.7109375" style="756" customWidth="1"/>
    <col min="6606" max="6606" width="21.7109375" style="756" customWidth="1"/>
    <col min="6607" max="6607" width="1.28515625" style="756" customWidth="1"/>
    <col min="6608" max="6608" width="21.140625" style="756" customWidth="1"/>
    <col min="6609" max="6813" width="11.42578125" style="756"/>
    <col min="6814" max="6814" width="0.7109375" style="756" customWidth="1"/>
    <col min="6815" max="6816" width="1.5703125" style="756" customWidth="1"/>
    <col min="6817" max="6817" width="16.42578125" style="756" customWidth="1"/>
    <col min="6818" max="6820" width="10.42578125" style="756" customWidth="1"/>
    <col min="6821" max="6821" width="8.7109375" style="756" customWidth="1"/>
    <col min="6822" max="6822" width="0.7109375" style="756" customWidth="1"/>
    <col min="6823" max="6823" width="3.140625" style="756" customWidth="1"/>
    <col min="6824" max="6824" width="1.140625" style="756" customWidth="1"/>
    <col min="6825" max="6825" width="18" style="756" customWidth="1"/>
    <col min="6826" max="6826" width="9.42578125" style="756" customWidth="1"/>
    <col min="6827" max="6827" width="8.7109375" style="756" customWidth="1"/>
    <col min="6828" max="6828" width="9.28515625" style="756" customWidth="1"/>
    <col min="6829" max="6829" width="10.140625" style="756" customWidth="1"/>
    <col min="6830" max="6830" width="5.140625" style="756" customWidth="1"/>
    <col min="6831" max="6831" width="10.140625" style="756" customWidth="1"/>
    <col min="6832" max="6832" width="6.42578125" style="756" customWidth="1"/>
    <col min="6833" max="6833" width="11.42578125" style="756"/>
    <col min="6834" max="6834" width="1.28515625" style="756" customWidth="1"/>
    <col min="6835" max="6835" width="1.42578125" style="756" customWidth="1"/>
    <col min="6836" max="6836" width="8.28515625" style="756" customWidth="1"/>
    <col min="6837" max="6837" width="11.42578125" style="756"/>
    <col min="6838" max="6839" width="10.7109375" style="756" customWidth="1"/>
    <col min="6840" max="6840" width="10.28515625" style="756" customWidth="1"/>
    <col min="6841" max="6841" width="11.28515625" style="756" customWidth="1"/>
    <col min="6842" max="6842" width="7.7109375" style="756" customWidth="1"/>
    <col min="6843" max="6843" width="10.140625" style="756" customWidth="1"/>
    <col min="6844" max="6844" width="6.5703125" style="756" customWidth="1"/>
    <col min="6845" max="6845" width="1.140625" style="756" customWidth="1"/>
    <col min="6846" max="6846" width="24.5703125" style="756" customWidth="1"/>
    <col min="6847" max="6847" width="9.85546875" style="756" customWidth="1"/>
    <col min="6848" max="6848" width="10.7109375" style="756" customWidth="1"/>
    <col min="6849" max="6849" width="10.85546875" style="756" customWidth="1"/>
    <col min="6850" max="6850" width="11.140625" style="756" customWidth="1"/>
    <col min="6851" max="6851" width="9.85546875" style="756" customWidth="1"/>
    <col min="6852" max="6852" width="1" style="756" customWidth="1"/>
    <col min="6853" max="6853" width="16.5703125" style="756" customWidth="1"/>
    <col min="6854" max="6854" width="0.5703125" style="756" customWidth="1"/>
    <col min="6855" max="6855" width="0.7109375" style="756" customWidth="1"/>
    <col min="6856" max="6856" width="27.85546875" style="756" customWidth="1"/>
    <col min="6857" max="6857" width="0.85546875" style="756" customWidth="1"/>
    <col min="6858" max="6858" width="27.42578125" style="756" customWidth="1"/>
    <col min="6859" max="6859" width="14.7109375" style="756" customWidth="1"/>
    <col min="6860" max="6860" width="0.42578125" style="756" customWidth="1"/>
    <col min="6861" max="6861" width="0.7109375" style="756" customWidth="1"/>
    <col min="6862" max="6862" width="21.7109375" style="756" customWidth="1"/>
    <col min="6863" max="6863" width="1.28515625" style="756" customWidth="1"/>
    <col min="6864" max="6864" width="21.140625" style="756" customWidth="1"/>
    <col min="6865" max="7069" width="11.42578125" style="756"/>
    <col min="7070" max="7070" width="0.7109375" style="756" customWidth="1"/>
    <col min="7071" max="7072" width="1.5703125" style="756" customWidth="1"/>
    <col min="7073" max="7073" width="16.42578125" style="756" customWidth="1"/>
    <col min="7074" max="7076" width="10.42578125" style="756" customWidth="1"/>
    <col min="7077" max="7077" width="8.7109375" style="756" customWidth="1"/>
    <col min="7078" max="7078" width="0.7109375" style="756" customWidth="1"/>
    <col min="7079" max="7079" width="3.140625" style="756" customWidth="1"/>
    <col min="7080" max="7080" width="1.140625" style="756" customWidth="1"/>
    <col min="7081" max="7081" width="18" style="756" customWidth="1"/>
    <col min="7082" max="7082" width="9.42578125" style="756" customWidth="1"/>
    <col min="7083" max="7083" width="8.7109375" style="756" customWidth="1"/>
    <col min="7084" max="7084" width="9.28515625" style="756" customWidth="1"/>
    <col min="7085" max="7085" width="10.140625" style="756" customWidth="1"/>
    <col min="7086" max="7086" width="5.140625" style="756" customWidth="1"/>
    <col min="7087" max="7087" width="10.140625" style="756" customWidth="1"/>
    <col min="7088" max="7088" width="6.42578125" style="756" customWidth="1"/>
    <col min="7089" max="7089" width="11.42578125" style="756"/>
    <col min="7090" max="7090" width="1.28515625" style="756" customWidth="1"/>
    <col min="7091" max="7091" width="1.42578125" style="756" customWidth="1"/>
    <col min="7092" max="7092" width="8.28515625" style="756" customWidth="1"/>
    <col min="7093" max="7093" width="11.42578125" style="756"/>
    <col min="7094" max="7095" width="10.7109375" style="756" customWidth="1"/>
    <col min="7096" max="7096" width="10.28515625" style="756" customWidth="1"/>
    <col min="7097" max="7097" width="11.28515625" style="756" customWidth="1"/>
    <col min="7098" max="7098" width="7.7109375" style="756" customWidth="1"/>
    <col min="7099" max="7099" width="10.140625" style="756" customWidth="1"/>
    <col min="7100" max="7100" width="6.5703125" style="756" customWidth="1"/>
    <col min="7101" max="7101" width="1.140625" style="756" customWidth="1"/>
    <col min="7102" max="7102" width="24.5703125" style="756" customWidth="1"/>
    <col min="7103" max="7103" width="9.85546875" style="756" customWidth="1"/>
    <col min="7104" max="7104" width="10.7109375" style="756" customWidth="1"/>
    <col min="7105" max="7105" width="10.85546875" style="756" customWidth="1"/>
    <col min="7106" max="7106" width="11.140625" style="756" customWidth="1"/>
    <col min="7107" max="7107" width="9.85546875" style="756" customWidth="1"/>
    <col min="7108" max="7108" width="1" style="756" customWidth="1"/>
    <col min="7109" max="7109" width="16.5703125" style="756" customWidth="1"/>
    <col min="7110" max="7110" width="0.5703125" style="756" customWidth="1"/>
    <col min="7111" max="7111" width="0.7109375" style="756" customWidth="1"/>
    <col min="7112" max="7112" width="27.85546875" style="756" customWidth="1"/>
    <col min="7113" max="7113" width="0.85546875" style="756" customWidth="1"/>
    <col min="7114" max="7114" width="27.42578125" style="756" customWidth="1"/>
    <col min="7115" max="7115" width="14.7109375" style="756" customWidth="1"/>
    <col min="7116" max="7116" width="0.42578125" style="756" customWidth="1"/>
    <col min="7117" max="7117" width="0.7109375" style="756" customWidth="1"/>
    <col min="7118" max="7118" width="21.7109375" style="756" customWidth="1"/>
    <col min="7119" max="7119" width="1.28515625" style="756" customWidth="1"/>
    <col min="7120" max="7120" width="21.140625" style="756" customWidth="1"/>
    <col min="7121" max="7325" width="11.42578125" style="756"/>
    <col min="7326" max="7326" width="0.7109375" style="756" customWidth="1"/>
    <col min="7327" max="7328" width="1.5703125" style="756" customWidth="1"/>
    <col min="7329" max="7329" width="16.42578125" style="756" customWidth="1"/>
    <col min="7330" max="7332" width="10.42578125" style="756" customWidth="1"/>
    <col min="7333" max="7333" width="8.7109375" style="756" customWidth="1"/>
    <col min="7334" max="7334" width="0.7109375" style="756" customWidth="1"/>
    <col min="7335" max="7335" width="3.140625" style="756" customWidth="1"/>
    <col min="7336" max="7336" width="1.140625" style="756" customWidth="1"/>
    <col min="7337" max="7337" width="18" style="756" customWidth="1"/>
    <col min="7338" max="7338" width="9.42578125" style="756" customWidth="1"/>
    <col min="7339" max="7339" width="8.7109375" style="756" customWidth="1"/>
    <col min="7340" max="7340" width="9.28515625" style="756" customWidth="1"/>
    <col min="7341" max="7341" width="10.140625" style="756" customWidth="1"/>
    <col min="7342" max="7342" width="5.140625" style="756" customWidth="1"/>
    <col min="7343" max="7343" width="10.140625" style="756" customWidth="1"/>
    <col min="7344" max="7344" width="6.42578125" style="756" customWidth="1"/>
    <col min="7345" max="7345" width="11.42578125" style="756"/>
    <col min="7346" max="7346" width="1.28515625" style="756" customWidth="1"/>
    <col min="7347" max="7347" width="1.42578125" style="756" customWidth="1"/>
    <col min="7348" max="7348" width="8.28515625" style="756" customWidth="1"/>
    <col min="7349" max="7349" width="11.42578125" style="756"/>
    <col min="7350" max="7351" width="10.7109375" style="756" customWidth="1"/>
    <col min="7352" max="7352" width="10.28515625" style="756" customWidth="1"/>
    <col min="7353" max="7353" width="11.28515625" style="756" customWidth="1"/>
    <col min="7354" max="7354" width="7.7109375" style="756" customWidth="1"/>
    <col min="7355" max="7355" width="10.140625" style="756" customWidth="1"/>
    <col min="7356" max="7356" width="6.5703125" style="756" customWidth="1"/>
    <col min="7357" max="7357" width="1.140625" style="756" customWidth="1"/>
    <col min="7358" max="7358" width="24.5703125" style="756" customWidth="1"/>
    <col min="7359" max="7359" width="9.85546875" style="756" customWidth="1"/>
    <col min="7360" max="7360" width="10.7109375" style="756" customWidth="1"/>
    <col min="7361" max="7361" width="10.85546875" style="756" customWidth="1"/>
    <col min="7362" max="7362" width="11.140625" style="756" customWidth="1"/>
    <col min="7363" max="7363" width="9.85546875" style="756" customWidth="1"/>
    <col min="7364" max="7364" width="1" style="756" customWidth="1"/>
    <col min="7365" max="7365" width="16.5703125" style="756" customWidth="1"/>
    <col min="7366" max="7366" width="0.5703125" style="756" customWidth="1"/>
    <col min="7367" max="7367" width="0.7109375" style="756" customWidth="1"/>
    <col min="7368" max="7368" width="27.85546875" style="756" customWidth="1"/>
    <col min="7369" max="7369" width="0.85546875" style="756" customWidth="1"/>
    <col min="7370" max="7370" width="27.42578125" style="756" customWidth="1"/>
    <col min="7371" max="7371" width="14.7109375" style="756" customWidth="1"/>
    <col min="7372" max="7372" width="0.42578125" style="756" customWidth="1"/>
    <col min="7373" max="7373" width="0.7109375" style="756" customWidth="1"/>
    <col min="7374" max="7374" width="21.7109375" style="756" customWidth="1"/>
    <col min="7375" max="7375" width="1.28515625" style="756" customWidth="1"/>
    <col min="7376" max="7376" width="21.140625" style="756" customWidth="1"/>
    <col min="7377" max="7581" width="11.42578125" style="756"/>
    <col min="7582" max="7582" width="0.7109375" style="756" customWidth="1"/>
    <col min="7583" max="7584" width="1.5703125" style="756" customWidth="1"/>
    <col min="7585" max="7585" width="16.42578125" style="756" customWidth="1"/>
    <col min="7586" max="7588" width="10.42578125" style="756" customWidth="1"/>
    <col min="7589" max="7589" width="8.7109375" style="756" customWidth="1"/>
    <col min="7590" max="7590" width="0.7109375" style="756" customWidth="1"/>
    <col min="7591" max="7591" width="3.140625" style="756" customWidth="1"/>
    <col min="7592" max="7592" width="1.140625" style="756" customWidth="1"/>
    <col min="7593" max="7593" width="18" style="756" customWidth="1"/>
    <col min="7594" max="7594" width="9.42578125" style="756" customWidth="1"/>
    <col min="7595" max="7595" width="8.7109375" style="756" customWidth="1"/>
    <col min="7596" max="7596" width="9.28515625" style="756" customWidth="1"/>
    <col min="7597" max="7597" width="10.140625" style="756" customWidth="1"/>
    <col min="7598" max="7598" width="5.140625" style="756" customWidth="1"/>
    <col min="7599" max="7599" width="10.140625" style="756" customWidth="1"/>
    <col min="7600" max="7600" width="6.42578125" style="756" customWidth="1"/>
    <col min="7601" max="7601" width="11.42578125" style="756"/>
    <col min="7602" max="7602" width="1.28515625" style="756" customWidth="1"/>
    <col min="7603" max="7603" width="1.42578125" style="756" customWidth="1"/>
    <col min="7604" max="7604" width="8.28515625" style="756" customWidth="1"/>
    <col min="7605" max="7605" width="11.42578125" style="756"/>
    <col min="7606" max="7607" width="10.7109375" style="756" customWidth="1"/>
    <col min="7608" max="7608" width="10.28515625" style="756" customWidth="1"/>
    <col min="7609" max="7609" width="11.28515625" style="756" customWidth="1"/>
    <col min="7610" max="7610" width="7.7109375" style="756" customWidth="1"/>
    <col min="7611" max="7611" width="10.140625" style="756" customWidth="1"/>
    <col min="7612" max="7612" width="6.5703125" style="756" customWidth="1"/>
    <col min="7613" max="7613" width="1.140625" style="756" customWidth="1"/>
    <col min="7614" max="7614" width="24.5703125" style="756" customWidth="1"/>
    <col min="7615" max="7615" width="9.85546875" style="756" customWidth="1"/>
    <col min="7616" max="7616" width="10.7109375" style="756" customWidth="1"/>
    <col min="7617" max="7617" width="10.85546875" style="756" customWidth="1"/>
    <col min="7618" max="7618" width="11.140625" style="756" customWidth="1"/>
    <col min="7619" max="7619" width="9.85546875" style="756" customWidth="1"/>
    <col min="7620" max="7620" width="1" style="756" customWidth="1"/>
    <col min="7621" max="7621" width="16.5703125" style="756" customWidth="1"/>
    <col min="7622" max="7622" width="0.5703125" style="756" customWidth="1"/>
    <col min="7623" max="7623" width="0.7109375" style="756" customWidth="1"/>
    <col min="7624" max="7624" width="27.85546875" style="756" customWidth="1"/>
    <col min="7625" max="7625" width="0.85546875" style="756" customWidth="1"/>
    <col min="7626" max="7626" width="27.42578125" style="756" customWidth="1"/>
    <col min="7627" max="7627" width="14.7109375" style="756" customWidth="1"/>
    <col min="7628" max="7628" width="0.42578125" style="756" customWidth="1"/>
    <col min="7629" max="7629" width="0.7109375" style="756" customWidth="1"/>
    <col min="7630" max="7630" width="21.7109375" style="756" customWidth="1"/>
    <col min="7631" max="7631" width="1.28515625" style="756" customWidth="1"/>
    <col min="7632" max="7632" width="21.140625" style="756" customWidth="1"/>
    <col min="7633" max="7837" width="11.42578125" style="756"/>
    <col min="7838" max="7838" width="0.7109375" style="756" customWidth="1"/>
    <col min="7839" max="7840" width="1.5703125" style="756" customWidth="1"/>
    <col min="7841" max="7841" width="16.42578125" style="756" customWidth="1"/>
    <col min="7842" max="7844" width="10.42578125" style="756" customWidth="1"/>
    <col min="7845" max="7845" width="8.7109375" style="756" customWidth="1"/>
    <col min="7846" max="7846" width="0.7109375" style="756" customWidth="1"/>
    <col min="7847" max="7847" width="3.140625" style="756" customWidth="1"/>
    <col min="7848" max="7848" width="1.140625" style="756" customWidth="1"/>
    <col min="7849" max="7849" width="18" style="756" customWidth="1"/>
    <col min="7850" max="7850" width="9.42578125" style="756" customWidth="1"/>
    <col min="7851" max="7851" width="8.7109375" style="756" customWidth="1"/>
    <col min="7852" max="7852" width="9.28515625" style="756" customWidth="1"/>
    <col min="7853" max="7853" width="10.140625" style="756" customWidth="1"/>
    <col min="7854" max="7854" width="5.140625" style="756" customWidth="1"/>
    <col min="7855" max="7855" width="10.140625" style="756" customWidth="1"/>
    <col min="7856" max="7856" width="6.42578125" style="756" customWidth="1"/>
    <col min="7857" max="7857" width="11.42578125" style="756"/>
    <col min="7858" max="7858" width="1.28515625" style="756" customWidth="1"/>
    <col min="7859" max="7859" width="1.42578125" style="756" customWidth="1"/>
    <col min="7860" max="7860" width="8.28515625" style="756" customWidth="1"/>
    <col min="7861" max="7861" width="11.42578125" style="756"/>
    <col min="7862" max="7863" width="10.7109375" style="756" customWidth="1"/>
    <col min="7864" max="7864" width="10.28515625" style="756" customWidth="1"/>
    <col min="7865" max="7865" width="11.28515625" style="756" customWidth="1"/>
    <col min="7866" max="7866" width="7.7109375" style="756" customWidth="1"/>
    <col min="7867" max="7867" width="10.140625" style="756" customWidth="1"/>
    <col min="7868" max="7868" width="6.5703125" style="756" customWidth="1"/>
    <col min="7869" max="7869" width="1.140625" style="756" customWidth="1"/>
    <col min="7870" max="7870" width="24.5703125" style="756" customWidth="1"/>
    <col min="7871" max="7871" width="9.85546875" style="756" customWidth="1"/>
    <col min="7872" max="7872" width="10.7109375" style="756" customWidth="1"/>
    <col min="7873" max="7873" width="10.85546875" style="756" customWidth="1"/>
    <col min="7874" max="7874" width="11.140625" style="756" customWidth="1"/>
    <col min="7875" max="7875" width="9.85546875" style="756" customWidth="1"/>
    <col min="7876" max="7876" width="1" style="756" customWidth="1"/>
    <col min="7877" max="7877" width="16.5703125" style="756" customWidth="1"/>
    <col min="7878" max="7878" width="0.5703125" style="756" customWidth="1"/>
    <col min="7879" max="7879" width="0.7109375" style="756" customWidth="1"/>
    <col min="7880" max="7880" width="27.85546875" style="756" customWidth="1"/>
    <col min="7881" max="7881" width="0.85546875" style="756" customWidth="1"/>
    <col min="7882" max="7882" width="27.42578125" style="756" customWidth="1"/>
    <col min="7883" max="7883" width="14.7109375" style="756" customWidth="1"/>
    <col min="7884" max="7884" width="0.42578125" style="756" customWidth="1"/>
    <col min="7885" max="7885" width="0.7109375" style="756" customWidth="1"/>
    <col min="7886" max="7886" width="21.7109375" style="756" customWidth="1"/>
    <col min="7887" max="7887" width="1.28515625" style="756" customWidth="1"/>
    <col min="7888" max="7888" width="21.140625" style="756" customWidth="1"/>
    <col min="7889" max="8093" width="11.42578125" style="756"/>
    <col min="8094" max="8094" width="0.7109375" style="756" customWidth="1"/>
    <col min="8095" max="8096" width="1.5703125" style="756" customWidth="1"/>
    <col min="8097" max="8097" width="16.42578125" style="756" customWidth="1"/>
    <col min="8098" max="8100" width="10.42578125" style="756" customWidth="1"/>
    <col min="8101" max="8101" width="8.7109375" style="756" customWidth="1"/>
    <col min="8102" max="8102" width="0.7109375" style="756" customWidth="1"/>
    <col min="8103" max="8103" width="3.140625" style="756" customWidth="1"/>
    <col min="8104" max="8104" width="1.140625" style="756" customWidth="1"/>
    <col min="8105" max="8105" width="18" style="756" customWidth="1"/>
    <col min="8106" max="8106" width="9.42578125" style="756" customWidth="1"/>
    <col min="8107" max="8107" width="8.7109375" style="756" customWidth="1"/>
    <col min="8108" max="8108" width="9.28515625" style="756" customWidth="1"/>
    <col min="8109" max="8109" width="10.140625" style="756" customWidth="1"/>
    <col min="8110" max="8110" width="5.140625" style="756" customWidth="1"/>
    <col min="8111" max="8111" width="10.140625" style="756" customWidth="1"/>
    <col min="8112" max="8112" width="6.42578125" style="756" customWidth="1"/>
    <col min="8113" max="8113" width="11.42578125" style="756"/>
    <col min="8114" max="8114" width="1.28515625" style="756" customWidth="1"/>
    <col min="8115" max="8115" width="1.42578125" style="756" customWidth="1"/>
    <col min="8116" max="8116" width="8.28515625" style="756" customWidth="1"/>
    <col min="8117" max="8117" width="11.42578125" style="756"/>
    <col min="8118" max="8119" width="10.7109375" style="756" customWidth="1"/>
    <col min="8120" max="8120" width="10.28515625" style="756" customWidth="1"/>
    <col min="8121" max="8121" width="11.28515625" style="756" customWidth="1"/>
    <col min="8122" max="8122" width="7.7109375" style="756" customWidth="1"/>
    <col min="8123" max="8123" width="10.140625" style="756" customWidth="1"/>
    <col min="8124" max="8124" width="6.5703125" style="756" customWidth="1"/>
    <col min="8125" max="8125" width="1.140625" style="756" customWidth="1"/>
    <col min="8126" max="8126" width="24.5703125" style="756" customWidth="1"/>
    <col min="8127" max="8127" width="9.85546875" style="756" customWidth="1"/>
    <col min="8128" max="8128" width="10.7109375" style="756" customWidth="1"/>
    <col min="8129" max="8129" width="10.85546875" style="756" customWidth="1"/>
    <col min="8130" max="8130" width="11.140625" style="756" customWidth="1"/>
    <col min="8131" max="8131" width="9.85546875" style="756" customWidth="1"/>
    <col min="8132" max="8132" width="1" style="756" customWidth="1"/>
    <col min="8133" max="8133" width="16.5703125" style="756" customWidth="1"/>
    <col min="8134" max="8134" width="0.5703125" style="756" customWidth="1"/>
    <col min="8135" max="8135" width="0.7109375" style="756" customWidth="1"/>
    <col min="8136" max="8136" width="27.85546875" style="756" customWidth="1"/>
    <col min="8137" max="8137" width="0.85546875" style="756" customWidth="1"/>
    <col min="8138" max="8138" width="27.42578125" style="756" customWidth="1"/>
    <col min="8139" max="8139" width="14.7109375" style="756" customWidth="1"/>
    <col min="8140" max="8140" width="0.42578125" style="756" customWidth="1"/>
    <col min="8141" max="8141" width="0.7109375" style="756" customWidth="1"/>
    <col min="8142" max="8142" width="21.7109375" style="756" customWidth="1"/>
    <col min="8143" max="8143" width="1.28515625" style="756" customWidth="1"/>
    <col min="8144" max="8144" width="21.140625" style="756" customWidth="1"/>
    <col min="8145" max="8349" width="11.42578125" style="756"/>
    <col min="8350" max="8350" width="0.7109375" style="756" customWidth="1"/>
    <col min="8351" max="8352" width="1.5703125" style="756" customWidth="1"/>
    <col min="8353" max="8353" width="16.42578125" style="756" customWidth="1"/>
    <col min="8354" max="8356" width="10.42578125" style="756" customWidth="1"/>
    <col min="8357" max="8357" width="8.7109375" style="756" customWidth="1"/>
    <col min="8358" max="8358" width="0.7109375" style="756" customWidth="1"/>
    <col min="8359" max="8359" width="3.140625" style="756" customWidth="1"/>
    <col min="8360" max="8360" width="1.140625" style="756" customWidth="1"/>
    <col min="8361" max="8361" width="18" style="756" customWidth="1"/>
    <col min="8362" max="8362" width="9.42578125" style="756" customWidth="1"/>
    <col min="8363" max="8363" width="8.7109375" style="756" customWidth="1"/>
    <col min="8364" max="8364" width="9.28515625" style="756" customWidth="1"/>
    <col min="8365" max="8365" width="10.140625" style="756" customWidth="1"/>
    <col min="8366" max="8366" width="5.140625" style="756" customWidth="1"/>
    <col min="8367" max="8367" width="10.140625" style="756" customWidth="1"/>
    <col min="8368" max="8368" width="6.42578125" style="756" customWidth="1"/>
    <col min="8369" max="8369" width="11.42578125" style="756"/>
    <col min="8370" max="8370" width="1.28515625" style="756" customWidth="1"/>
    <col min="8371" max="8371" width="1.42578125" style="756" customWidth="1"/>
    <col min="8372" max="8372" width="8.28515625" style="756" customWidth="1"/>
    <col min="8373" max="8373" width="11.42578125" style="756"/>
    <col min="8374" max="8375" width="10.7109375" style="756" customWidth="1"/>
    <col min="8376" max="8376" width="10.28515625" style="756" customWidth="1"/>
    <col min="8377" max="8377" width="11.28515625" style="756" customWidth="1"/>
    <col min="8378" max="8378" width="7.7109375" style="756" customWidth="1"/>
    <col min="8379" max="8379" width="10.140625" style="756" customWidth="1"/>
    <col min="8380" max="8380" width="6.5703125" style="756" customWidth="1"/>
    <col min="8381" max="8381" width="1.140625" style="756" customWidth="1"/>
    <col min="8382" max="8382" width="24.5703125" style="756" customWidth="1"/>
    <col min="8383" max="8383" width="9.85546875" style="756" customWidth="1"/>
    <col min="8384" max="8384" width="10.7109375" style="756" customWidth="1"/>
    <col min="8385" max="8385" width="10.85546875" style="756" customWidth="1"/>
    <col min="8386" max="8386" width="11.140625" style="756" customWidth="1"/>
    <col min="8387" max="8387" width="9.85546875" style="756" customWidth="1"/>
    <col min="8388" max="8388" width="1" style="756" customWidth="1"/>
    <col min="8389" max="8389" width="16.5703125" style="756" customWidth="1"/>
    <col min="8390" max="8390" width="0.5703125" style="756" customWidth="1"/>
    <col min="8391" max="8391" width="0.7109375" style="756" customWidth="1"/>
    <col min="8392" max="8392" width="27.85546875" style="756" customWidth="1"/>
    <col min="8393" max="8393" width="0.85546875" style="756" customWidth="1"/>
    <col min="8394" max="8394" width="27.42578125" style="756" customWidth="1"/>
    <col min="8395" max="8395" width="14.7109375" style="756" customWidth="1"/>
    <col min="8396" max="8396" width="0.42578125" style="756" customWidth="1"/>
    <col min="8397" max="8397" width="0.7109375" style="756" customWidth="1"/>
    <col min="8398" max="8398" width="21.7109375" style="756" customWidth="1"/>
    <col min="8399" max="8399" width="1.28515625" style="756" customWidth="1"/>
    <col min="8400" max="8400" width="21.140625" style="756" customWidth="1"/>
    <col min="8401" max="8605" width="11.42578125" style="756"/>
    <col min="8606" max="8606" width="0.7109375" style="756" customWidth="1"/>
    <col min="8607" max="8608" width="1.5703125" style="756" customWidth="1"/>
    <col min="8609" max="8609" width="16.42578125" style="756" customWidth="1"/>
    <col min="8610" max="8612" width="10.42578125" style="756" customWidth="1"/>
    <col min="8613" max="8613" width="8.7109375" style="756" customWidth="1"/>
    <col min="8614" max="8614" width="0.7109375" style="756" customWidth="1"/>
    <col min="8615" max="8615" width="3.140625" style="756" customWidth="1"/>
    <col min="8616" max="8616" width="1.140625" style="756" customWidth="1"/>
    <col min="8617" max="8617" width="18" style="756" customWidth="1"/>
    <col min="8618" max="8618" width="9.42578125" style="756" customWidth="1"/>
    <col min="8619" max="8619" width="8.7109375" style="756" customWidth="1"/>
    <col min="8620" max="8620" width="9.28515625" style="756" customWidth="1"/>
    <col min="8621" max="8621" width="10.140625" style="756" customWidth="1"/>
    <col min="8622" max="8622" width="5.140625" style="756" customWidth="1"/>
    <col min="8623" max="8623" width="10.140625" style="756" customWidth="1"/>
    <col min="8624" max="8624" width="6.42578125" style="756" customWidth="1"/>
    <col min="8625" max="8625" width="11.42578125" style="756"/>
    <col min="8626" max="8626" width="1.28515625" style="756" customWidth="1"/>
    <col min="8627" max="8627" width="1.42578125" style="756" customWidth="1"/>
    <col min="8628" max="8628" width="8.28515625" style="756" customWidth="1"/>
    <col min="8629" max="8629" width="11.42578125" style="756"/>
    <col min="8630" max="8631" width="10.7109375" style="756" customWidth="1"/>
    <col min="8632" max="8632" width="10.28515625" style="756" customWidth="1"/>
    <col min="8633" max="8633" width="11.28515625" style="756" customWidth="1"/>
    <col min="8634" max="8634" width="7.7109375" style="756" customWidth="1"/>
    <col min="8635" max="8635" width="10.140625" style="756" customWidth="1"/>
    <col min="8636" max="8636" width="6.5703125" style="756" customWidth="1"/>
    <col min="8637" max="8637" width="1.140625" style="756" customWidth="1"/>
    <col min="8638" max="8638" width="24.5703125" style="756" customWidth="1"/>
    <col min="8639" max="8639" width="9.85546875" style="756" customWidth="1"/>
    <col min="8640" max="8640" width="10.7109375" style="756" customWidth="1"/>
    <col min="8641" max="8641" width="10.85546875" style="756" customWidth="1"/>
    <col min="8642" max="8642" width="11.140625" style="756" customWidth="1"/>
    <col min="8643" max="8643" width="9.85546875" style="756" customWidth="1"/>
    <col min="8644" max="8644" width="1" style="756" customWidth="1"/>
    <col min="8645" max="8645" width="16.5703125" style="756" customWidth="1"/>
    <col min="8646" max="8646" width="0.5703125" style="756" customWidth="1"/>
    <col min="8647" max="8647" width="0.7109375" style="756" customWidth="1"/>
    <col min="8648" max="8648" width="27.85546875" style="756" customWidth="1"/>
    <col min="8649" max="8649" width="0.85546875" style="756" customWidth="1"/>
    <col min="8650" max="8650" width="27.42578125" style="756" customWidth="1"/>
    <col min="8651" max="8651" width="14.7109375" style="756" customWidth="1"/>
    <col min="8652" max="8652" width="0.42578125" style="756" customWidth="1"/>
    <col min="8653" max="8653" width="0.7109375" style="756" customWidth="1"/>
    <col min="8654" max="8654" width="21.7109375" style="756" customWidth="1"/>
    <col min="8655" max="8655" width="1.28515625" style="756" customWidth="1"/>
    <col min="8656" max="8656" width="21.140625" style="756" customWidth="1"/>
    <col min="8657" max="8861" width="11.42578125" style="756"/>
    <col min="8862" max="8862" width="0.7109375" style="756" customWidth="1"/>
    <col min="8863" max="8864" width="1.5703125" style="756" customWidth="1"/>
    <col min="8865" max="8865" width="16.42578125" style="756" customWidth="1"/>
    <col min="8866" max="8868" width="10.42578125" style="756" customWidth="1"/>
    <col min="8869" max="8869" width="8.7109375" style="756" customWidth="1"/>
    <col min="8870" max="8870" width="0.7109375" style="756" customWidth="1"/>
    <col min="8871" max="8871" width="3.140625" style="756" customWidth="1"/>
    <col min="8872" max="8872" width="1.140625" style="756" customWidth="1"/>
    <col min="8873" max="8873" width="18" style="756" customWidth="1"/>
    <col min="8874" max="8874" width="9.42578125" style="756" customWidth="1"/>
    <col min="8875" max="8875" width="8.7109375" style="756" customWidth="1"/>
    <col min="8876" max="8876" width="9.28515625" style="756" customWidth="1"/>
    <col min="8877" max="8877" width="10.140625" style="756" customWidth="1"/>
    <col min="8878" max="8878" width="5.140625" style="756" customWidth="1"/>
    <col min="8879" max="8879" width="10.140625" style="756" customWidth="1"/>
    <col min="8880" max="8880" width="6.42578125" style="756" customWidth="1"/>
    <col min="8881" max="8881" width="11.42578125" style="756"/>
    <col min="8882" max="8882" width="1.28515625" style="756" customWidth="1"/>
    <col min="8883" max="8883" width="1.42578125" style="756" customWidth="1"/>
    <col min="8884" max="8884" width="8.28515625" style="756" customWidth="1"/>
    <col min="8885" max="8885" width="11.42578125" style="756"/>
    <col min="8886" max="8887" width="10.7109375" style="756" customWidth="1"/>
    <col min="8888" max="8888" width="10.28515625" style="756" customWidth="1"/>
    <col min="8889" max="8889" width="11.28515625" style="756" customWidth="1"/>
    <col min="8890" max="8890" width="7.7109375" style="756" customWidth="1"/>
    <col min="8891" max="8891" width="10.140625" style="756" customWidth="1"/>
    <col min="8892" max="8892" width="6.5703125" style="756" customWidth="1"/>
    <col min="8893" max="8893" width="1.140625" style="756" customWidth="1"/>
    <col min="8894" max="8894" width="24.5703125" style="756" customWidth="1"/>
    <col min="8895" max="8895" width="9.85546875" style="756" customWidth="1"/>
    <col min="8896" max="8896" width="10.7109375" style="756" customWidth="1"/>
    <col min="8897" max="8897" width="10.85546875" style="756" customWidth="1"/>
    <col min="8898" max="8898" width="11.140625" style="756" customWidth="1"/>
    <col min="8899" max="8899" width="9.85546875" style="756" customWidth="1"/>
    <col min="8900" max="8900" width="1" style="756" customWidth="1"/>
    <col min="8901" max="8901" width="16.5703125" style="756" customWidth="1"/>
    <col min="8902" max="8902" width="0.5703125" style="756" customWidth="1"/>
    <col min="8903" max="8903" width="0.7109375" style="756" customWidth="1"/>
    <col min="8904" max="8904" width="27.85546875" style="756" customWidth="1"/>
    <col min="8905" max="8905" width="0.85546875" style="756" customWidth="1"/>
    <col min="8906" max="8906" width="27.42578125" style="756" customWidth="1"/>
    <col min="8907" max="8907" width="14.7109375" style="756" customWidth="1"/>
    <col min="8908" max="8908" width="0.42578125" style="756" customWidth="1"/>
    <col min="8909" max="8909" width="0.7109375" style="756" customWidth="1"/>
    <col min="8910" max="8910" width="21.7109375" style="756" customWidth="1"/>
    <col min="8911" max="8911" width="1.28515625" style="756" customWidth="1"/>
    <col min="8912" max="8912" width="21.140625" style="756" customWidth="1"/>
    <col min="8913" max="9117" width="11.42578125" style="756"/>
    <col min="9118" max="9118" width="0.7109375" style="756" customWidth="1"/>
    <col min="9119" max="9120" width="1.5703125" style="756" customWidth="1"/>
    <col min="9121" max="9121" width="16.42578125" style="756" customWidth="1"/>
    <col min="9122" max="9124" width="10.42578125" style="756" customWidth="1"/>
    <col min="9125" max="9125" width="8.7109375" style="756" customWidth="1"/>
    <col min="9126" max="9126" width="0.7109375" style="756" customWidth="1"/>
    <col min="9127" max="9127" width="3.140625" style="756" customWidth="1"/>
    <col min="9128" max="9128" width="1.140625" style="756" customWidth="1"/>
    <col min="9129" max="9129" width="18" style="756" customWidth="1"/>
    <col min="9130" max="9130" width="9.42578125" style="756" customWidth="1"/>
    <col min="9131" max="9131" width="8.7109375" style="756" customWidth="1"/>
    <col min="9132" max="9132" width="9.28515625" style="756" customWidth="1"/>
    <col min="9133" max="9133" width="10.140625" style="756" customWidth="1"/>
    <col min="9134" max="9134" width="5.140625" style="756" customWidth="1"/>
    <col min="9135" max="9135" width="10.140625" style="756" customWidth="1"/>
    <col min="9136" max="9136" width="6.42578125" style="756" customWidth="1"/>
    <col min="9137" max="9137" width="11.42578125" style="756"/>
    <col min="9138" max="9138" width="1.28515625" style="756" customWidth="1"/>
    <col min="9139" max="9139" width="1.42578125" style="756" customWidth="1"/>
    <col min="9140" max="9140" width="8.28515625" style="756" customWidth="1"/>
    <col min="9141" max="9141" width="11.42578125" style="756"/>
    <col min="9142" max="9143" width="10.7109375" style="756" customWidth="1"/>
    <col min="9144" max="9144" width="10.28515625" style="756" customWidth="1"/>
    <col min="9145" max="9145" width="11.28515625" style="756" customWidth="1"/>
    <col min="9146" max="9146" width="7.7109375" style="756" customWidth="1"/>
    <col min="9147" max="9147" width="10.140625" style="756" customWidth="1"/>
    <col min="9148" max="9148" width="6.5703125" style="756" customWidth="1"/>
    <col min="9149" max="9149" width="1.140625" style="756" customWidth="1"/>
    <col min="9150" max="9150" width="24.5703125" style="756" customWidth="1"/>
    <col min="9151" max="9151" width="9.85546875" style="756" customWidth="1"/>
    <col min="9152" max="9152" width="10.7109375" style="756" customWidth="1"/>
    <col min="9153" max="9153" width="10.85546875" style="756" customWidth="1"/>
    <col min="9154" max="9154" width="11.140625" style="756" customWidth="1"/>
    <col min="9155" max="9155" width="9.85546875" style="756" customWidth="1"/>
    <col min="9156" max="9156" width="1" style="756" customWidth="1"/>
    <col min="9157" max="9157" width="16.5703125" style="756" customWidth="1"/>
    <col min="9158" max="9158" width="0.5703125" style="756" customWidth="1"/>
    <col min="9159" max="9159" width="0.7109375" style="756" customWidth="1"/>
    <col min="9160" max="9160" width="27.85546875" style="756" customWidth="1"/>
    <col min="9161" max="9161" width="0.85546875" style="756" customWidth="1"/>
    <col min="9162" max="9162" width="27.42578125" style="756" customWidth="1"/>
    <col min="9163" max="9163" width="14.7109375" style="756" customWidth="1"/>
    <col min="9164" max="9164" width="0.42578125" style="756" customWidth="1"/>
    <col min="9165" max="9165" width="0.7109375" style="756" customWidth="1"/>
    <col min="9166" max="9166" width="21.7109375" style="756" customWidth="1"/>
    <col min="9167" max="9167" width="1.28515625" style="756" customWidth="1"/>
    <col min="9168" max="9168" width="21.140625" style="756" customWidth="1"/>
    <col min="9169" max="9373" width="11.42578125" style="756"/>
    <col min="9374" max="9374" width="0.7109375" style="756" customWidth="1"/>
    <col min="9375" max="9376" width="1.5703125" style="756" customWidth="1"/>
    <col min="9377" max="9377" width="16.42578125" style="756" customWidth="1"/>
    <col min="9378" max="9380" width="10.42578125" style="756" customWidth="1"/>
    <col min="9381" max="9381" width="8.7109375" style="756" customWidth="1"/>
    <col min="9382" max="9382" width="0.7109375" style="756" customWidth="1"/>
    <col min="9383" max="9383" width="3.140625" style="756" customWidth="1"/>
    <col min="9384" max="9384" width="1.140625" style="756" customWidth="1"/>
    <col min="9385" max="9385" width="18" style="756" customWidth="1"/>
    <col min="9386" max="9386" width="9.42578125" style="756" customWidth="1"/>
    <col min="9387" max="9387" width="8.7109375" style="756" customWidth="1"/>
    <col min="9388" max="9388" width="9.28515625" style="756" customWidth="1"/>
    <col min="9389" max="9389" width="10.140625" style="756" customWidth="1"/>
    <col min="9390" max="9390" width="5.140625" style="756" customWidth="1"/>
    <col min="9391" max="9391" width="10.140625" style="756" customWidth="1"/>
    <col min="9392" max="9392" width="6.42578125" style="756" customWidth="1"/>
    <col min="9393" max="9393" width="11.42578125" style="756"/>
    <col min="9394" max="9394" width="1.28515625" style="756" customWidth="1"/>
    <col min="9395" max="9395" width="1.42578125" style="756" customWidth="1"/>
    <col min="9396" max="9396" width="8.28515625" style="756" customWidth="1"/>
    <col min="9397" max="9397" width="11.42578125" style="756"/>
    <col min="9398" max="9399" width="10.7109375" style="756" customWidth="1"/>
    <col min="9400" max="9400" width="10.28515625" style="756" customWidth="1"/>
    <col min="9401" max="9401" width="11.28515625" style="756" customWidth="1"/>
    <col min="9402" max="9402" width="7.7109375" style="756" customWidth="1"/>
    <col min="9403" max="9403" width="10.140625" style="756" customWidth="1"/>
    <col min="9404" max="9404" width="6.5703125" style="756" customWidth="1"/>
    <col min="9405" max="9405" width="1.140625" style="756" customWidth="1"/>
    <col min="9406" max="9406" width="24.5703125" style="756" customWidth="1"/>
    <col min="9407" max="9407" width="9.85546875" style="756" customWidth="1"/>
    <col min="9408" max="9408" width="10.7109375" style="756" customWidth="1"/>
    <col min="9409" max="9409" width="10.85546875" style="756" customWidth="1"/>
    <col min="9410" max="9410" width="11.140625" style="756" customWidth="1"/>
    <col min="9411" max="9411" width="9.85546875" style="756" customWidth="1"/>
    <col min="9412" max="9412" width="1" style="756" customWidth="1"/>
    <col min="9413" max="9413" width="16.5703125" style="756" customWidth="1"/>
    <col min="9414" max="9414" width="0.5703125" style="756" customWidth="1"/>
    <col min="9415" max="9415" width="0.7109375" style="756" customWidth="1"/>
    <col min="9416" max="9416" width="27.85546875" style="756" customWidth="1"/>
    <col min="9417" max="9417" width="0.85546875" style="756" customWidth="1"/>
    <col min="9418" max="9418" width="27.42578125" style="756" customWidth="1"/>
    <col min="9419" max="9419" width="14.7109375" style="756" customWidth="1"/>
    <col min="9420" max="9420" width="0.42578125" style="756" customWidth="1"/>
    <col min="9421" max="9421" width="0.7109375" style="756" customWidth="1"/>
    <col min="9422" max="9422" width="21.7109375" style="756" customWidth="1"/>
    <col min="9423" max="9423" width="1.28515625" style="756" customWidth="1"/>
    <col min="9424" max="9424" width="21.140625" style="756" customWidth="1"/>
    <col min="9425" max="9629" width="11.42578125" style="756"/>
    <col min="9630" max="9630" width="0.7109375" style="756" customWidth="1"/>
    <col min="9631" max="9632" width="1.5703125" style="756" customWidth="1"/>
    <col min="9633" max="9633" width="16.42578125" style="756" customWidth="1"/>
    <col min="9634" max="9636" width="10.42578125" style="756" customWidth="1"/>
    <col min="9637" max="9637" width="8.7109375" style="756" customWidth="1"/>
    <col min="9638" max="9638" width="0.7109375" style="756" customWidth="1"/>
    <col min="9639" max="9639" width="3.140625" style="756" customWidth="1"/>
    <col min="9640" max="9640" width="1.140625" style="756" customWidth="1"/>
    <col min="9641" max="9641" width="18" style="756" customWidth="1"/>
    <col min="9642" max="9642" width="9.42578125" style="756" customWidth="1"/>
    <col min="9643" max="9643" width="8.7109375" style="756" customWidth="1"/>
    <col min="9644" max="9644" width="9.28515625" style="756" customWidth="1"/>
    <col min="9645" max="9645" width="10.140625" style="756" customWidth="1"/>
    <col min="9646" max="9646" width="5.140625" style="756" customWidth="1"/>
    <col min="9647" max="9647" width="10.140625" style="756" customWidth="1"/>
    <col min="9648" max="9648" width="6.42578125" style="756" customWidth="1"/>
    <col min="9649" max="9649" width="11.42578125" style="756"/>
    <col min="9650" max="9650" width="1.28515625" style="756" customWidth="1"/>
    <col min="9651" max="9651" width="1.42578125" style="756" customWidth="1"/>
    <col min="9652" max="9652" width="8.28515625" style="756" customWidth="1"/>
    <col min="9653" max="9653" width="11.42578125" style="756"/>
    <col min="9654" max="9655" width="10.7109375" style="756" customWidth="1"/>
    <col min="9656" max="9656" width="10.28515625" style="756" customWidth="1"/>
    <col min="9657" max="9657" width="11.28515625" style="756" customWidth="1"/>
    <col min="9658" max="9658" width="7.7109375" style="756" customWidth="1"/>
    <col min="9659" max="9659" width="10.140625" style="756" customWidth="1"/>
    <col min="9660" max="9660" width="6.5703125" style="756" customWidth="1"/>
    <col min="9661" max="9661" width="1.140625" style="756" customWidth="1"/>
    <col min="9662" max="9662" width="24.5703125" style="756" customWidth="1"/>
    <col min="9663" max="9663" width="9.85546875" style="756" customWidth="1"/>
    <col min="9664" max="9664" width="10.7109375" style="756" customWidth="1"/>
    <col min="9665" max="9665" width="10.85546875" style="756" customWidth="1"/>
    <col min="9666" max="9666" width="11.140625" style="756" customWidth="1"/>
    <col min="9667" max="9667" width="9.85546875" style="756" customWidth="1"/>
    <col min="9668" max="9668" width="1" style="756" customWidth="1"/>
    <col min="9669" max="9669" width="16.5703125" style="756" customWidth="1"/>
    <col min="9670" max="9670" width="0.5703125" style="756" customWidth="1"/>
    <col min="9671" max="9671" width="0.7109375" style="756" customWidth="1"/>
    <col min="9672" max="9672" width="27.85546875" style="756" customWidth="1"/>
    <col min="9673" max="9673" width="0.85546875" style="756" customWidth="1"/>
    <col min="9674" max="9674" width="27.42578125" style="756" customWidth="1"/>
    <col min="9675" max="9675" width="14.7109375" style="756" customWidth="1"/>
    <col min="9676" max="9676" width="0.42578125" style="756" customWidth="1"/>
    <col min="9677" max="9677" width="0.7109375" style="756" customWidth="1"/>
    <col min="9678" max="9678" width="21.7109375" style="756" customWidth="1"/>
    <col min="9679" max="9679" width="1.28515625" style="756" customWidth="1"/>
    <col min="9680" max="9680" width="21.140625" style="756" customWidth="1"/>
    <col min="9681" max="9885" width="11.42578125" style="756"/>
    <col min="9886" max="9886" width="0.7109375" style="756" customWidth="1"/>
    <col min="9887" max="9888" width="1.5703125" style="756" customWidth="1"/>
    <col min="9889" max="9889" width="16.42578125" style="756" customWidth="1"/>
    <col min="9890" max="9892" width="10.42578125" style="756" customWidth="1"/>
    <col min="9893" max="9893" width="8.7109375" style="756" customWidth="1"/>
    <col min="9894" max="9894" width="0.7109375" style="756" customWidth="1"/>
    <col min="9895" max="9895" width="3.140625" style="756" customWidth="1"/>
    <col min="9896" max="9896" width="1.140625" style="756" customWidth="1"/>
    <col min="9897" max="9897" width="18" style="756" customWidth="1"/>
    <col min="9898" max="9898" width="9.42578125" style="756" customWidth="1"/>
    <col min="9899" max="9899" width="8.7109375" style="756" customWidth="1"/>
    <col min="9900" max="9900" width="9.28515625" style="756" customWidth="1"/>
    <col min="9901" max="9901" width="10.140625" style="756" customWidth="1"/>
    <col min="9902" max="9902" width="5.140625" style="756" customWidth="1"/>
    <col min="9903" max="9903" width="10.140625" style="756" customWidth="1"/>
    <col min="9904" max="9904" width="6.42578125" style="756" customWidth="1"/>
    <col min="9905" max="9905" width="11.42578125" style="756"/>
    <col min="9906" max="9906" width="1.28515625" style="756" customWidth="1"/>
    <col min="9907" max="9907" width="1.42578125" style="756" customWidth="1"/>
    <col min="9908" max="9908" width="8.28515625" style="756" customWidth="1"/>
    <col min="9909" max="9909" width="11.42578125" style="756"/>
    <col min="9910" max="9911" width="10.7109375" style="756" customWidth="1"/>
    <col min="9912" max="9912" width="10.28515625" style="756" customWidth="1"/>
    <col min="9913" max="9913" width="11.28515625" style="756" customWidth="1"/>
    <col min="9914" max="9914" width="7.7109375" style="756" customWidth="1"/>
    <col min="9915" max="9915" width="10.140625" style="756" customWidth="1"/>
    <col min="9916" max="9916" width="6.5703125" style="756" customWidth="1"/>
    <col min="9917" max="9917" width="1.140625" style="756" customWidth="1"/>
    <col min="9918" max="9918" width="24.5703125" style="756" customWidth="1"/>
    <col min="9919" max="9919" width="9.85546875" style="756" customWidth="1"/>
    <col min="9920" max="9920" width="10.7109375" style="756" customWidth="1"/>
    <col min="9921" max="9921" width="10.85546875" style="756" customWidth="1"/>
    <col min="9922" max="9922" width="11.140625" style="756" customWidth="1"/>
    <col min="9923" max="9923" width="9.85546875" style="756" customWidth="1"/>
    <col min="9924" max="9924" width="1" style="756" customWidth="1"/>
    <col min="9925" max="9925" width="16.5703125" style="756" customWidth="1"/>
    <col min="9926" max="9926" width="0.5703125" style="756" customWidth="1"/>
    <col min="9927" max="9927" width="0.7109375" style="756" customWidth="1"/>
    <col min="9928" max="9928" width="27.85546875" style="756" customWidth="1"/>
    <col min="9929" max="9929" width="0.85546875" style="756" customWidth="1"/>
    <col min="9930" max="9930" width="27.42578125" style="756" customWidth="1"/>
    <col min="9931" max="9931" width="14.7109375" style="756" customWidth="1"/>
    <col min="9932" max="9932" width="0.42578125" style="756" customWidth="1"/>
    <col min="9933" max="9933" width="0.7109375" style="756" customWidth="1"/>
    <col min="9934" max="9934" width="21.7109375" style="756" customWidth="1"/>
    <col min="9935" max="9935" width="1.28515625" style="756" customWidth="1"/>
    <col min="9936" max="9936" width="21.140625" style="756" customWidth="1"/>
    <col min="9937" max="10141" width="11.42578125" style="756"/>
    <col min="10142" max="10142" width="0.7109375" style="756" customWidth="1"/>
    <col min="10143" max="10144" width="1.5703125" style="756" customWidth="1"/>
    <col min="10145" max="10145" width="16.42578125" style="756" customWidth="1"/>
    <col min="10146" max="10148" width="10.42578125" style="756" customWidth="1"/>
    <col min="10149" max="10149" width="8.7109375" style="756" customWidth="1"/>
    <col min="10150" max="10150" width="0.7109375" style="756" customWidth="1"/>
    <col min="10151" max="10151" width="3.140625" style="756" customWidth="1"/>
    <col min="10152" max="10152" width="1.140625" style="756" customWidth="1"/>
    <col min="10153" max="10153" width="18" style="756" customWidth="1"/>
    <col min="10154" max="10154" width="9.42578125" style="756" customWidth="1"/>
    <col min="10155" max="10155" width="8.7109375" style="756" customWidth="1"/>
    <col min="10156" max="10156" width="9.28515625" style="756" customWidth="1"/>
    <col min="10157" max="10157" width="10.140625" style="756" customWidth="1"/>
    <col min="10158" max="10158" width="5.140625" style="756" customWidth="1"/>
    <col min="10159" max="10159" width="10.140625" style="756" customWidth="1"/>
    <col min="10160" max="10160" width="6.42578125" style="756" customWidth="1"/>
    <col min="10161" max="10161" width="11.42578125" style="756"/>
    <col min="10162" max="10162" width="1.28515625" style="756" customWidth="1"/>
    <col min="10163" max="10163" width="1.42578125" style="756" customWidth="1"/>
    <col min="10164" max="10164" width="8.28515625" style="756" customWidth="1"/>
    <col min="10165" max="10165" width="11.42578125" style="756"/>
    <col min="10166" max="10167" width="10.7109375" style="756" customWidth="1"/>
    <col min="10168" max="10168" width="10.28515625" style="756" customWidth="1"/>
    <col min="10169" max="10169" width="11.28515625" style="756" customWidth="1"/>
    <col min="10170" max="10170" width="7.7109375" style="756" customWidth="1"/>
    <col min="10171" max="10171" width="10.140625" style="756" customWidth="1"/>
    <col min="10172" max="10172" width="6.5703125" style="756" customWidth="1"/>
    <col min="10173" max="10173" width="1.140625" style="756" customWidth="1"/>
    <col min="10174" max="10174" width="24.5703125" style="756" customWidth="1"/>
    <col min="10175" max="10175" width="9.85546875" style="756" customWidth="1"/>
    <col min="10176" max="10176" width="10.7109375" style="756" customWidth="1"/>
    <col min="10177" max="10177" width="10.85546875" style="756" customWidth="1"/>
    <col min="10178" max="10178" width="11.140625" style="756" customWidth="1"/>
    <col min="10179" max="10179" width="9.85546875" style="756" customWidth="1"/>
    <col min="10180" max="10180" width="1" style="756" customWidth="1"/>
    <col min="10181" max="10181" width="16.5703125" style="756" customWidth="1"/>
    <col min="10182" max="10182" width="0.5703125" style="756" customWidth="1"/>
    <col min="10183" max="10183" width="0.7109375" style="756" customWidth="1"/>
    <col min="10184" max="10184" width="27.85546875" style="756" customWidth="1"/>
    <col min="10185" max="10185" width="0.85546875" style="756" customWidth="1"/>
    <col min="10186" max="10186" width="27.42578125" style="756" customWidth="1"/>
    <col min="10187" max="10187" width="14.7109375" style="756" customWidth="1"/>
    <col min="10188" max="10188" width="0.42578125" style="756" customWidth="1"/>
    <col min="10189" max="10189" width="0.7109375" style="756" customWidth="1"/>
    <col min="10190" max="10190" width="21.7109375" style="756" customWidth="1"/>
    <col min="10191" max="10191" width="1.28515625" style="756" customWidth="1"/>
    <col min="10192" max="10192" width="21.140625" style="756" customWidth="1"/>
    <col min="10193" max="10397" width="11.42578125" style="756"/>
    <col min="10398" max="10398" width="0.7109375" style="756" customWidth="1"/>
    <col min="10399" max="10400" width="1.5703125" style="756" customWidth="1"/>
    <col min="10401" max="10401" width="16.42578125" style="756" customWidth="1"/>
    <col min="10402" max="10404" width="10.42578125" style="756" customWidth="1"/>
    <col min="10405" max="10405" width="8.7109375" style="756" customWidth="1"/>
    <col min="10406" max="10406" width="0.7109375" style="756" customWidth="1"/>
    <col min="10407" max="10407" width="3.140625" style="756" customWidth="1"/>
    <col min="10408" max="10408" width="1.140625" style="756" customWidth="1"/>
    <col min="10409" max="10409" width="18" style="756" customWidth="1"/>
    <col min="10410" max="10410" width="9.42578125" style="756" customWidth="1"/>
    <col min="10411" max="10411" width="8.7109375" style="756" customWidth="1"/>
    <col min="10412" max="10412" width="9.28515625" style="756" customWidth="1"/>
    <col min="10413" max="10413" width="10.140625" style="756" customWidth="1"/>
    <col min="10414" max="10414" width="5.140625" style="756" customWidth="1"/>
    <col min="10415" max="10415" width="10.140625" style="756" customWidth="1"/>
    <col min="10416" max="10416" width="6.42578125" style="756" customWidth="1"/>
    <col min="10417" max="10417" width="11.42578125" style="756"/>
    <col min="10418" max="10418" width="1.28515625" style="756" customWidth="1"/>
    <col min="10419" max="10419" width="1.42578125" style="756" customWidth="1"/>
    <col min="10420" max="10420" width="8.28515625" style="756" customWidth="1"/>
    <col min="10421" max="10421" width="11.42578125" style="756"/>
    <col min="10422" max="10423" width="10.7109375" style="756" customWidth="1"/>
    <col min="10424" max="10424" width="10.28515625" style="756" customWidth="1"/>
    <col min="10425" max="10425" width="11.28515625" style="756" customWidth="1"/>
    <col min="10426" max="10426" width="7.7109375" style="756" customWidth="1"/>
    <col min="10427" max="10427" width="10.140625" style="756" customWidth="1"/>
    <col min="10428" max="10428" width="6.5703125" style="756" customWidth="1"/>
    <col min="10429" max="10429" width="1.140625" style="756" customWidth="1"/>
    <col min="10430" max="10430" width="24.5703125" style="756" customWidth="1"/>
    <col min="10431" max="10431" width="9.85546875" style="756" customWidth="1"/>
    <col min="10432" max="10432" width="10.7109375" style="756" customWidth="1"/>
    <col min="10433" max="10433" width="10.85546875" style="756" customWidth="1"/>
    <col min="10434" max="10434" width="11.140625" style="756" customWidth="1"/>
    <col min="10435" max="10435" width="9.85546875" style="756" customWidth="1"/>
    <col min="10436" max="10436" width="1" style="756" customWidth="1"/>
    <col min="10437" max="10437" width="16.5703125" style="756" customWidth="1"/>
    <col min="10438" max="10438" width="0.5703125" style="756" customWidth="1"/>
    <col min="10439" max="10439" width="0.7109375" style="756" customWidth="1"/>
    <col min="10440" max="10440" width="27.85546875" style="756" customWidth="1"/>
    <col min="10441" max="10441" width="0.85546875" style="756" customWidth="1"/>
    <col min="10442" max="10442" width="27.42578125" style="756" customWidth="1"/>
    <col min="10443" max="10443" width="14.7109375" style="756" customWidth="1"/>
    <col min="10444" max="10444" width="0.42578125" style="756" customWidth="1"/>
    <col min="10445" max="10445" width="0.7109375" style="756" customWidth="1"/>
    <col min="10446" max="10446" width="21.7109375" style="756" customWidth="1"/>
    <col min="10447" max="10447" width="1.28515625" style="756" customWidth="1"/>
    <col min="10448" max="10448" width="21.140625" style="756" customWidth="1"/>
    <col min="10449" max="10653" width="11.42578125" style="756"/>
    <col min="10654" max="10654" width="0.7109375" style="756" customWidth="1"/>
    <col min="10655" max="10656" width="1.5703125" style="756" customWidth="1"/>
    <col min="10657" max="10657" width="16.42578125" style="756" customWidth="1"/>
    <col min="10658" max="10660" width="10.42578125" style="756" customWidth="1"/>
    <col min="10661" max="10661" width="8.7109375" style="756" customWidth="1"/>
    <col min="10662" max="10662" width="0.7109375" style="756" customWidth="1"/>
    <col min="10663" max="10663" width="3.140625" style="756" customWidth="1"/>
    <col min="10664" max="10664" width="1.140625" style="756" customWidth="1"/>
    <col min="10665" max="10665" width="18" style="756" customWidth="1"/>
    <col min="10666" max="10666" width="9.42578125" style="756" customWidth="1"/>
    <col min="10667" max="10667" width="8.7109375" style="756" customWidth="1"/>
    <col min="10668" max="10668" width="9.28515625" style="756" customWidth="1"/>
    <col min="10669" max="10669" width="10.140625" style="756" customWidth="1"/>
    <col min="10670" max="10670" width="5.140625" style="756" customWidth="1"/>
    <col min="10671" max="10671" width="10.140625" style="756" customWidth="1"/>
    <col min="10672" max="10672" width="6.42578125" style="756" customWidth="1"/>
    <col min="10673" max="10673" width="11.42578125" style="756"/>
    <col min="10674" max="10674" width="1.28515625" style="756" customWidth="1"/>
    <col min="10675" max="10675" width="1.42578125" style="756" customWidth="1"/>
    <col min="10676" max="10676" width="8.28515625" style="756" customWidth="1"/>
    <col min="10677" max="10677" width="11.42578125" style="756"/>
    <col min="10678" max="10679" width="10.7109375" style="756" customWidth="1"/>
    <col min="10680" max="10680" width="10.28515625" style="756" customWidth="1"/>
    <col min="10681" max="10681" width="11.28515625" style="756" customWidth="1"/>
    <col min="10682" max="10682" width="7.7109375" style="756" customWidth="1"/>
    <col min="10683" max="10683" width="10.140625" style="756" customWidth="1"/>
    <col min="10684" max="10684" width="6.5703125" style="756" customWidth="1"/>
    <col min="10685" max="10685" width="1.140625" style="756" customWidth="1"/>
    <col min="10686" max="10686" width="24.5703125" style="756" customWidth="1"/>
    <col min="10687" max="10687" width="9.85546875" style="756" customWidth="1"/>
    <col min="10688" max="10688" width="10.7109375" style="756" customWidth="1"/>
    <col min="10689" max="10689" width="10.85546875" style="756" customWidth="1"/>
    <col min="10690" max="10690" width="11.140625" style="756" customWidth="1"/>
    <col min="10691" max="10691" width="9.85546875" style="756" customWidth="1"/>
    <col min="10692" max="10692" width="1" style="756" customWidth="1"/>
    <col min="10693" max="10693" width="16.5703125" style="756" customWidth="1"/>
    <col min="10694" max="10694" width="0.5703125" style="756" customWidth="1"/>
    <col min="10695" max="10695" width="0.7109375" style="756" customWidth="1"/>
    <col min="10696" max="10696" width="27.85546875" style="756" customWidth="1"/>
    <col min="10697" max="10697" width="0.85546875" style="756" customWidth="1"/>
    <col min="10698" max="10698" width="27.42578125" style="756" customWidth="1"/>
    <col min="10699" max="10699" width="14.7109375" style="756" customWidth="1"/>
    <col min="10700" max="10700" width="0.42578125" style="756" customWidth="1"/>
    <col min="10701" max="10701" width="0.7109375" style="756" customWidth="1"/>
    <col min="10702" max="10702" width="21.7109375" style="756" customWidth="1"/>
    <col min="10703" max="10703" width="1.28515625" style="756" customWidth="1"/>
    <col min="10704" max="10704" width="21.140625" style="756" customWidth="1"/>
    <col min="10705" max="10909" width="11.42578125" style="756"/>
    <col min="10910" max="10910" width="0.7109375" style="756" customWidth="1"/>
    <col min="10911" max="10912" width="1.5703125" style="756" customWidth="1"/>
    <col min="10913" max="10913" width="16.42578125" style="756" customWidth="1"/>
    <col min="10914" max="10916" width="10.42578125" style="756" customWidth="1"/>
    <col min="10917" max="10917" width="8.7109375" style="756" customWidth="1"/>
    <col min="10918" max="10918" width="0.7109375" style="756" customWidth="1"/>
    <col min="10919" max="10919" width="3.140625" style="756" customWidth="1"/>
    <col min="10920" max="10920" width="1.140625" style="756" customWidth="1"/>
    <col min="10921" max="10921" width="18" style="756" customWidth="1"/>
    <col min="10922" max="10922" width="9.42578125" style="756" customWidth="1"/>
    <col min="10923" max="10923" width="8.7109375" style="756" customWidth="1"/>
    <col min="10924" max="10924" width="9.28515625" style="756" customWidth="1"/>
    <col min="10925" max="10925" width="10.140625" style="756" customWidth="1"/>
    <col min="10926" max="10926" width="5.140625" style="756" customWidth="1"/>
    <col min="10927" max="10927" width="10.140625" style="756" customWidth="1"/>
    <col min="10928" max="10928" width="6.42578125" style="756" customWidth="1"/>
    <col min="10929" max="10929" width="11.42578125" style="756"/>
    <col min="10930" max="10930" width="1.28515625" style="756" customWidth="1"/>
    <col min="10931" max="10931" width="1.42578125" style="756" customWidth="1"/>
    <col min="10932" max="10932" width="8.28515625" style="756" customWidth="1"/>
    <col min="10933" max="10933" width="11.42578125" style="756"/>
    <col min="10934" max="10935" width="10.7109375" style="756" customWidth="1"/>
    <col min="10936" max="10936" width="10.28515625" style="756" customWidth="1"/>
    <col min="10937" max="10937" width="11.28515625" style="756" customWidth="1"/>
    <col min="10938" max="10938" width="7.7109375" style="756" customWidth="1"/>
    <col min="10939" max="10939" width="10.140625" style="756" customWidth="1"/>
    <col min="10940" max="10940" width="6.5703125" style="756" customWidth="1"/>
    <col min="10941" max="10941" width="1.140625" style="756" customWidth="1"/>
    <col min="10942" max="10942" width="24.5703125" style="756" customWidth="1"/>
    <col min="10943" max="10943" width="9.85546875" style="756" customWidth="1"/>
    <col min="10944" max="10944" width="10.7109375" style="756" customWidth="1"/>
    <col min="10945" max="10945" width="10.85546875" style="756" customWidth="1"/>
    <col min="10946" max="10946" width="11.140625" style="756" customWidth="1"/>
    <col min="10947" max="10947" width="9.85546875" style="756" customWidth="1"/>
    <col min="10948" max="10948" width="1" style="756" customWidth="1"/>
    <col min="10949" max="10949" width="16.5703125" style="756" customWidth="1"/>
    <col min="10950" max="10950" width="0.5703125" style="756" customWidth="1"/>
    <col min="10951" max="10951" width="0.7109375" style="756" customWidth="1"/>
    <col min="10952" max="10952" width="27.85546875" style="756" customWidth="1"/>
    <col min="10953" max="10953" width="0.85546875" style="756" customWidth="1"/>
    <col min="10954" max="10954" width="27.42578125" style="756" customWidth="1"/>
    <col min="10955" max="10955" width="14.7109375" style="756" customWidth="1"/>
    <col min="10956" max="10956" width="0.42578125" style="756" customWidth="1"/>
    <col min="10957" max="10957" width="0.7109375" style="756" customWidth="1"/>
    <col min="10958" max="10958" width="21.7109375" style="756" customWidth="1"/>
    <col min="10959" max="10959" width="1.28515625" style="756" customWidth="1"/>
    <col min="10960" max="10960" width="21.140625" style="756" customWidth="1"/>
    <col min="10961" max="11165" width="11.42578125" style="756"/>
    <col min="11166" max="11166" width="0.7109375" style="756" customWidth="1"/>
    <col min="11167" max="11168" width="1.5703125" style="756" customWidth="1"/>
    <col min="11169" max="11169" width="16.42578125" style="756" customWidth="1"/>
    <col min="11170" max="11172" width="10.42578125" style="756" customWidth="1"/>
    <col min="11173" max="11173" width="8.7109375" style="756" customWidth="1"/>
    <col min="11174" max="11174" width="0.7109375" style="756" customWidth="1"/>
    <col min="11175" max="11175" width="3.140625" style="756" customWidth="1"/>
    <col min="11176" max="11176" width="1.140625" style="756" customWidth="1"/>
    <col min="11177" max="11177" width="18" style="756" customWidth="1"/>
    <col min="11178" max="11178" width="9.42578125" style="756" customWidth="1"/>
    <col min="11179" max="11179" width="8.7109375" style="756" customWidth="1"/>
    <col min="11180" max="11180" width="9.28515625" style="756" customWidth="1"/>
    <col min="11181" max="11181" width="10.140625" style="756" customWidth="1"/>
    <col min="11182" max="11182" width="5.140625" style="756" customWidth="1"/>
    <col min="11183" max="11183" width="10.140625" style="756" customWidth="1"/>
    <col min="11184" max="11184" width="6.42578125" style="756" customWidth="1"/>
    <col min="11185" max="11185" width="11.42578125" style="756"/>
    <col min="11186" max="11186" width="1.28515625" style="756" customWidth="1"/>
    <col min="11187" max="11187" width="1.42578125" style="756" customWidth="1"/>
    <col min="11188" max="11188" width="8.28515625" style="756" customWidth="1"/>
    <col min="11189" max="11189" width="11.42578125" style="756"/>
    <col min="11190" max="11191" width="10.7109375" style="756" customWidth="1"/>
    <col min="11192" max="11192" width="10.28515625" style="756" customWidth="1"/>
    <col min="11193" max="11193" width="11.28515625" style="756" customWidth="1"/>
    <col min="11194" max="11194" width="7.7109375" style="756" customWidth="1"/>
    <col min="11195" max="11195" width="10.140625" style="756" customWidth="1"/>
    <col min="11196" max="11196" width="6.5703125" style="756" customWidth="1"/>
    <col min="11197" max="11197" width="1.140625" style="756" customWidth="1"/>
    <col min="11198" max="11198" width="24.5703125" style="756" customWidth="1"/>
    <col min="11199" max="11199" width="9.85546875" style="756" customWidth="1"/>
    <col min="11200" max="11200" width="10.7109375" style="756" customWidth="1"/>
    <col min="11201" max="11201" width="10.85546875" style="756" customWidth="1"/>
    <col min="11202" max="11202" width="11.140625" style="756" customWidth="1"/>
    <col min="11203" max="11203" width="9.85546875" style="756" customWidth="1"/>
    <col min="11204" max="11204" width="1" style="756" customWidth="1"/>
    <col min="11205" max="11205" width="16.5703125" style="756" customWidth="1"/>
    <col min="11206" max="11206" width="0.5703125" style="756" customWidth="1"/>
    <col min="11207" max="11207" width="0.7109375" style="756" customWidth="1"/>
    <col min="11208" max="11208" width="27.85546875" style="756" customWidth="1"/>
    <col min="11209" max="11209" width="0.85546875" style="756" customWidth="1"/>
    <col min="11210" max="11210" width="27.42578125" style="756" customWidth="1"/>
    <col min="11211" max="11211" width="14.7109375" style="756" customWidth="1"/>
    <col min="11212" max="11212" width="0.42578125" style="756" customWidth="1"/>
    <col min="11213" max="11213" width="0.7109375" style="756" customWidth="1"/>
    <col min="11214" max="11214" width="21.7109375" style="756" customWidth="1"/>
    <col min="11215" max="11215" width="1.28515625" style="756" customWidth="1"/>
    <col min="11216" max="11216" width="21.140625" style="756" customWidth="1"/>
    <col min="11217" max="11421" width="11.42578125" style="756"/>
    <col min="11422" max="11422" width="0.7109375" style="756" customWidth="1"/>
    <col min="11423" max="11424" width="1.5703125" style="756" customWidth="1"/>
    <col min="11425" max="11425" width="16.42578125" style="756" customWidth="1"/>
    <col min="11426" max="11428" width="10.42578125" style="756" customWidth="1"/>
    <col min="11429" max="11429" width="8.7109375" style="756" customWidth="1"/>
    <col min="11430" max="11430" width="0.7109375" style="756" customWidth="1"/>
    <col min="11431" max="11431" width="3.140625" style="756" customWidth="1"/>
    <col min="11432" max="11432" width="1.140625" style="756" customWidth="1"/>
    <col min="11433" max="11433" width="18" style="756" customWidth="1"/>
    <col min="11434" max="11434" width="9.42578125" style="756" customWidth="1"/>
    <col min="11435" max="11435" width="8.7109375" style="756" customWidth="1"/>
    <col min="11436" max="11436" width="9.28515625" style="756" customWidth="1"/>
    <col min="11437" max="11437" width="10.140625" style="756" customWidth="1"/>
    <col min="11438" max="11438" width="5.140625" style="756" customWidth="1"/>
    <col min="11439" max="11439" width="10.140625" style="756" customWidth="1"/>
    <col min="11440" max="11440" width="6.42578125" style="756" customWidth="1"/>
    <col min="11441" max="11441" width="11.42578125" style="756"/>
    <col min="11442" max="11442" width="1.28515625" style="756" customWidth="1"/>
    <col min="11443" max="11443" width="1.42578125" style="756" customWidth="1"/>
    <col min="11444" max="11444" width="8.28515625" style="756" customWidth="1"/>
    <col min="11445" max="11445" width="11.42578125" style="756"/>
    <col min="11446" max="11447" width="10.7109375" style="756" customWidth="1"/>
    <col min="11448" max="11448" width="10.28515625" style="756" customWidth="1"/>
    <col min="11449" max="11449" width="11.28515625" style="756" customWidth="1"/>
    <col min="11450" max="11450" width="7.7109375" style="756" customWidth="1"/>
    <col min="11451" max="11451" width="10.140625" style="756" customWidth="1"/>
    <col min="11452" max="11452" width="6.5703125" style="756" customWidth="1"/>
    <col min="11453" max="11453" width="1.140625" style="756" customWidth="1"/>
    <col min="11454" max="11454" width="24.5703125" style="756" customWidth="1"/>
    <col min="11455" max="11455" width="9.85546875" style="756" customWidth="1"/>
    <col min="11456" max="11456" width="10.7109375" style="756" customWidth="1"/>
    <col min="11457" max="11457" width="10.85546875" style="756" customWidth="1"/>
    <col min="11458" max="11458" width="11.140625" style="756" customWidth="1"/>
    <col min="11459" max="11459" width="9.85546875" style="756" customWidth="1"/>
    <col min="11460" max="11460" width="1" style="756" customWidth="1"/>
    <col min="11461" max="11461" width="16.5703125" style="756" customWidth="1"/>
    <col min="11462" max="11462" width="0.5703125" style="756" customWidth="1"/>
    <col min="11463" max="11463" width="0.7109375" style="756" customWidth="1"/>
    <col min="11464" max="11464" width="27.85546875" style="756" customWidth="1"/>
    <col min="11465" max="11465" width="0.85546875" style="756" customWidth="1"/>
    <col min="11466" max="11466" width="27.42578125" style="756" customWidth="1"/>
    <col min="11467" max="11467" width="14.7109375" style="756" customWidth="1"/>
    <col min="11468" max="11468" width="0.42578125" style="756" customWidth="1"/>
    <col min="11469" max="11469" width="0.7109375" style="756" customWidth="1"/>
    <col min="11470" max="11470" width="21.7109375" style="756" customWidth="1"/>
    <col min="11471" max="11471" width="1.28515625" style="756" customWidth="1"/>
    <col min="11472" max="11472" width="21.140625" style="756" customWidth="1"/>
    <col min="11473" max="11677" width="11.42578125" style="756"/>
    <col min="11678" max="11678" width="0.7109375" style="756" customWidth="1"/>
    <col min="11679" max="11680" width="1.5703125" style="756" customWidth="1"/>
    <col min="11681" max="11681" width="16.42578125" style="756" customWidth="1"/>
    <col min="11682" max="11684" width="10.42578125" style="756" customWidth="1"/>
    <col min="11685" max="11685" width="8.7109375" style="756" customWidth="1"/>
    <col min="11686" max="11686" width="0.7109375" style="756" customWidth="1"/>
    <col min="11687" max="11687" width="3.140625" style="756" customWidth="1"/>
    <col min="11688" max="11688" width="1.140625" style="756" customWidth="1"/>
    <col min="11689" max="11689" width="18" style="756" customWidth="1"/>
    <col min="11690" max="11690" width="9.42578125" style="756" customWidth="1"/>
    <col min="11691" max="11691" width="8.7109375" style="756" customWidth="1"/>
    <col min="11692" max="11692" width="9.28515625" style="756" customWidth="1"/>
    <col min="11693" max="11693" width="10.140625" style="756" customWidth="1"/>
    <col min="11694" max="11694" width="5.140625" style="756" customWidth="1"/>
    <col min="11695" max="11695" width="10.140625" style="756" customWidth="1"/>
    <col min="11696" max="11696" width="6.42578125" style="756" customWidth="1"/>
    <col min="11697" max="11697" width="11.42578125" style="756"/>
    <col min="11698" max="11698" width="1.28515625" style="756" customWidth="1"/>
    <col min="11699" max="11699" width="1.42578125" style="756" customWidth="1"/>
    <col min="11700" max="11700" width="8.28515625" style="756" customWidth="1"/>
    <col min="11701" max="11701" width="11.42578125" style="756"/>
    <col min="11702" max="11703" width="10.7109375" style="756" customWidth="1"/>
    <col min="11704" max="11704" width="10.28515625" style="756" customWidth="1"/>
    <col min="11705" max="11705" width="11.28515625" style="756" customWidth="1"/>
    <col min="11706" max="11706" width="7.7109375" style="756" customWidth="1"/>
    <col min="11707" max="11707" width="10.140625" style="756" customWidth="1"/>
    <col min="11708" max="11708" width="6.5703125" style="756" customWidth="1"/>
    <col min="11709" max="11709" width="1.140625" style="756" customWidth="1"/>
    <col min="11710" max="11710" width="24.5703125" style="756" customWidth="1"/>
    <col min="11711" max="11711" width="9.85546875" style="756" customWidth="1"/>
    <col min="11712" max="11712" width="10.7109375" style="756" customWidth="1"/>
    <col min="11713" max="11713" width="10.85546875" style="756" customWidth="1"/>
    <col min="11714" max="11714" width="11.140625" style="756" customWidth="1"/>
    <col min="11715" max="11715" width="9.85546875" style="756" customWidth="1"/>
    <col min="11716" max="11716" width="1" style="756" customWidth="1"/>
    <col min="11717" max="11717" width="16.5703125" style="756" customWidth="1"/>
    <col min="11718" max="11718" width="0.5703125" style="756" customWidth="1"/>
    <col min="11719" max="11719" width="0.7109375" style="756" customWidth="1"/>
    <col min="11720" max="11720" width="27.85546875" style="756" customWidth="1"/>
    <col min="11721" max="11721" width="0.85546875" style="756" customWidth="1"/>
    <col min="11722" max="11722" width="27.42578125" style="756" customWidth="1"/>
    <col min="11723" max="11723" width="14.7109375" style="756" customWidth="1"/>
    <col min="11724" max="11724" width="0.42578125" style="756" customWidth="1"/>
    <col min="11725" max="11725" width="0.7109375" style="756" customWidth="1"/>
    <col min="11726" max="11726" width="21.7109375" style="756" customWidth="1"/>
    <col min="11727" max="11727" width="1.28515625" style="756" customWidth="1"/>
    <col min="11728" max="11728" width="21.140625" style="756" customWidth="1"/>
    <col min="11729" max="11933" width="11.42578125" style="756"/>
    <col min="11934" max="11934" width="0.7109375" style="756" customWidth="1"/>
    <col min="11935" max="11936" width="1.5703125" style="756" customWidth="1"/>
    <col min="11937" max="11937" width="16.42578125" style="756" customWidth="1"/>
    <col min="11938" max="11940" width="10.42578125" style="756" customWidth="1"/>
    <col min="11941" max="11941" width="8.7109375" style="756" customWidth="1"/>
    <col min="11942" max="11942" width="0.7109375" style="756" customWidth="1"/>
    <col min="11943" max="11943" width="3.140625" style="756" customWidth="1"/>
    <col min="11944" max="11944" width="1.140625" style="756" customWidth="1"/>
    <col min="11945" max="11945" width="18" style="756" customWidth="1"/>
    <col min="11946" max="11946" width="9.42578125" style="756" customWidth="1"/>
    <col min="11947" max="11947" width="8.7109375" style="756" customWidth="1"/>
    <col min="11948" max="11948" width="9.28515625" style="756" customWidth="1"/>
    <col min="11949" max="11949" width="10.140625" style="756" customWidth="1"/>
    <col min="11950" max="11950" width="5.140625" style="756" customWidth="1"/>
    <col min="11951" max="11951" width="10.140625" style="756" customWidth="1"/>
    <col min="11952" max="11952" width="6.42578125" style="756" customWidth="1"/>
    <col min="11953" max="11953" width="11.42578125" style="756"/>
    <col min="11954" max="11954" width="1.28515625" style="756" customWidth="1"/>
    <col min="11955" max="11955" width="1.42578125" style="756" customWidth="1"/>
    <col min="11956" max="11956" width="8.28515625" style="756" customWidth="1"/>
    <col min="11957" max="11957" width="11.42578125" style="756"/>
    <col min="11958" max="11959" width="10.7109375" style="756" customWidth="1"/>
    <col min="11960" max="11960" width="10.28515625" style="756" customWidth="1"/>
    <col min="11961" max="11961" width="11.28515625" style="756" customWidth="1"/>
    <col min="11962" max="11962" width="7.7109375" style="756" customWidth="1"/>
    <col min="11963" max="11963" width="10.140625" style="756" customWidth="1"/>
    <col min="11964" max="11964" width="6.5703125" style="756" customWidth="1"/>
    <col min="11965" max="11965" width="1.140625" style="756" customWidth="1"/>
    <col min="11966" max="11966" width="24.5703125" style="756" customWidth="1"/>
    <col min="11967" max="11967" width="9.85546875" style="756" customWidth="1"/>
    <col min="11968" max="11968" width="10.7109375" style="756" customWidth="1"/>
    <col min="11969" max="11969" width="10.85546875" style="756" customWidth="1"/>
    <col min="11970" max="11970" width="11.140625" style="756" customWidth="1"/>
    <col min="11971" max="11971" width="9.85546875" style="756" customWidth="1"/>
    <col min="11972" max="11972" width="1" style="756" customWidth="1"/>
    <col min="11973" max="11973" width="16.5703125" style="756" customWidth="1"/>
    <col min="11974" max="11974" width="0.5703125" style="756" customWidth="1"/>
    <col min="11975" max="11975" width="0.7109375" style="756" customWidth="1"/>
    <col min="11976" max="11976" width="27.85546875" style="756" customWidth="1"/>
    <col min="11977" max="11977" width="0.85546875" style="756" customWidth="1"/>
    <col min="11978" max="11978" width="27.42578125" style="756" customWidth="1"/>
    <col min="11979" max="11979" width="14.7109375" style="756" customWidth="1"/>
    <col min="11980" max="11980" width="0.42578125" style="756" customWidth="1"/>
    <col min="11981" max="11981" width="0.7109375" style="756" customWidth="1"/>
    <col min="11982" max="11982" width="21.7109375" style="756" customWidth="1"/>
    <col min="11983" max="11983" width="1.28515625" style="756" customWidth="1"/>
    <col min="11984" max="11984" width="21.140625" style="756" customWidth="1"/>
    <col min="11985" max="12189" width="11.42578125" style="756"/>
    <col min="12190" max="12190" width="0.7109375" style="756" customWidth="1"/>
    <col min="12191" max="12192" width="1.5703125" style="756" customWidth="1"/>
    <col min="12193" max="12193" width="16.42578125" style="756" customWidth="1"/>
    <col min="12194" max="12196" width="10.42578125" style="756" customWidth="1"/>
    <col min="12197" max="12197" width="8.7109375" style="756" customWidth="1"/>
    <col min="12198" max="12198" width="0.7109375" style="756" customWidth="1"/>
    <col min="12199" max="12199" width="3.140625" style="756" customWidth="1"/>
    <col min="12200" max="12200" width="1.140625" style="756" customWidth="1"/>
    <col min="12201" max="12201" width="18" style="756" customWidth="1"/>
    <col min="12202" max="12202" width="9.42578125" style="756" customWidth="1"/>
    <col min="12203" max="12203" width="8.7109375" style="756" customWidth="1"/>
    <col min="12204" max="12204" width="9.28515625" style="756" customWidth="1"/>
    <col min="12205" max="12205" width="10.140625" style="756" customWidth="1"/>
    <col min="12206" max="12206" width="5.140625" style="756" customWidth="1"/>
    <col min="12207" max="12207" width="10.140625" style="756" customWidth="1"/>
    <col min="12208" max="12208" width="6.42578125" style="756" customWidth="1"/>
    <col min="12209" max="12209" width="11.42578125" style="756"/>
    <col min="12210" max="12210" width="1.28515625" style="756" customWidth="1"/>
    <col min="12211" max="12211" width="1.42578125" style="756" customWidth="1"/>
    <col min="12212" max="12212" width="8.28515625" style="756" customWidth="1"/>
    <col min="12213" max="12213" width="11.42578125" style="756"/>
    <col min="12214" max="12215" width="10.7109375" style="756" customWidth="1"/>
    <col min="12216" max="12216" width="10.28515625" style="756" customWidth="1"/>
    <col min="12217" max="12217" width="11.28515625" style="756" customWidth="1"/>
    <col min="12218" max="12218" width="7.7109375" style="756" customWidth="1"/>
    <col min="12219" max="12219" width="10.140625" style="756" customWidth="1"/>
    <col min="12220" max="12220" width="6.5703125" style="756" customWidth="1"/>
    <col min="12221" max="12221" width="1.140625" style="756" customWidth="1"/>
    <col min="12222" max="12222" width="24.5703125" style="756" customWidth="1"/>
    <col min="12223" max="12223" width="9.85546875" style="756" customWidth="1"/>
    <col min="12224" max="12224" width="10.7109375" style="756" customWidth="1"/>
    <col min="12225" max="12225" width="10.85546875" style="756" customWidth="1"/>
    <col min="12226" max="12226" width="11.140625" style="756" customWidth="1"/>
    <col min="12227" max="12227" width="9.85546875" style="756" customWidth="1"/>
    <col min="12228" max="12228" width="1" style="756" customWidth="1"/>
    <col min="12229" max="12229" width="16.5703125" style="756" customWidth="1"/>
    <col min="12230" max="12230" width="0.5703125" style="756" customWidth="1"/>
    <col min="12231" max="12231" width="0.7109375" style="756" customWidth="1"/>
    <col min="12232" max="12232" width="27.85546875" style="756" customWidth="1"/>
    <col min="12233" max="12233" width="0.85546875" style="756" customWidth="1"/>
    <col min="12234" max="12234" width="27.42578125" style="756" customWidth="1"/>
    <col min="12235" max="12235" width="14.7109375" style="756" customWidth="1"/>
    <col min="12236" max="12236" width="0.42578125" style="756" customWidth="1"/>
    <col min="12237" max="12237" width="0.7109375" style="756" customWidth="1"/>
    <col min="12238" max="12238" width="21.7109375" style="756" customWidth="1"/>
    <col min="12239" max="12239" width="1.28515625" style="756" customWidth="1"/>
    <col min="12240" max="12240" width="21.140625" style="756" customWidth="1"/>
    <col min="12241" max="12445" width="11.42578125" style="756"/>
    <col min="12446" max="12446" width="0.7109375" style="756" customWidth="1"/>
    <col min="12447" max="12448" width="1.5703125" style="756" customWidth="1"/>
    <col min="12449" max="12449" width="16.42578125" style="756" customWidth="1"/>
    <col min="12450" max="12452" width="10.42578125" style="756" customWidth="1"/>
    <col min="12453" max="12453" width="8.7109375" style="756" customWidth="1"/>
    <col min="12454" max="12454" width="0.7109375" style="756" customWidth="1"/>
    <col min="12455" max="12455" width="3.140625" style="756" customWidth="1"/>
    <col min="12456" max="12456" width="1.140625" style="756" customWidth="1"/>
    <col min="12457" max="12457" width="18" style="756" customWidth="1"/>
    <col min="12458" max="12458" width="9.42578125" style="756" customWidth="1"/>
    <col min="12459" max="12459" width="8.7109375" style="756" customWidth="1"/>
    <col min="12460" max="12460" width="9.28515625" style="756" customWidth="1"/>
    <col min="12461" max="12461" width="10.140625" style="756" customWidth="1"/>
    <col min="12462" max="12462" width="5.140625" style="756" customWidth="1"/>
    <col min="12463" max="12463" width="10.140625" style="756" customWidth="1"/>
    <col min="12464" max="12464" width="6.42578125" style="756" customWidth="1"/>
    <col min="12465" max="12465" width="11.42578125" style="756"/>
    <col min="12466" max="12466" width="1.28515625" style="756" customWidth="1"/>
    <col min="12467" max="12467" width="1.42578125" style="756" customWidth="1"/>
    <col min="12468" max="12468" width="8.28515625" style="756" customWidth="1"/>
    <col min="12469" max="12469" width="11.42578125" style="756"/>
    <col min="12470" max="12471" width="10.7109375" style="756" customWidth="1"/>
    <col min="12472" max="12472" width="10.28515625" style="756" customWidth="1"/>
    <col min="12473" max="12473" width="11.28515625" style="756" customWidth="1"/>
    <col min="12474" max="12474" width="7.7109375" style="756" customWidth="1"/>
    <col min="12475" max="12475" width="10.140625" style="756" customWidth="1"/>
    <col min="12476" max="12476" width="6.5703125" style="756" customWidth="1"/>
    <col min="12477" max="12477" width="1.140625" style="756" customWidth="1"/>
    <col min="12478" max="12478" width="24.5703125" style="756" customWidth="1"/>
    <col min="12479" max="12479" width="9.85546875" style="756" customWidth="1"/>
    <col min="12480" max="12480" width="10.7109375" style="756" customWidth="1"/>
    <col min="12481" max="12481" width="10.85546875" style="756" customWidth="1"/>
    <col min="12482" max="12482" width="11.140625" style="756" customWidth="1"/>
    <col min="12483" max="12483" width="9.85546875" style="756" customWidth="1"/>
    <col min="12484" max="12484" width="1" style="756" customWidth="1"/>
    <col min="12485" max="12485" width="16.5703125" style="756" customWidth="1"/>
    <col min="12486" max="12486" width="0.5703125" style="756" customWidth="1"/>
    <col min="12487" max="12487" width="0.7109375" style="756" customWidth="1"/>
    <col min="12488" max="12488" width="27.85546875" style="756" customWidth="1"/>
    <col min="12489" max="12489" width="0.85546875" style="756" customWidth="1"/>
    <col min="12490" max="12490" width="27.42578125" style="756" customWidth="1"/>
    <col min="12491" max="12491" width="14.7109375" style="756" customWidth="1"/>
    <col min="12492" max="12492" width="0.42578125" style="756" customWidth="1"/>
    <col min="12493" max="12493" width="0.7109375" style="756" customWidth="1"/>
    <col min="12494" max="12494" width="21.7109375" style="756" customWidth="1"/>
    <col min="12495" max="12495" width="1.28515625" style="756" customWidth="1"/>
    <col min="12496" max="12496" width="21.140625" style="756" customWidth="1"/>
    <col min="12497" max="12701" width="11.42578125" style="756"/>
    <col min="12702" max="12702" width="0.7109375" style="756" customWidth="1"/>
    <col min="12703" max="12704" width="1.5703125" style="756" customWidth="1"/>
    <col min="12705" max="12705" width="16.42578125" style="756" customWidth="1"/>
    <col min="12706" max="12708" width="10.42578125" style="756" customWidth="1"/>
    <col min="12709" max="12709" width="8.7109375" style="756" customWidth="1"/>
    <col min="12710" max="12710" width="0.7109375" style="756" customWidth="1"/>
    <col min="12711" max="12711" width="3.140625" style="756" customWidth="1"/>
    <col min="12712" max="12712" width="1.140625" style="756" customWidth="1"/>
    <col min="12713" max="12713" width="18" style="756" customWidth="1"/>
    <col min="12714" max="12714" width="9.42578125" style="756" customWidth="1"/>
    <col min="12715" max="12715" width="8.7109375" style="756" customWidth="1"/>
    <col min="12716" max="12716" width="9.28515625" style="756" customWidth="1"/>
    <col min="12717" max="12717" width="10.140625" style="756" customWidth="1"/>
    <col min="12718" max="12718" width="5.140625" style="756" customWidth="1"/>
    <col min="12719" max="12719" width="10.140625" style="756" customWidth="1"/>
    <col min="12720" max="12720" width="6.42578125" style="756" customWidth="1"/>
    <col min="12721" max="12721" width="11.42578125" style="756"/>
    <col min="12722" max="12722" width="1.28515625" style="756" customWidth="1"/>
    <col min="12723" max="12723" width="1.42578125" style="756" customWidth="1"/>
    <col min="12724" max="12724" width="8.28515625" style="756" customWidth="1"/>
    <col min="12725" max="12725" width="11.42578125" style="756"/>
    <col min="12726" max="12727" width="10.7109375" style="756" customWidth="1"/>
    <col min="12728" max="12728" width="10.28515625" style="756" customWidth="1"/>
    <col min="12729" max="12729" width="11.28515625" style="756" customWidth="1"/>
    <col min="12730" max="12730" width="7.7109375" style="756" customWidth="1"/>
    <col min="12731" max="12731" width="10.140625" style="756" customWidth="1"/>
    <col min="12732" max="12732" width="6.5703125" style="756" customWidth="1"/>
    <col min="12733" max="12733" width="1.140625" style="756" customWidth="1"/>
    <col min="12734" max="12734" width="24.5703125" style="756" customWidth="1"/>
    <col min="12735" max="12735" width="9.85546875" style="756" customWidth="1"/>
    <col min="12736" max="12736" width="10.7109375" style="756" customWidth="1"/>
    <col min="12737" max="12737" width="10.85546875" style="756" customWidth="1"/>
    <col min="12738" max="12738" width="11.140625" style="756" customWidth="1"/>
    <col min="12739" max="12739" width="9.85546875" style="756" customWidth="1"/>
    <col min="12740" max="12740" width="1" style="756" customWidth="1"/>
    <col min="12741" max="12741" width="16.5703125" style="756" customWidth="1"/>
    <col min="12742" max="12742" width="0.5703125" style="756" customWidth="1"/>
    <col min="12743" max="12743" width="0.7109375" style="756" customWidth="1"/>
    <col min="12744" max="12744" width="27.85546875" style="756" customWidth="1"/>
    <col min="12745" max="12745" width="0.85546875" style="756" customWidth="1"/>
    <col min="12746" max="12746" width="27.42578125" style="756" customWidth="1"/>
    <col min="12747" max="12747" width="14.7109375" style="756" customWidth="1"/>
    <col min="12748" max="12748" width="0.42578125" style="756" customWidth="1"/>
    <col min="12749" max="12749" width="0.7109375" style="756" customWidth="1"/>
    <col min="12750" max="12750" width="21.7109375" style="756" customWidth="1"/>
    <col min="12751" max="12751" width="1.28515625" style="756" customWidth="1"/>
    <col min="12752" max="12752" width="21.140625" style="756" customWidth="1"/>
    <col min="12753" max="12957" width="11.42578125" style="756"/>
    <col min="12958" max="12958" width="0.7109375" style="756" customWidth="1"/>
    <col min="12959" max="12960" width="1.5703125" style="756" customWidth="1"/>
    <col min="12961" max="12961" width="16.42578125" style="756" customWidth="1"/>
    <col min="12962" max="12964" width="10.42578125" style="756" customWidth="1"/>
    <col min="12965" max="12965" width="8.7109375" style="756" customWidth="1"/>
    <col min="12966" max="12966" width="0.7109375" style="756" customWidth="1"/>
    <col min="12967" max="12967" width="3.140625" style="756" customWidth="1"/>
    <col min="12968" max="12968" width="1.140625" style="756" customWidth="1"/>
    <col min="12969" max="12969" width="18" style="756" customWidth="1"/>
    <col min="12970" max="12970" width="9.42578125" style="756" customWidth="1"/>
    <col min="12971" max="12971" width="8.7109375" style="756" customWidth="1"/>
    <col min="12972" max="12972" width="9.28515625" style="756" customWidth="1"/>
    <col min="12973" max="12973" width="10.140625" style="756" customWidth="1"/>
    <col min="12974" max="12974" width="5.140625" style="756" customWidth="1"/>
    <col min="12975" max="12975" width="10.140625" style="756" customWidth="1"/>
    <col min="12976" max="12976" width="6.42578125" style="756" customWidth="1"/>
    <col min="12977" max="12977" width="11.42578125" style="756"/>
    <col min="12978" max="12978" width="1.28515625" style="756" customWidth="1"/>
    <col min="12979" max="12979" width="1.42578125" style="756" customWidth="1"/>
    <col min="12980" max="12980" width="8.28515625" style="756" customWidth="1"/>
    <col min="12981" max="12981" width="11.42578125" style="756"/>
    <col min="12982" max="12983" width="10.7109375" style="756" customWidth="1"/>
    <col min="12984" max="12984" width="10.28515625" style="756" customWidth="1"/>
    <col min="12985" max="12985" width="11.28515625" style="756" customWidth="1"/>
    <col min="12986" max="12986" width="7.7109375" style="756" customWidth="1"/>
    <col min="12987" max="12987" width="10.140625" style="756" customWidth="1"/>
    <col min="12988" max="12988" width="6.5703125" style="756" customWidth="1"/>
    <col min="12989" max="12989" width="1.140625" style="756" customWidth="1"/>
    <col min="12990" max="12990" width="24.5703125" style="756" customWidth="1"/>
    <col min="12991" max="12991" width="9.85546875" style="756" customWidth="1"/>
    <col min="12992" max="12992" width="10.7109375" style="756" customWidth="1"/>
    <col min="12993" max="12993" width="10.85546875" style="756" customWidth="1"/>
    <col min="12994" max="12994" width="11.140625" style="756" customWidth="1"/>
    <col min="12995" max="12995" width="9.85546875" style="756" customWidth="1"/>
    <col min="12996" max="12996" width="1" style="756" customWidth="1"/>
    <col min="12997" max="12997" width="16.5703125" style="756" customWidth="1"/>
    <col min="12998" max="12998" width="0.5703125" style="756" customWidth="1"/>
    <col min="12999" max="12999" width="0.7109375" style="756" customWidth="1"/>
    <col min="13000" max="13000" width="27.85546875" style="756" customWidth="1"/>
    <col min="13001" max="13001" width="0.85546875" style="756" customWidth="1"/>
    <col min="13002" max="13002" width="27.42578125" style="756" customWidth="1"/>
    <col min="13003" max="13003" width="14.7109375" style="756" customWidth="1"/>
    <col min="13004" max="13004" width="0.42578125" style="756" customWidth="1"/>
    <col min="13005" max="13005" width="0.7109375" style="756" customWidth="1"/>
    <col min="13006" max="13006" width="21.7109375" style="756" customWidth="1"/>
    <col min="13007" max="13007" width="1.28515625" style="756" customWidth="1"/>
    <col min="13008" max="13008" width="21.140625" style="756" customWidth="1"/>
    <col min="13009" max="13213" width="11.42578125" style="756"/>
    <col min="13214" max="13214" width="0.7109375" style="756" customWidth="1"/>
    <col min="13215" max="13216" width="1.5703125" style="756" customWidth="1"/>
    <col min="13217" max="13217" width="16.42578125" style="756" customWidth="1"/>
    <col min="13218" max="13220" width="10.42578125" style="756" customWidth="1"/>
    <col min="13221" max="13221" width="8.7109375" style="756" customWidth="1"/>
    <col min="13222" max="13222" width="0.7109375" style="756" customWidth="1"/>
    <col min="13223" max="13223" width="3.140625" style="756" customWidth="1"/>
    <col min="13224" max="13224" width="1.140625" style="756" customWidth="1"/>
    <col min="13225" max="13225" width="18" style="756" customWidth="1"/>
    <col min="13226" max="13226" width="9.42578125" style="756" customWidth="1"/>
    <col min="13227" max="13227" width="8.7109375" style="756" customWidth="1"/>
    <col min="13228" max="13228" width="9.28515625" style="756" customWidth="1"/>
    <col min="13229" max="13229" width="10.140625" style="756" customWidth="1"/>
    <col min="13230" max="13230" width="5.140625" style="756" customWidth="1"/>
    <col min="13231" max="13231" width="10.140625" style="756" customWidth="1"/>
    <col min="13232" max="13232" width="6.42578125" style="756" customWidth="1"/>
    <col min="13233" max="13233" width="11.42578125" style="756"/>
    <col min="13234" max="13234" width="1.28515625" style="756" customWidth="1"/>
    <col min="13235" max="13235" width="1.42578125" style="756" customWidth="1"/>
    <col min="13236" max="13236" width="8.28515625" style="756" customWidth="1"/>
    <col min="13237" max="13237" width="11.42578125" style="756"/>
    <col min="13238" max="13239" width="10.7109375" style="756" customWidth="1"/>
    <col min="13240" max="13240" width="10.28515625" style="756" customWidth="1"/>
    <col min="13241" max="13241" width="11.28515625" style="756" customWidth="1"/>
    <col min="13242" max="13242" width="7.7109375" style="756" customWidth="1"/>
    <col min="13243" max="13243" width="10.140625" style="756" customWidth="1"/>
    <col min="13244" max="13244" width="6.5703125" style="756" customWidth="1"/>
    <col min="13245" max="13245" width="1.140625" style="756" customWidth="1"/>
    <col min="13246" max="13246" width="24.5703125" style="756" customWidth="1"/>
    <col min="13247" max="13247" width="9.85546875" style="756" customWidth="1"/>
    <col min="13248" max="13248" width="10.7109375" style="756" customWidth="1"/>
    <col min="13249" max="13249" width="10.85546875" style="756" customWidth="1"/>
    <col min="13250" max="13250" width="11.140625" style="756" customWidth="1"/>
    <col min="13251" max="13251" width="9.85546875" style="756" customWidth="1"/>
    <col min="13252" max="13252" width="1" style="756" customWidth="1"/>
    <col min="13253" max="13253" width="16.5703125" style="756" customWidth="1"/>
    <col min="13254" max="13254" width="0.5703125" style="756" customWidth="1"/>
    <col min="13255" max="13255" width="0.7109375" style="756" customWidth="1"/>
    <col min="13256" max="13256" width="27.85546875" style="756" customWidth="1"/>
    <col min="13257" max="13257" width="0.85546875" style="756" customWidth="1"/>
    <col min="13258" max="13258" width="27.42578125" style="756" customWidth="1"/>
    <col min="13259" max="13259" width="14.7109375" style="756" customWidth="1"/>
    <col min="13260" max="13260" width="0.42578125" style="756" customWidth="1"/>
    <col min="13261" max="13261" width="0.7109375" style="756" customWidth="1"/>
    <col min="13262" max="13262" width="21.7109375" style="756" customWidth="1"/>
    <col min="13263" max="13263" width="1.28515625" style="756" customWidth="1"/>
    <col min="13264" max="13264" width="21.140625" style="756" customWidth="1"/>
    <col min="13265" max="13469" width="11.42578125" style="756"/>
    <col min="13470" max="13470" width="0.7109375" style="756" customWidth="1"/>
    <col min="13471" max="13472" width="1.5703125" style="756" customWidth="1"/>
    <col min="13473" max="13473" width="16.42578125" style="756" customWidth="1"/>
    <col min="13474" max="13476" width="10.42578125" style="756" customWidth="1"/>
    <col min="13477" max="13477" width="8.7109375" style="756" customWidth="1"/>
    <col min="13478" max="13478" width="0.7109375" style="756" customWidth="1"/>
    <col min="13479" max="13479" width="3.140625" style="756" customWidth="1"/>
    <col min="13480" max="13480" width="1.140625" style="756" customWidth="1"/>
    <col min="13481" max="13481" width="18" style="756" customWidth="1"/>
    <col min="13482" max="13482" width="9.42578125" style="756" customWidth="1"/>
    <col min="13483" max="13483" width="8.7109375" style="756" customWidth="1"/>
    <col min="13484" max="13484" width="9.28515625" style="756" customWidth="1"/>
    <col min="13485" max="13485" width="10.140625" style="756" customWidth="1"/>
    <col min="13486" max="13486" width="5.140625" style="756" customWidth="1"/>
    <col min="13487" max="13487" width="10.140625" style="756" customWidth="1"/>
    <col min="13488" max="13488" width="6.42578125" style="756" customWidth="1"/>
    <col min="13489" max="13489" width="11.42578125" style="756"/>
    <col min="13490" max="13490" width="1.28515625" style="756" customWidth="1"/>
    <col min="13491" max="13491" width="1.42578125" style="756" customWidth="1"/>
    <col min="13492" max="13492" width="8.28515625" style="756" customWidth="1"/>
    <col min="13493" max="13493" width="11.42578125" style="756"/>
    <col min="13494" max="13495" width="10.7109375" style="756" customWidth="1"/>
    <col min="13496" max="13496" width="10.28515625" style="756" customWidth="1"/>
    <col min="13497" max="13497" width="11.28515625" style="756" customWidth="1"/>
    <col min="13498" max="13498" width="7.7109375" style="756" customWidth="1"/>
    <col min="13499" max="13499" width="10.140625" style="756" customWidth="1"/>
    <col min="13500" max="13500" width="6.5703125" style="756" customWidth="1"/>
    <col min="13501" max="13501" width="1.140625" style="756" customWidth="1"/>
    <col min="13502" max="13502" width="24.5703125" style="756" customWidth="1"/>
    <col min="13503" max="13503" width="9.85546875" style="756" customWidth="1"/>
    <col min="13504" max="13504" width="10.7109375" style="756" customWidth="1"/>
    <col min="13505" max="13505" width="10.85546875" style="756" customWidth="1"/>
    <col min="13506" max="13506" width="11.140625" style="756" customWidth="1"/>
    <col min="13507" max="13507" width="9.85546875" style="756" customWidth="1"/>
    <col min="13508" max="13508" width="1" style="756" customWidth="1"/>
    <col min="13509" max="13509" width="16.5703125" style="756" customWidth="1"/>
    <col min="13510" max="13510" width="0.5703125" style="756" customWidth="1"/>
    <col min="13511" max="13511" width="0.7109375" style="756" customWidth="1"/>
    <col min="13512" max="13512" width="27.85546875" style="756" customWidth="1"/>
    <col min="13513" max="13513" width="0.85546875" style="756" customWidth="1"/>
    <col min="13514" max="13514" width="27.42578125" style="756" customWidth="1"/>
    <col min="13515" max="13515" width="14.7109375" style="756" customWidth="1"/>
    <col min="13516" max="13516" width="0.42578125" style="756" customWidth="1"/>
    <col min="13517" max="13517" width="0.7109375" style="756" customWidth="1"/>
    <col min="13518" max="13518" width="21.7109375" style="756" customWidth="1"/>
    <col min="13519" max="13519" width="1.28515625" style="756" customWidth="1"/>
    <col min="13520" max="13520" width="21.140625" style="756" customWidth="1"/>
    <col min="13521" max="13725" width="11.42578125" style="756"/>
    <col min="13726" max="13726" width="0.7109375" style="756" customWidth="1"/>
    <col min="13727" max="13728" width="1.5703125" style="756" customWidth="1"/>
    <col min="13729" max="13729" width="16.42578125" style="756" customWidth="1"/>
    <col min="13730" max="13732" width="10.42578125" style="756" customWidth="1"/>
    <col min="13733" max="13733" width="8.7109375" style="756" customWidth="1"/>
    <col min="13734" max="13734" width="0.7109375" style="756" customWidth="1"/>
    <col min="13735" max="13735" width="3.140625" style="756" customWidth="1"/>
    <col min="13736" max="13736" width="1.140625" style="756" customWidth="1"/>
    <col min="13737" max="13737" width="18" style="756" customWidth="1"/>
    <col min="13738" max="13738" width="9.42578125" style="756" customWidth="1"/>
    <col min="13739" max="13739" width="8.7109375" style="756" customWidth="1"/>
    <col min="13740" max="13740" width="9.28515625" style="756" customWidth="1"/>
    <col min="13741" max="13741" width="10.140625" style="756" customWidth="1"/>
    <col min="13742" max="13742" width="5.140625" style="756" customWidth="1"/>
    <col min="13743" max="13743" width="10.140625" style="756" customWidth="1"/>
    <col min="13744" max="13744" width="6.42578125" style="756" customWidth="1"/>
    <col min="13745" max="13745" width="11.42578125" style="756"/>
    <col min="13746" max="13746" width="1.28515625" style="756" customWidth="1"/>
    <col min="13747" max="13747" width="1.42578125" style="756" customWidth="1"/>
    <col min="13748" max="13748" width="8.28515625" style="756" customWidth="1"/>
    <col min="13749" max="13749" width="11.42578125" style="756"/>
    <col min="13750" max="13751" width="10.7109375" style="756" customWidth="1"/>
    <col min="13752" max="13752" width="10.28515625" style="756" customWidth="1"/>
    <col min="13753" max="13753" width="11.28515625" style="756" customWidth="1"/>
    <col min="13754" max="13754" width="7.7109375" style="756" customWidth="1"/>
    <col min="13755" max="13755" width="10.140625" style="756" customWidth="1"/>
    <col min="13756" max="13756" width="6.5703125" style="756" customWidth="1"/>
    <col min="13757" max="13757" width="1.140625" style="756" customWidth="1"/>
    <col min="13758" max="13758" width="24.5703125" style="756" customWidth="1"/>
    <col min="13759" max="13759" width="9.85546875" style="756" customWidth="1"/>
    <col min="13760" max="13760" width="10.7109375" style="756" customWidth="1"/>
    <col min="13761" max="13761" width="10.85546875" style="756" customWidth="1"/>
    <col min="13762" max="13762" width="11.140625" style="756" customWidth="1"/>
    <col min="13763" max="13763" width="9.85546875" style="756" customWidth="1"/>
    <col min="13764" max="13764" width="1" style="756" customWidth="1"/>
    <col min="13765" max="13765" width="16.5703125" style="756" customWidth="1"/>
    <col min="13766" max="13766" width="0.5703125" style="756" customWidth="1"/>
    <col min="13767" max="13767" width="0.7109375" style="756" customWidth="1"/>
    <col min="13768" max="13768" width="27.85546875" style="756" customWidth="1"/>
    <col min="13769" max="13769" width="0.85546875" style="756" customWidth="1"/>
    <col min="13770" max="13770" width="27.42578125" style="756" customWidth="1"/>
    <col min="13771" max="13771" width="14.7109375" style="756" customWidth="1"/>
    <col min="13772" max="13772" width="0.42578125" style="756" customWidth="1"/>
    <col min="13773" max="13773" width="0.7109375" style="756" customWidth="1"/>
    <col min="13774" max="13774" width="21.7109375" style="756" customWidth="1"/>
    <col min="13775" max="13775" width="1.28515625" style="756" customWidth="1"/>
    <col min="13776" max="13776" width="21.140625" style="756" customWidth="1"/>
    <col min="13777" max="13981" width="11.42578125" style="756"/>
    <col min="13982" max="13982" width="0.7109375" style="756" customWidth="1"/>
    <col min="13983" max="13984" width="1.5703125" style="756" customWidth="1"/>
    <col min="13985" max="13985" width="16.42578125" style="756" customWidth="1"/>
    <col min="13986" max="13988" width="10.42578125" style="756" customWidth="1"/>
    <col min="13989" max="13989" width="8.7109375" style="756" customWidth="1"/>
    <col min="13990" max="13990" width="0.7109375" style="756" customWidth="1"/>
    <col min="13991" max="13991" width="3.140625" style="756" customWidth="1"/>
    <col min="13992" max="13992" width="1.140625" style="756" customWidth="1"/>
    <col min="13993" max="13993" width="18" style="756" customWidth="1"/>
    <col min="13994" max="13994" width="9.42578125" style="756" customWidth="1"/>
    <col min="13995" max="13995" width="8.7109375" style="756" customWidth="1"/>
    <col min="13996" max="13996" width="9.28515625" style="756" customWidth="1"/>
    <col min="13997" max="13997" width="10.140625" style="756" customWidth="1"/>
    <col min="13998" max="13998" width="5.140625" style="756" customWidth="1"/>
    <col min="13999" max="13999" width="10.140625" style="756" customWidth="1"/>
    <col min="14000" max="14000" width="6.42578125" style="756" customWidth="1"/>
    <col min="14001" max="14001" width="11.42578125" style="756"/>
    <col min="14002" max="14002" width="1.28515625" style="756" customWidth="1"/>
    <col min="14003" max="14003" width="1.42578125" style="756" customWidth="1"/>
    <col min="14004" max="14004" width="8.28515625" style="756" customWidth="1"/>
    <col min="14005" max="14005" width="11.42578125" style="756"/>
    <col min="14006" max="14007" width="10.7109375" style="756" customWidth="1"/>
    <col min="14008" max="14008" width="10.28515625" style="756" customWidth="1"/>
    <col min="14009" max="14009" width="11.28515625" style="756" customWidth="1"/>
    <col min="14010" max="14010" width="7.7109375" style="756" customWidth="1"/>
    <col min="14011" max="14011" width="10.140625" style="756" customWidth="1"/>
    <col min="14012" max="14012" width="6.5703125" style="756" customWidth="1"/>
    <col min="14013" max="14013" width="1.140625" style="756" customWidth="1"/>
    <col min="14014" max="14014" width="24.5703125" style="756" customWidth="1"/>
    <col min="14015" max="14015" width="9.85546875" style="756" customWidth="1"/>
    <col min="14016" max="14016" width="10.7109375" style="756" customWidth="1"/>
    <col min="14017" max="14017" width="10.85546875" style="756" customWidth="1"/>
    <col min="14018" max="14018" width="11.140625" style="756" customWidth="1"/>
    <col min="14019" max="14019" width="9.85546875" style="756" customWidth="1"/>
    <col min="14020" max="14020" width="1" style="756" customWidth="1"/>
    <col min="14021" max="14021" width="16.5703125" style="756" customWidth="1"/>
    <col min="14022" max="14022" width="0.5703125" style="756" customWidth="1"/>
    <col min="14023" max="14023" width="0.7109375" style="756" customWidth="1"/>
    <col min="14024" max="14024" width="27.85546875" style="756" customWidth="1"/>
    <col min="14025" max="14025" width="0.85546875" style="756" customWidth="1"/>
    <col min="14026" max="14026" width="27.42578125" style="756" customWidth="1"/>
    <col min="14027" max="14027" width="14.7109375" style="756" customWidth="1"/>
    <col min="14028" max="14028" width="0.42578125" style="756" customWidth="1"/>
    <col min="14029" max="14029" width="0.7109375" style="756" customWidth="1"/>
    <col min="14030" max="14030" width="21.7109375" style="756" customWidth="1"/>
    <col min="14031" max="14031" width="1.28515625" style="756" customWidth="1"/>
    <col min="14032" max="14032" width="21.140625" style="756" customWidth="1"/>
    <col min="14033" max="14237" width="11.42578125" style="756"/>
    <col min="14238" max="14238" width="0.7109375" style="756" customWidth="1"/>
    <col min="14239" max="14240" width="1.5703125" style="756" customWidth="1"/>
    <col min="14241" max="14241" width="16.42578125" style="756" customWidth="1"/>
    <col min="14242" max="14244" width="10.42578125" style="756" customWidth="1"/>
    <col min="14245" max="14245" width="8.7109375" style="756" customWidth="1"/>
    <col min="14246" max="14246" width="0.7109375" style="756" customWidth="1"/>
    <col min="14247" max="14247" width="3.140625" style="756" customWidth="1"/>
    <col min="14248" max="14248" width="1.140625" style="756" customWidth="1"/>
    <col min="14249" max="14249" width="18" style="756" customWidth="1"/>
    <col min="14250" max="14250" width="9.42578125" style="756" customWidth="1"/>
    <col min="14251" max="14251" width="8.7109375" style="756" customWidth="1"/>
    <col min="14252" max="14252" width="9.28515625" style="756" customWidth="1"/>
    <col min="14253" max="14253" width="10.140625" style="756" customWidth="1"/>
    <col min="14254" max="14254" width="5.140625" style="756" customWidth="1"/>
    <col min="14255" max="14255" width="10.140625" style="756" customWidth="1"/>
    <col min="14256" max="14256" width="6.42578125" style="756" customWidth="1"/>
    <col min="14257" max="14257" width="11.42578125" style="756"/>
    <col min="14258" max="14258" width="1.28515625" style="756" customWidth="1"/>
    <col min="14259" max="14259" width="1.42578125" style="756" customWidth="1"/>
    <col min="14260" max="14260" width="8.28515625" style="756" customWidth="1"/>
    <col min="14261" max="14261" width="11.42578125" style="756"/>
    <col min="14262" max="14263" width="10.7109375" style="756" customWidth="1"/>
    <col min="14264" max="14264" width="10.28515625" style="756" customWidth="1"/>
    <col min="14265" max="14265" width="11.28515625" style="756" customWidth="1"/>
    <col min="14266" max="14266" width="7.7109375" style="756" customWidth="1"/>
    <col min="14267" max="14267" width="10.140625" style="756" customWidth="1"/>
    <col min="14268" max="14268" width="6.5703125" style="756" customWidth="1"/>
    <col min="14269" max="14269" width="1.140625" style="756" customWidth="1"/>
    <col min="14270" max="14270" width="24.5703125" style="756" customWidth="1"/>
    <col min="14271" max="14271" width="9.85546875" style="756" customWidth="1"/>
    <col min="14272" max="14272" width="10.7109375" style="756" customWidth="1"/>
    <col min="14273" max="14273" width="10.85546875" style="756" customWidth="1"/>
    <col min="14274" max="14274" width="11.140625" style="756" customWidth="1"/>
    <col min="14275" max="14275" width="9.85546875" style="756" customWidth="1"/>
    <col min="14276" max="14276" width="1" style="756" customWidth="1"/>
    <col min="14277" max="14277" width="16.5703125" style="756" customWidth="1"/>
    <col min="14278" max="14278" width="0.5703125" style="756" customWidth="1"/>
    <col min="14279" max="14279" width="0.7109375" style="756" customWidth="1"/>
    <col min="14280" max="14280" width="27.85546875" style="756" customWidth="1"/>
    <col min="14281" max="14281" width="0.85546875" style="756" customWidth="1"/>
    <col min="14282" max="14282" width="27.42578125" style="756" customWidth="1"/>
    <col min="14283" max="14283" width="14.7109375" style="756" customWidth="1"/>
    <col min="14284" max="14284" width="0.42578125" style="756" customWidth="1"/>
    <col min="14285" max="14285" width="0.7109375" style="756" customWidth="1"/>
    <col min="14286" max="14286" width="21.7109375" style="756" customWidth="1"/>
    <col min="14287" max="14287" width="1.28515625" style="756" customWidth="1"/>
    <col min="14288" max="14288" width="21.140625" style="756" customWidth="1"/>
    <col min="14289" max="14493" width="11.42578125" style="756"/>
    <col min="14494" max="14494" width="0.7109375" style="756" customWidth="1"/>
    <col min="14495" max="14496" width="1.5703125" style="756" customWidth="1"/>
    <col min="14497" max="14497" width="16.42578125" style="756" customWidth="1"/>
    <col min="14498" max="14500" width="10.42578125" style="756" customWidth="1"/>
    <col min="14501" max="14501" width="8.7109375" style="756" customWidth="1"/>
    <col min="14502" max="14502" width="0.7109375" style="756" customWidth="1"/>
    <col min="14503" max="14503" width="3.140625" style="756" customWidth="1"/>
    <col min="14504" max="14504" width="1.140625" style="756" customWidth="1"/>
    <col min="14505" max="14505" width="18" style="756" customWidth="1"/>
    <col min="14506" max="14506" width="9.42578125" style="756" customWidth="1"/>
    <col min="14507" max="14507" width="8.7109375" style="756" customWidth="1"/>
    <col min="14508" max="14508" width="9.28515625" style="756" customWidth="1"/>
    <col min="14509" max="14509" width="10.140625" style="756" customWidth="1"/>
    <col min="14510" max="14510" width="5.140625" style="756" customWidth="1"/>
    <col min="14511" max="14511" width="10.140625" style="756" customWidth="1"/>
    <col min="14512" max="14512" width="6.42578125" style="756" customWidth="1"/>
    <col min="14513" max="14513" width="11.42578125" style="756"/>
    <col min="14514" max="14514" width="1.28515625" style="756" customWidth="1"/>
    <col min="14515" max="14515" width="1.42578125" style="756" customWidth="1"/>
    <col min="14516" max="14516" width="8.28515625" style="756" customWidth="1"/>
    <col min="14517" max="14517" width="11.42578125" style="756"/>
    <col min="14518" max="14519" width="10.7109375" style="756" customWidth="1"/>
    <col min="14520" max="14520" width="10.28515625" style="756" customWidth="1"/>
    <col min="14521" max="14521" width="11.28515625" style="756" customWidth="1"/>
    <col min="14522" max="14522" width="7.7109375" style="756" customWidth="1"/>
    <col min="14523" max="14523" width="10.140625" style="756" customWidth="1"/>
    <col min="14524" max="14524" width="6.5703125" style="756" customWidth="1"/>
    <col min="14525" max="14525" width="1.140625" style="756" customWidth="1"/>
    <col min="14526" max="14526" width="24.5703125" style="756" customWidth="1"/>
    <col min="14527" max="14527" width="9.85546875" style="756" customWidth="1"/>
    <col min="14528" max="14528" width="10.7109375" style="756" customWidth="1"/>
    <col min="14529" max="14529" width="10.85546875" style="756" customWidth="1"/>
    <col min="14530" max="14530" width="11.140625" style="756" customWidth="1"/>
    <col min="14531" max="14531" width="9.85546875" style="756" customWidth="1"/>
    <col min="14532" max="14532" width="1" style="756" customWidth="1"/>
    <col min="14533" max="14533" width="16.5703125" style="756" customWidth="1"/>
    <col min="14534" max="14534" width="0.5703125" style="756" customWidth="1"/>
    <col min="14535" max="14535" width="0.7109375" style="756" customWidth="1"/>
    <col min="14536" max="14536" width="27.85546875" style="756" customWidth="1"/>
    <col min="14537" max="14537" width="0.85546875" style="756" customWidth="1"/>
    <col min="14538" max="14538" width="27.42578125" style="756" customWidth="1"/>
    <col min="14539" max="14539" width="14.7109375" style="756" customWidth="1"/>
    <col min="14540" max="14540" width="0.42578125" style="756" customWidth="1"/>
    <col min="14541" max="14541" width="0.7109375" style="756" customWidth="1"/>
    <col min="14542" max="14542" width="21.7109375" style="756" customWidth="1"/>
    <col min="14543" max="14543" width="1.28515625" style="756" customWidth="1"/>
    <col min="14544" max="14544" width="21.140625" style="756" customWidth="1"/>
    <col min="14545" max="14749" width="11.42578125" style="756"/>
    <col min="14750" max="14750" width="0.7109375" style="756" customWidth="1"/>
    <col min="14751" max="14752" width="1.5703125" style="756" customWidth="1"/>
    <col min="14753" max="14753" width="16.42578125" style="756" customWidth="1"/>
    <col min="14754" max="14756" width="10.42578125" style="756" customWidth="1"/>
    <col min="14757" max="14757" width="8.7109375" style="756" customWidth="1"/>
    <col min="14758" max="14758" width="0.7109375" style="756" customWidth="1"/>
    <col min="14759" max="14759" width="3.140625" style="756" customWidth="1"/>
    <col min="14760" max="14760" width="1.140625" style="756" customWidth="1"/>
    <col min="14761" max="14761" width="18" style="756" customWidth="1"/>
    <col min="14762" max="14762" width="9.42578125" style="756" customWidth="1"/>
    <col min="14763" max="14763" width="8.7109375" style="756" customWidth="1"/>
    <col min="14764" max="14764" width="9.28515625" style="756" customWidth="1"/>
    <col min="14765" max="14765" width="10.140625" style="756" customWidth="1"/>
    <col min="14766" max="14766" width="5.140625" style="756" customWidth="1"/>
    <col min="14767" max="14767" width="10.140625" style="756" customWidth="1"/>
    <col min="14768" max="14768" width="6.42578125" style="756" customWidth="1"/>
    <col min="14769" max="14769" width="11.42578125" style="756"/>
    <col min="14770" max="14770" width="1.28515625" style="756" customWidth="1"/>
    <col min="14771" max="14771" width="1.42578125" style="756" customWidth="1"/>
    <col min="14772" max="14772" width="8.28515625" style="756" customWidth="1"/>
    <col min="14773" max="14773" width="11.42578125" style="756"/>
    <col min="14774" max="14775" width="10.7109375" style="756" customWidth="1"/>
    <col min="14776" max="14776" width="10.28515625" style="756" customWidth="1"/>
    <col min="14777" max="14777" width="11.28515625" style="756" customWidth="1"/>
    <col min="14778" max="14778" width="7.7109375" style="756" customWidth="1"/>
    <col min="14779" max="14779" width="10.140625" style="756" customWidth="1"/>
    <col min="14780" max="14780" width="6.5703125" style="756" customWidth="1"/>
    <col min="14781" max="14781" width="1.140625" style="756" customWidth="1"/>
    <col min="14782" max="14782" width="24.5703125" style="756" customWidth="1"/>
    <col min="14783" max="14783" width="9.85546875" style="756" customWidth="1"/>
    <col min="14784" max="14784" width="10.7109375" style="756" customWidth="1"/>
    <col min="14785" max="14785" width="10.85546875" style="756" customWidth="1"/>
    <col min="14786" max="14786" width="11.140625" style="756" customWidth="1"/>
    <col min="14787" max="14787" width="9.85546875" style="756" customWidth="1"/>
    <col min="14788" max="14788" width="1" style="756" customWidth="1"/>
    <col min="14789" max="14789" width="16.5703125" style="756" customWidth="1"/>
    <col min="14790" max="14790" width="0.5703125" style="756" customWidth="1"/>
    <col min="14791" max="14791" width="0.7109375" style="756" customWidth="1"/>
    <col min="14792" max="14792" width="27.85546875" style="756" customWidth="1"/>
    <col min="14793" max="14793" width="0.85546875" style="756" customWidth="1"/>
    <col min="14794" max="14794" width="27.42578125" style="756" customWidth="1"/>
    <col min="14795" max="14795" width="14.7109375" style="756" customWidth="1"/>
    <col min="14796" max="14796" width="0.42578125" style="756" customWidth="1"/>
    <col min="14797" max="14797" width="0.7109375" style="756" customWidth="1"/>
    <col min="14798" max="14798" width="21.7109375" style="756" customWidth="1"/>
    <col min="14799" max="14799" width="1.28515625" style="756" customWidth="1"/>
    <col min="14800" max="14800" width="21.140625" style="756" customWidth="1"/>
    <col min="14801" max="15005" width="11.42578125" style="756"/>
    <col min="15006" max="15006" width="0.7109375" style="756" customWidth="1"/>
    <col min="15007" max="15008" width="1.5703125" style="756" customWidth="1"/>
    <col min="15009" max="15009" width="16.42578125" style="756" customWidth="1"/>
    <col min="15010" max="15012" width="10.42578125" style="756" customWidth="1"/>
    <col min="15013" max="15013" width="8.7109375" style="756" customWidth="1"/>
    <col min="15014" max="15014" width="0.7109375" style="756" customWidth="1"/>
    <col min="15015" max="15015" width="3.140625" style="756" customWidth="1"/>
    <col min="15016" max="15016" width="1.140625" style="756" customWidth="1"/>
    <col min="15017" max="15017" width="18" style="756" customWidth="1"/>
    <col min="15018" max="15018" width="9.42578125" style="756" customWidth="1"/>
    <col min="15019" max="15019" width="8.7109375" style="756" customWidth="1"/>
    <col min="15020" max="15020" width="9.28515625" style="756" customWidth="1"/>
    <col min="15021" max="15021" width="10.140625" style="756" customWidth="1"/>
    <col min="15022" max="15022" width="5.140625" style="756" customWidth="1"/>
    <col min="15023" max="15023" width="10.140625" style="756" customWidth="1"/>
    <col min="15024" max="15024" width="6.42578125" style="756" customWidth="1"/>
    <col min="15025" max="15025" width="11.42578125" style="756"/>
    <col min="15026" max="15026" width="1.28515625" style="756" customWidth="1"/>
    <col min="15027" max="15027" width="1.42578125" style="756" customWidth="1"/>
    <col min="15028" max="15028" width="8.28515625" style="756" customWidth="1"/>
    <col min="15029" max="15029" width="11.42578125" style="756"/>
    <col min="15030" max="15031" width="10.7109375" style="756" customWidth="1"/>
    <col min="15032" max="15032" width="10.28515625" style="756" customWidth="1"/>
    <col min="15033" max="15033" width="11.28515625" style="756" customWidth="1"/>
    <col min="15034" max="15034" width="7.7109375" style="756" customWidth="1"/>
    <col min="15035" max="15035" width="10.140625" style="756" customWidth="1"/>
    <col min="15036" max="15036" width="6.5703125" style="756" customWidth="1"/>
    <col min="15037" max="15037" width="1.140625" style="756" customWidth="1"/>
    <col min="15038" max="15038" width="24.5703125" style="756" customWidth="1"/>
    <col min="15039" max="15039" width="9.85546875" style="756" customWidth="1"/>
    <col min="15040" max="15040" width="10.7109375" style="756" customWidth="1"/>
    <col min="15041" max="15041" width="10.85546875" style="756" customWidth="1"/>
    <col min="15042" max="15042" width="11.140625" style="756" customWidth="1"/>
    <col min="15043" max="15043" width="9.85546875" style="756" customWidth="1"/>
    <col min="15044" max="15044" width="1" style="756" customWidth="1"/>
    <col min="15045" max="15045" width="16.5703125" style="756" customWidth="1"/>
    <col min="15046" max="15046" width="0.5703125" style="756" customWidth="1"/>
    <col min="15047" max="15047" width="0.7109375" style="756" customWidth="1"/>
    <col min="15048" max="15048" width="27.85546875" style="756" customWidth="1"/>
    <col min="15049" max="15049" width="0.85546875" style="756" customWidth="1"/>
    <col min="15050" max="15050" width="27.42578125" style="756" customWidth="1"/>
    <col min="15051" max="15051" width="14.7109375" style="756" customWidth="1"/>
    <col min="15052" max="15052" width="0.42578125" style="756" customWidth="1"/>
    <col min="15053" max="15053" width="0.7109375" style="756" customWidth="1"/>
    <col min="15054" max="15054" width="21.7109375" style="756" customWidth="1"/>
    <col min="15055" max="15055" width="1.28515625" style="756" customWidth="1"/>
    <col min="15056" max="15056" width="21.140625" style="756" customWidth="1"/>
    <col min="15057" max="15261" width="11.42578125" style="756"/>
    <col min="15262" max="15262" width="0.7109375" style="756" customWidth="1"/>
    <col min="15263" max="15264" width="1.5703125" style="756" customWidth="1"/>
    <col min="15265" max="15265" width="16.42578125" style="756" customWidth="1"/>
    <col min="15266" max="15268" width="10.42578125" style="756" customWidth="1"/>
    <col min="15269" max="15269" width="8.7109375" style="756" customWidth="1"/>
    <col min="15270" max="15270" width="0.7109375" style="756" customWidth="1"/>
    <col min="15271" max="15271" width="3.140625" style="756" customWidth="1"/>
    <col min="15272" max="15272" width="1.140625" style="756" customWidth="1"/>
    <col min="15273" max="15273" width="18" style="756" customWidth="1"/>
    <col min="15274" max="15274" width="9.42578125" style="756" customWidth="1"/>
    <col min="15275" max="15275" width="8.7109375" style="756" customWidth="1"/>
    <col min="15276" max="15276" width="9.28515625" style="756" customWidth="1"/>
    <col min="15277" max="15277" width="10.140625" style="756" customWidth="1"/>
    <col min="15278" max="15278" width="5.140625" style="756" customWidth="1"/>
    <col min="15279" max="15279" width="10.140625" style="756" customWidth="1"/>
    <col min="15280" max="15280" width="6.42578125" style="756" customWidth="1"/>
    <col min="15281" max="15281" width="11.42578125" style="756"/>
    <col min="15282" max="15282" width="1.28515625" style="756" customWidth="1"/>
    <col min="15283" max="15283" width="1.42578125" style="756" customWidth="1"/>
    <col min="15284" max="15284" width="8.28515625" style="756" customWidth="1"/>
    <col min="15285" max="15285" width="11.42578125" style="756"/>
    <col min="15286" max="15287" width="10.7109375" style="756" customWidth="1"/>
    <col min="15288" max="15288" width="10.28515625" style="756" customWidth="1"/>
    <col min="15289" max="15289" width="11.28515625" style="756" customWidth="1"/>
    <col min="15290" max="15290" width="7.7109375" style="756" customWidth="1"/>
    <col min="15291" max="15291" width="10.140625" style="756" customWidth="1"/>
    <col min="15292" max="15292" width="6.5703125" style="756" customWidth="1"/>
    <col min="15293" max="15293" width="1.140625" style="756" customWidth="1"/>
    <col min="15294" max="15294" width="24.5703125" style="756" customWidth="1"/>
    <col min="15295" max="15295" width="9.85546875" style="756" customWidth="1"/>
    <col min="15296" max="15296" width="10.7109375" style="756" customWidth="1"/>
    <col min="15297" max="15297" width="10.85546875" style="756" customWidth="1"/>
    <col min="15298" max="15298" width="11.140625" style="756" customWidth="1"/>
    <col min="15299" max="15299" width="9.85546875" style="756" customWidth="1"/>
    <col min="15300" max="15300" width="1" style="756" customWidth="1"/>
    <col min="15301" max="15301" width="16.5703125" style="756" customWidth="1"/>
    <col min="15302" max="15302" width="0.5703125" style="756" customWidth="1"/>
    <col min="15303" max="15303" width="0.7109375" style="756" customWidth="1"/>
    <col min="15304" max="15304" width="27.85546875" style="756" customWidth="1"/>
    <col min="15305" max="15305" width="0.85546875" style="756" customWidth="1"/>
    <col min="15306" max="15306" width="27.42578125" style="756" customWidth="1"/>
    <col min="15307" max="15307" width="14.7109375" style="756" customWidth="1"/>
    <col min="15308" max="15308" width="0.42578125" style="756" customWidth="1"/>
    <col min="15309" max="15309" width="0.7109375" style="756" customWidth="1"/>
    <col min="15310" max="15310" width="21.7109375" style="756" customWidth="1"/>
    <col min="15311" max="15311" width="1.28515625" style="756" customWidth="1"/>
    <col min="15312" max="15312" width="21.140625" style="756" customWidth="1"/>
    <col min="15313" max="15517" width="11.42578125" style="756"/>
    <col min="15518" max="15518" width="0.7109375" style="756" customWidth="1"/>
    <col min="15519" max="15520" width="1.5703125" style="756" customWidth="1"/>
    <col min="15521" max="15521" width="16.42578125" style="756" customWidth="1"/>
    <col min="15522" max="15524" width="10.42578125" style="756" customWidth="1"/>
    <col min="15525" max="15525" width="8.7109375" style="756" customWidth="1"/>
    <col min="15526" max="15526" width="0.7109375" style="756" customWidth="1"/>
    <col min="15527" max="15527" width="3.140625" style="756" customWidth="1"/>
    <col min="15528" max="15528" width="1.140625" style="756" customWidth="1"/>
    <col min="15529" max="15529" width="18" style="756" customWidth="1"/>
    <col min="15530" max="15530" width="9.42578125" style="756" customWidth="1"/>
    <col min="15531" max="15531" width="8.7109375" style="756" customWidth="1"/>
    <col min="15532" max="15532" width="9.28515625" style="756" customWidth="1"/>
    <col min="15533" max="15533" width="10.140625" style="756" customWidth="1"/>
    <col min="15534" max="15534" width="5.140625" style="756" customWidth="1"/>
    <col min="15535" max="15535" width="10.140625" style="756" customWidth="1"/>
    <col min="15536" max="15536" width="6.42578125" style="756" customWidth="1"/>
    <col min="15537" max="15537" width="11.42578125" style="756"/>
    <col min="15538" max="15538" width="1.28515625" style="756" customWidth="1"/>
    <col min="15539" max="15539" width="1.42578125" style="756" customWidth="1"/>
    <col min="15540" max="15540" width="8.28515625" style="756" customWidth="1"/>
    <col min="15541" max="15541" width="11.42578125" style="756"/>
    <col min="15542" max="15543" width="10.7109375" style="756" customWidth="1"/>
    <col min="15544" max="15544" width="10.28515625" style="756" customWidth="1"/>
    <col min="15545" max="15545" width="11.28515625" style="756" customWidth="1"/>
    <col min="15546" max="15546" width="7.7109375" style="756" customWidth="1"/>
    <col min="15547" max="15547" width="10.140625" style="756" customWidth="1"/>
    <col min="15548" max="15548" width="6.5703125" style="756" customWidth="1"/>
    <col min="15549" max="15549" width="1.140625" style="756" customWidth="1"/>
    <col min="15550" max="15550" width="24.5703125" style="756" customWidth="1"/>
    <col min="15551" max="15551" width="9.85546875" style="756" customWidth="1"/>
    <col min="15552" max="15552" width="10.7109375" style="756" customWidth="1"/>
    <col min="15553" max="15553" width="10.85546875" style="756" customWidth="1"/>
    <col min="15554" max="15554" width="11.140625" style="756" customWidth="1"/>
    <col min="15555" max="15555" width="9.85546875" style="756" customWidth="1"/>
    <col min="15556" max="15556" width="1" style="756" customWidth="1"/>
    <col min="15557" max="15557" width="16.5703125" style="756" customWidth="1"/>
    <col min="15558" max="15558" width="0.5703125" style="756" customWidth="1"/>
    <col min="15559" max="15559" width="0.7109375" style="756" customWidth="1"/>
    <col min="15560" max="15560" width="27.85546875" style="756" customWidth="1"/>
    <col min="15561" max="15561" width="0.85546875" style="756" customWidth="1"/>
    <col min="15562" max="15562" width="27.42578125" style="756" customWidth="1"/>
    <col min="15563" max="15563" width="14.7109375" style="756" customWidth="1"/>
    <col min="15564" max="15564" width="0.42578125" style="756" customWidth="1"/>
    <col min="15565" max="15565" width="0.7109375" style="756" customWidth="1"/>
    <col min="15566" max="15566" width="21.7109375" style="756" customWidth="1"/>
    <col min="15567" max="15567" width="1.28515625" style="756" customWidth="1"/>
    <col min="15568" max="15568" width="21.140625" style="756" customWidth="1"/>
    <col min="15569" max="15773" width="11.42578125" style="756"/>
    <col min="15774" max="15774" width="0.7109375" style="756" customWidth="1"/>
    <col min="15775" max="15776" width="1.5703125" style="756" customWidth="1"/>
    <col min="15777" max="15777" width="16.42578125" style="756" customWidth="1"/>
    <col min="15778" max="15780" width="10.42578125" style="756" customWidth="1"/>
    <col min="15781" max="15781" width="8.7109375" style="756" customWidth="1"/>
    <col min="15782" max="15782" width="0.7109375" style="756" customWidth="1"/>
    <col min="15783" max="15783" width="3.140625" style="756" customWidth="1"/>
    <col min="15784" max="15784" width="1.140625" style="756" customWidth="1"/>
    <col min="15785" max="15785" width="18" style="756" customWidth="1"/>
    <col min="15786" max="15786" width="9.42578125" style="756" customWidth="1"/>
    <col min="15787" max="15787" width="8.7109375" style="756" customWidth="1"/>
    <col min="15788" max="15788" width="9.28515625" style="756" customWidth="1"/>
    <col min="15789" max="15789" width="10.140625" style="756" customWidth="1"/>
    <col min="15790" max="15790" width="5.140625" style="756" customWidth="1"/>
    <col min="15791" max="15791" width="10.140625" style="756" customWidth="1"/>
    <col min="15792" max="15792" width="6.42578125" style="756" customWidth="1"/>
    <col min="15793" max="15793" width="11.42578125" style="756"/>
    <col min="15794" max="15794" width="1.28515625" style="756" customWidth="1"/>
    <col min="15795" max="15795" width="1.42578125" style="756" customWidth="1"/>
    <col min="15796" max="15796" width="8.28515625" style="756" customWidth="1"/>
    <col min="15797" max="15797" width="11.42578125" style="756"/>
    <col min="15798" max="15799" width="10.7109375" style="756" customWidth="1"/>
    <col min="15800" max="15800" width="10.28515625" style="756" customWidth="1"/>
    <col min="15801" max="15801" width="11.28515625" style="756" customWidth="1"/>
    <col min="15802" max="15802" width="7.7109375" style="756" customWidth="1"/>
    <col min="15803" max="15803" width="10.140625" style="756" customWidth="1"/>
    <col min="15804" max="15804" width="6.5703125" style="756" customWidth="1"/>
    <col min="15805" max="15805" width="1.140625" style="756" customWidth="1"/>
    <col min="15806" max="15806" width="24.5703125" style="756" customWidth="1"/>
    <col min="15807" max="15807" width="9.85546875" style="756" customWidth="1"/>
    <col min="15808" max="15808" width="10.7109375" style="756" customWidth="1"/>
    <col min="15809" max="15809" width="10.85546875" style="756" customWidth="1"/>
    <col min="15810" max="15810" width="11.140625" style="756" customWidth="1"/>
    <col min="15811" max="15811" width="9.85546875" style="756" customWidth="1"/>
    <col min="15812" max="15812" width="1" style="756" customWidth="1"/>
    <col min="15813" max="15813" width="16.5703125" style="756" customWidth="1"/>
    <col min="15814" max="15814" width="0.5703125" style="756" customWidth="1"/>
    <col min="15815" max="15815" width="0.7109375" style="756" customWidth="1"/>
    <col min="15816" max="15816" width="27.85546875" style="756" customWidth="1"/>
    <col min="15817" max="15817" width="0.85546875" style="756" customWidth="1"/>
    <col min="15818" max="15818" width="27.42578125" style="756" customWidth="1"/>
    <col min="15819" max="15819" width="14.7109375" style="756" customWidth="1"/>
    <col min="15820" max="15820" width="0.42578125" style="756" customWidth="1"/>
    <col min="15821" max="15821" width="0.7109375" style="756" customWidth="1"/>
    <col min="15822" max="15822" width="21.7109375" style="756" customWidth="1"/>
    <col min="15823" max="15823" width="1.28515625" style="756" customWidth="1"/>
    <col min="15824" max="15824" width="21.140625" style="756" customWidth="1"/>
    <col min="15825" max="16029" width="11.42578125" style="756"/>
    <col min="16030" max="16030" width="0.7109375" style="756" customWidth="1"/>
    <col min="16031" max="16032" width="1.5703125" style="756" customWidth="1"/>
    <col min="16033" max="16033" width="16.42578125" style="756" customWidth="1"/>
    <col min="16034" max="16036" width="10.42578125" style="756" customWidth="1"/>
    <col min="16037" max="16037" width="8.7109375" style="756" customWidth="1"/>
    <col min="16038" max="16038" width="0.7109375" style="756" customWidth="1"/>
    <col min="16039" max="16039" width="3.140625" style="756" customWidth="1"/>
    <col min="16040" max="16040" width="1.140625" style="756" customWidth="1"/>
    <col min="16041" max="16041" width="18" style="756" customWidth="1"/>
    <col min="16042" max="16042" width="9.42578125" style="756" customWidth="1"/>
    <col min="16043" max="16043" width="8.7109375" style="756" customWidth="1"/>
    <col min="16044" max="16044" width="9.28515625" style="756" customWidth="1"/>
    <col min="16045" max="16045" width="10.140625" style="756" customWidth="1"/>
    <col min="16046" max="16046" width="5.140625" style="756" customWidth="1"/>
    <col min="16047" max="16047" width="10.140625" style="756" customWidth="1"/>
    <col min="16048" max="16048" width="6.42578125" style="756" customWidth="1"/>
    <col min="16049" max="16049" width="11.42578125" style="756"/>
    <col min="16050" max="16050" width="1.28515625" style="756" customWidth="1"/>
    <col min="16051" max="16051" width="1.42578125" style="756" customWidth="1"/>
    <col min="16052" max="16052" width="8.28515625" style="756" customWidth="1"/>
    <col min="16053" max="16053" width="11.42578125" style="756"/>
    <col min="16054" max="16055" width="10.7109375" style="756" customWidth="1"/>
    <col min="16056" max="16056" width="10.28515625" style="756" customWidth="1"/>
    <col min="16057" max="16057" width="11.28515625" style="756" customWidth="1"/>
    <col min="16058" max="16058" width="7.7109375" style="756" customWidth="1"/>
    <col min="16059" max="16059" width="10.140625" style="756" customWidth="1"/>
    <col min="16060" max="16060" width="6.5703125" style="756" customWidth="1"/>
    <col min="16061" max="16061" width="1.140625" style="756" customWidth="1"/>
    <col min="16062" max="16062" width="24.5703125" style="756" customWidth="1"/>
    <col min="16063" max="16063" width="9.85546875" style="756" customWidth="1"/>
    <col min="16064" max="16064" width="10.7109375" style="756" customWidth="1"/>
    <col min="16065" max="16065" width="10.85546875" style="756" customWidth="1"/>
    <col min="16066" max="16066" width="11.140625" style="756" customWidth="1"/>
    <col min="16067" max="16067" width="9.85546875" style="756" customWidth="1"/>
    <col min="16068" max="16068" width="1" style="756" customWidth="1"/>
    <col min="16069" max="16069" width="16.5703125" style="756" customWidth="1"/>
    <col min="16070" max="16070" width="0.5703125" style="756" customWidth="1"/>
    <col min="16071" max="16071" width="0.7109375" style="756" customWidth="1"/>
    <col min="16072" max="16072" width="27.85546875" style="756" customWidth="1"/>
    <col min="16073" max="16073" width="0.85546875" style="756" customWidth="1"/>
    <col min="16074" max="16074" width="27.42578125" style="756" customWidth="1"/>
    <col min="16075" max="16075" width="14.7109375" style="756" customWidth="1"/>
    <col min="16076" max="16076" width="0.42578125" style="756" customWidth="1"/>
    <col min="16077" max="16077" width="0.7109375" style="756" customWidth="1"/>
    <col min="16078" max="16078" width="21.7109375" style="756" customWidth="1"/>
    <col min="16079" max="16079" width="1.28515625" style="756" customWidth="1"/>
    <col min="16080" max="16080" width="21.140625" style="756" customWidth="1"/>
    <col min="16081" max="16384" width="11.42578125" style="756"/>
  </cols>
  <sheetData>
    <row r="1" spans="2:20" s="789" customFormat="1" ht="1.9" customHeight="1"/>
    <row r="2" spans="2:20" s="789" customFormat="1" ht="15" customHeight="1"/>
    <row r="3" spans="2:20" s="789" customFormat="1" ht="15.75" customHeight="1">
      <c r="B3" s="1700" t="s">
        <v>2066</v>
      </c>
      <c r="C3" s="1700"/>
      <c r="D3" s="1700"/>
      <c r="E3" s="1700"/>
      <c r="F3" s="1700"/>
      <c r="G3" s="1700"/>
      <c r="H3" s="1700"/>
      <c r="I3" s="1700"/>
      <c r="J3" s="1700"/>
      <c r="K3" s="1700"/>
      <c r="L3" s="1700"/>
      <c r="M3" s="903"/>
    </row>
    <row r="4" spans="2:20" s="789" customFormat="1" ht="13.5" customHeight="1">
      <c r="B4" s="1701" t="s">
        <v>644</v>
      </c>
      <c r="C4" s="1701"/>
      <c r="D4" s="1701"/>
      <c r="E4" s="1701"/>
      <c r="F4" s="1701"/>
      <c r="G4" s="1701"/>
      <c r="H4" s="1701"/>
      <c r="I4" s="1701"/>
      <c r="J4" s="1701"/>
      <c r="K4" s="1701"/>
      <c r="L4" s="1701"/>
      <c r="M4" s="899"/>
    </row>
    <row r="5" spans="2:20" s="789" customFormat="1" ht="3" customHeight="1">
      <c r="B5" s="904"/>
      <c r="C5" s="905"/>
      <c r="D5" s="905"/>
      <c r="E5" s="906"/>
      <c r="F5" s="907"/>
      <c r="G5" s="905"/>
      <c r="H5" s="906"/>
      <c r="I5" s="905"/>
      <c r="J5" s="908"/>
      <c r="K5" s="909"/>
      <c r="L5" s="910"/>
      <c r="M5" s="899"/>
    </row>
    <row r="6" spans="2:20" ht="17.25" customHeight="1">
      <c r="B6" s="1675" t="s">
        <v>3</v>
      </c>
      <c r="C6" s="1676"/>
      <c r="D6" s="1676"/>
      <c r="E6" s="1702"/>
      <c r="F6" s="1703" t="s">
        <v>2067</v>
      </c>
      <c r="G6" s="1704"/>
      <c r="H6" s="1705"/>
      <c r="I6" s="911"/>
      <c r="J6" s="1704" t="s">
        <v>2022</v>
      </c>
      <c r="K6" s="1704"/>
      <c r="L6" s="1708"/>
      <c r="M6" s="912"/>
    </row>
    <row r="7" spans="2:20" ht="9" customHeight="1">
      <c r="B7" s="1675"/>
      <c r="C7" s="1676"/>
      <c r="D7" s="1676"/>
      <c r="E7" s="1702"/>
      <c r="F7" s="1692"/>
      <c r="G7" s="1706"/>
      <c r="H7" s="1707"/>
      <c r="I7" s="913"/>
      <c r="J7" s="1706"/>
      <c r="K7" s="1706"/>
      <c r="L7" s="1709"/>
      <c r="M7" s="912"/>
    </row>
    <row r="8" spans="2:20" s="789" customFormat="1" ht="30" customHeight="1">
      <c r="B8" s="1675"/>
      <c r="C8" s="1676"/>
      <c r="D8" s="1676"/>
      <c r="E8" s="1702"/>
      <c r="F8" s="914" t="s">
        <v>2068</v>
      </c>
      <c r="G8" s="915"/>
      <c r="H8" s="916" t="s">
        <v>2024</v>
      </c>
      <c r="I8" s="917"/>
      <c r="J8" s="915" t="s">
        <v>2069</v>
      </c>
      <c r="K8" s="918" t="s">
        <v>2070</v>
      </c>
      <c r="L8" s="919"/>
      <c r="M8" s="920"/>
    </row>
    <row r="9" spans="2:20" s="789" customFormat="1" ht="1.5" customHeight="1">
      <c r="B9" s="921"/>
      <c r="C9" s="922"/>
      <c r="D9" s="922"/>
      <c r="E9" s="923"/>
      <c r="F9" s="924"/>
      <c r="G9" s="925"/>
      <c r="H9" s="926"/>
      <c r="I9" s="925"/>
      <c r="J9" s="927"/>
      <c r="K9" s="915"/>
      <c r="L9" s="928"/>
      <c r="M9" s="920"/>
    </row>
    <row r="10" spans="2:20" s="789" customFormat="1" ht="13.9" customHeight="1">
      <c r="B10" s="929"/>
      <c r="C10" s="860"/>
      <c r="D10" s="860"/>
      <c r="E10" s="930" t="s">
        <v>2071</v>
      </c>
      <c r="F10" s="931">
        <f>F13+F18</f>
        <v>1544252960.5799999</v>
      </c>
      <c r="G10" s="931"/>
      <c r="H10" s="931">
        <f>H13+H18</f>
        <v>2083939481.2000003</v>
      </c>
      <c r="I10" s="931"/>
      <c r="J10" s="931">
        <f>J13+J18</f>
        <v>539686520.62000036</v>
      </c>
      <c r="K10" s="932">
        <f>(H10/R15)/F10*100-100</f>
        <v>28.938388501592129</v>
      </c>
      <c r="L10" s="933"/>
      <c r="M10" s="920"/>
    </row>
    <row r="11" spans="2:20" s="789" customFormat="1" ht="10.5" customHeight="1">
      <c r="B11" s="934"/>
      <c r="C11" s="935"/>
      <c r="D11" s="935"/>
      <c r="E11" s="935"/>
      <c r="F11" s="936" t="s">
        <v>2045</v>
      </c>
      <c r="G11" s="937"/>
      <c r="H11" s="936" t="s">
        <v>2045</v>
      </c>
      <c r="I11" s="937"/>
      <c r="J11" s="937"/>
      <c r="K11" s="938"/>
      <c r="L11" s="939"/>
      <c r="M11" s="940"/>
    </row>
    <row r="12" spans="2:20" s="789" customFormat="1" ht="6" customHeight="1">
      <c r="B12" s="929"/>
      <c r="C12" s="860"/>
      <c r="D12" s="860"/>
      <c r="E12" s="930"/>
      <c r="F12" s="931"/>
      <c r="G12" s="931"/>
      <c r="H12" s="931"/>
      <c r="I12" s="931"/>
      <c r="J12" s="931"/>
      <c r="K12" s="941"/>
      <c r="L12" s="942"/>
      <c r="M12" s="940"/>
    </row>
    <row r="13" spans="2:20">
      <c r="B13" s="943" t="s">
        <v>2046</v>
      </c>
      <c r="C13" s="855"/>
      <c r="D13" s="855"/>
      <c r="E13" s="855"/>
      <c r="F13" s="944">
        <f>SUM(F14:F17)</f>
        <v>1544252960.5799999</v>
      </c>
      <c r="G13" s="945"/>
      <c r="H13" s="944">
        <f>SUM(H14:H17)</f>
        <v>2083939481.2000003</v>
      </c>
      <c r="I13" s="945"/>
      <c r="J13" s="946">
        <f>H13-F13</f>
        <v>539686520.62000036</v>
      </c>
      <c r="K13" s="947">
        <f>(H13/R15)/F13*100-100</f>
        <v>28.938388501592129</v>
      </c>
      <c r="L13" s="948"/>
      <c r="M13" s="949"/>
    </row>
    <row r="14" spans="2:20" s="789" customFormat="1" ht="18.75" customHeight="1">
      <c r="B14" s="929"/>
      <c r="C14" s="860" t="s">
        <v>2072</v>
      </c>
      <c r="D14" s="860"/>
      <c r="E14" s="860"/>
      <c r="F14" s="950">
        <v>1343895480.3899999</v>
      </c>
      <c r="G14" s="950"/>
      <c r="H14" s="951">
        <v>1954486660.2300003</v>
      </c>
      <c r="I14" s="950"/>
      <c r="J14" s="951">
        <f>H14-F14</f>
        <v>610591179.84000039</v>
      </c>
      <c r="K14" s="952">
        <f>(H14/R15)/F14*100-100</f>
        <v>38.957756981450643</v>
      </c>
      <c r="L14" s="953"/>
      <c r="M14" s="954"/>
      <c r="P14" s="756"/>
      <c r="Q14" s="756"/>
      <c r="R14" s="756"/>
    </row>
    <row r="15" spans="2:20" s="789" customFormat="1" ht="18.75" customHeight="1">
      <c r="B15" s="803"/>
      <c r="C15" s="805" t="s">
        <v>2073</v>
      </c>
      <c r="D15" s="873"/>
      <c r="E15" s="873"/>
      <c r="F15" s="800">
        <v>0</v>
      </c>
      <c r="G15" s="800"/>
      <c r="H15" s="800">
        <v>0</v>
      </c>
      <c r="I15" s="800"/>
      <c r="J15" s="800">
        <v>0</v>
      </c>
      <c r="K15" s="955" t="s">
        <v>2030</v>
      </c>
      <c r="L15" s="953"/>
      <c r="M15" s="954"/>
      <c r="P15" s="769" t="s">
        <v>2026</v>
      </c>
      <c r="Q15" s="842">
        <v>132.37299999999999</v>
      </c>
      <c r="R15" s="771">
        <f>Q15/Q17</f>
        <v>1.0466088964088616</v>
      </c>
      <c r="S15" s="764"/>
      <c r="T15" s="790"/>
    </row>
    <row r="16" spans="2:20" s="789" customFormat="1" ht="18.75" customHeight="1">
      <c r="B16" s="803"/>
      <c r="C16" s="805" t="s">
        <v>2074</v>
      </c>
      <c r="D16" s="805"/>
      <c r="E16" s="805"/>
      <c r="F16" s="800">
        <v>38040980.899999991</v>
      </c>
      <c r="G16" s="800"/>
      <c r="H16" s="800">
        <v>129452820.97</v>
      </c>
      <c r="I16" s="800"/>
      <c r="J16" s="800">
        <f>H16-F16</f>
        <v>91411840.070000008</v>
      </c>
      <c r="K16" s="952">
        <f>(H16/R15)/F16*100-100</f>
        <v>225.14373475302307</v>
      </c>
      <c r="L16" s="953"/>
      <c r="M16" s="954"/>
      <c r="P16" s="769"/>
      <c r="Q16" s="764"/>
      <c r="R16" s="771"/>
      <c r="S16" s="764"/>
      <c r="T16" s="790"/>
    </row>
    <row r="17" spans="2:20" s="789" customFormat="1" ht="18.75" customHeight="1">
      <c r="B17" s="803"/>
      <c r="C17" s="805" t="s">
        <v>2075</v>
      </c>
      <c r="D17" s="805"/>
      <c r="E17" s="805"/>
      <c r="F17" s="800">
        <v>162316499.29000002</v>
      </c>
      <c r="G17" s="800"/>
      <c r="H17" s="800">
        <v>0</v>
      </c>
      <c r="I17" s="800"/>
      <c r="J17" s="800">
        <f>H17-F17</f>
        <v>-162316499.29000002</v>
      </c>
      <c r="K17" s="952">
        <f>(H17/R15)/F17*100-100</f>
        <v>-100</v>
      </c>
      <c r="L17" s="953"/>
      <c r="M17" s="954"/>
      <c r="P17" s="769" t="s">
        <v>2028</v>
      </c>
      <c r="Q17" s="853">
        <v>126.47799999999999</v>
      </c>
      <c r="R17" s="764"/>
      <c r="S17" s="764"/>
      <c r="T17" s="790"/>
    </row>
    <row r="18" spans="2:20">
      <c r="B18" s="943" t="s">
        <v>2076</v>
      </c>
      <c r="C18" s="856"/>
      <c r="D18" s="856"/>
      <c r="E18" s="856"/>
      <c r="F18" s="945">
        <v>0</v>
      </c>
      <c r="G18" s="945"/>
      <c r="H18" s="945">
        <v>0</v>
      </c>
      <c r="I18" s="945"/>
      <c r="J18" s="956">
        <v>0</v>
      </c>
      <c r="K18" s="957" t="s">
        <v>2030</v>
      </c>
      <c r="L18" s="958"/>
      <c r="M18" s="959"/>
      <c r="P18" s="790"/>
      <c r="Q18" s="790"/>
      <c r="R18" s="790"/>
      <c r="S18" s="790"/>
      <c r="T18" s="790"/>
    </row>
    <row r="19" spans="2:20" s="789" customFormat="1" ht="10.15" customHeight="1">
      <c r="B19" s="929"/>
      <c r="C19" s="860" t="s">
        <v>2072</v>
      </c>
      <c r="D19" s="860"/>
      <c r="E19" s="860"/>
      <c r="F19" s="960"/>
      <c r="G19" s="960"/>
      <c r="H19" s="960"/>
      <c r="I19" s="960"/>
      <c r="J19" s="951"/>
      <c r="K19" s="961"/>
      <c r="L19" s="962"/>
      <c r="M19" s="954"/>
    </row>
    <row r="20" spans="2:20" ht="4.9000000000000004" customHeight="1">
      <c r="B20" s="963"/>
      <c r="C20" s="817"/>
      <c r="D20" s="1699"/>
      <c r="E20" s="1699"/>
      <c r="F20" s="964"/>
      <c r="G20" s="964"/>
      <c r="H20" s="964"/>
      <c r="I20" s="964"/>
      <c r="J20" s="964"/>
      <c r="K20" s="965"/>
      <c r="L20" s="966"/>
      <c r="M20" s="959"/>
    </row>
    <row r="21" spans="2:20" ht="18">
      <c r="B21" s="967" t="s">
        <v>2077</v>
      </c>
      <c r="C21" s="722"/>
      <c r="D21" s="722"/>
      <c r="E21" s="968"/>
      <c r="F21" s="722"/>
      <c r="G21" s="722"/>
      <c r="H21" s="722"/>
      <c r="I21" s="722"/>
      <c r="J21" s="722"/>
      <c r="K21" s="722"/>
      <c r="L21" s="722"/>
    </row>
    <row r="22" spans="2:20" ht="14.25">
      <c r="B22" s="969"/>
      <c r="F22" s="970"/>
      <c r="G22" s="971"/>
      <c r="H22" s="971"/>
      <c r="I22" s="971"/>
      <c r="J22" s="971"/>
      <c r="K22" s="971"/>
    </row>
    <row r="23" spans="2:20" ht="14.25">
      <c r="B23" s="969"/>
      <c r="F23" s="971"/>
      <c r="G23" s="971"/>
      <c r="H23" s="971"/>
      <c r="I23" s="971"/>
      <c r="J23" s="971"/>
      <c r="K23" s="971"/>
    </row>
    <row r="24" spans="2:20" ht="14.25">
      <c r="B24" s="969"/>
      <c r="D24" s="900"/>
      <c r="E24" s="900"/>
      <c r="F24" s="900"/>
      <c r="G24" s="971"/>
      <c r="H24" s="972"/>
      <c r="I24" s="971"/>
      <c r="J24" s="971"/>
      <c r="K24" s="971"/>
    </row>
    <row r="25" spans="2:20" ht="20.25" customHeight="1">
      <c r="B25" s="969"/>
      <c r="E25" s="973"/>
      <c r="F25" s="973"/>
      <c r="G25" s="971"/>
      <c r="H25" s="971"/>
      <c r="I25" s="971"/>
      <c r="J25" s="971"/>
      <c r="K25" s="971"/>
    </row>
    <row r="26" spans="2:20" ht="14.45" customHeight="1">
      <c r="B26" s="969"/>
      <c r="E26" s="974"/>
      <c r="F26" s="970"/>
      <c r="G26" s="971"/>
      <c r="H26" s="971"/>
      <c r="I26" s="971"/>
      <c r="J26" s="971"/>
      <c r="K26" s="971"/>
    </row>
    <row r="27" spans="2:20" ht="14.25">
      <c r="B27" s="969"/>
      <c r="E27" s="975"/>
      <c r="F27" s="976"/>
      <c r="G27" s="756"/>
    </row>
    <row r="28" spans="2:20" ht="14.25">
      <c r="F28" s="977"/>
      <c r="G28" s="756"/>
      <c r="H28" s="976"/>
    </row>
    <row r="29" spans="2:20" ht="22.15" customHeight="1">
      <c r="G29" s="756"/>
    </row>
    <row r="30" spans="2:20" ht="4.9000000000000004" customHeight="1">
      <c r="G30" s="756"/>
    </row>
    <row r="31" spans="2:20" ht="14.25">
      <c r="G31" s="756"/>
    </row>
    <row r="32" spans="2:20" ht="11.45" customHeight="1">
      <c r="F32" s="977"/>
      <c r="G32" s="756"/>
    </row>
    <row r="33" spans="7:7" ht="5.45" customHeight="1">
      <c r="G33" s="756"/>
    </row>
    <row r="34" spans="7:7" ht="11.45" customHeight="1">
      <c r="G34" s="756"/>
    </row>
    <row r="35" spans="7:7" ht="28.15" customHeight="1">
      <c r="G35" s="756"/>
    </row>
    <row r="36" spans="7:7" ht="5.45" customHeight="1">
      <c r="G36" s="756"/>
    </row>
    <row r="37" spans="7:7" ht="23.45" customHeight="1">
      <c r="G37" s="756"/>
    </row>
    <row r="38" spans="7:7" ht="6" customHeight="1">
      <c r="G38" s="756"/>
    </row>
    <row r="42" spans="7:7" ht="5.45" customHeight="1"/>
    <row r="43" spans="7:7" ht="18" customHeight="1"/>
    <row r="44" spans="7:7" ht="15" customHeight="1"/>
    <row r="45" spans="7:7" ht="5.45" customHeight="1"/>
    <row r="46" spans="7:7" ht="15" customHeight="1"/>
    <row r="48" spans="7:7" ht="5.45" customHeight="1"/>
    <row r="49" ht="12" customHeight="1"/>
    <row r="50" ht="10.15" customHeight="1"/>
    <row r="51" ht="11.45" customHeight="1"/>
    <row r="52" ht="18.600000000000001" customHeight="1"/>
    <row r="60" ht="16.149999999999999" customHeight="1"/>
    <row r="62" ht="15.6" customHeight="1"/>
    <row r="63" ht="13.9" customHeight="1"/>
    <row r="64" ht="13.9" customHeight="1"/>
    <row r="65" ht="12" customHeight="1"/>
    <row r="66" ht="6.6" customHeight="1"/>
    <row r="67" ht="13.15" customHeight="1"/>
    <row r="69" ht="13.9" customHeight="1"/>
    <row r="70" ht="13.9" customHeight="1"/>
    <row r="71" ht="13.9" customHeight="1"/>
    <row r="72" ht="13.9" customHeight="1"/>
    <row r="73" ht="2.4500000000000002" customHeight="1"/>
    <row r="75" ht="3.6" customHeight="1"/>
    <row r="76" hidden="1"/>
  </sheetData>
  <mergeCells count="6">
    <mergeCell ref="D20:E20"/>
    <mergeCell ref="B3:L3"/>
    <mergeCell ref="B4:L4"/>
    <mergeCell ref="B6:E8"/>
    <mergeCell ref="F6:H7"/>
    <mergeCell ref="J6:L7"/>
  </mergeCells>
  <pageMargins left="0.7" right="0.7" top="0.75" bottom="0.75" header="0.3" footer="0.3"/>
  <pageSetup scale="5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47"/>
  <sheetViews>
    <sheetView showGridLines="0" zoomScale="93" zoomScaleNormal="93" workbookViewId="0">
      <selection activeCell="K13" sqref="K13"/>
    </sheetView>
  </sheetViews>
  <sheetFormatPr baseColWidth="10" defaultRowHeight="14.25"/>
  <cols>
    <col min="1" max="1" width="1.140625" style="756" customWidth="1"/>
    <col min="2" max="2" width="25.42578125" style="756" customWidth="1"/>
    <col min="3" max="3" width="15.28515625" style="756" customWidth="1"/>
    <col min="4" max="4" width="16.7109375" style="756" customWidth="1"/>
    <col min="5" max="5" width="17" style="756" customWidth="1"/>
    <col min="6" max="6" width="16.140625" style="756" customWidth="1"/>
    <col min="7" max="7" width="16.5703125" style="756" customWidth="1"/>
    <col min="8" max="8" width="1" style="756" customWidth="1"/>
    <col min="9" max="9" width="1.28515625" style="756" customWidth="1"/>
    <col min="10" max="10" width="11.42578125" style="756"/>
    <col min="11" max="11" width="18.5703125" style="756" bestFit="1" customWidth="1"/>
    <col min="12" max="188" width="11.42578125" style="756"/>
    <col min="189" max="189" width="0.7109375" style="756" customWidth="1"/>
    <col min="190" max="191" width="1.5703125" style="756" customWidth="1"/>
    <col min="192" max="192" width="16.42578125" style="756" customWidth="1"/>
    <col min="193" max="195" width="10.42578125" style="756" customWidth="1"/>
    <col min="196" max="196" width="8.7109375" style="756" customWidth="1"/>
    <col min="197" max="197" width="0.7109375" style="756" customWidth="1"/>
    <col min="198" max="198" width="3.140625" style="756" customWidth="1"/>
    <col min="199" max="199" width="1.140625" style="756" customWidth="1"/>
    <col min="200" max="200" width="18" style="756" customWidth="1"/>
    <col min="201" max="201" width="9.42578125" style="756" customWidth="1"/>
    <col min="202" max="202" width="8.7109375" style="756" customWidth="1"/>
    <col min="203" max="203" width="9.28515625" style="756" customWidth="1"/>
    <col min="204" max="204" width="10.140625" style="756" customWidth="1"/>
    <col min="205" max="205" width="5.140625" style="756" customWidth="1"/>
    <col min="206" max="206" width="10.140625" style="756" customWidth="1"/>
    <col min="207" max="207" width="6.42578125" style="756" customWidth="1"/>
    <col min="208" max="208" width="11.42578125" style="756"/>
    <col min="209" max="209" width="1.28515625" style="756" customWidth="1"/>
    <col min="210" max="210" width="1.42578125" style="756" customWidth="1"/>
    <col min="211" max="211" width="8.28515625" style="756" customWidth="1"/>
    <col min="212" max="212" width="11.42578125" style="756"/>
    <col min="213" max="214" width="10.7109375" style="756" customWidth="1"/>
    <col min="215" max="215" width="10.28515625" style="756" customWidth="1"/>
    <col min="216" max="216" width="11.28515625" style="756" customWidth="1"/>
    <col min="217" max="217" width="7.7109375" style="756" customWidth="1"/>
    <col min="218" max="218" width="10.140625" style="756" customWidth="1"/>
    <col min="219" max="219" width="6.5703125" style="756" customWidth="1"/>
    <col min="220" max="220" width="1.140625" style="756" customWidth="1"/>
    <col min="221" max="221" width="24.5703125" style="756" customWidth="1"/>
    <col min="222" max="222" width="9.85546875" style="756" customWidth="1"/>
    <col min="223" max="223" width="10.7109375" style="756" customWidth="1"/>
    <col min="224" max="224" width="10.85546875" style="756" customWidth="1"/>
    <col min="225" max="225" width="11.140625" style="756" customWidth="1"/>
    <col min="226" max="226" width="9.85546875" style="756" customWidth="1"/>
    <col min="227" max="227" width="1" style="756" customWidth="1"/>
    <col min="228" max="228" width="16.5703125" style="756" customWidth="1"/>
    <col min="229" max="229" width="0.5703125" style="756" customWidth="1"/>
    <col min="230" max="230" width="0.7109375" style="756" customWidth="1"/>
    <col min="231" max="231" width="27.85546875" style="756" customWidth="1"/>
    <col min="232" max="232" width="0.85546875" style="756" customWidth="1"/>
    <col min="233" max="233" width="27.42578125" style="756" customWidth="1"/>
    <col min="234" max="234" width="14.7109375" style="756" customWidth="1"/>
    <col min="235" max="235" width="0.42578125" style="756" customWidth="1"/>
    <col min="236" max="236" width="0.7109375" style="756" customWidth="1"/>
    <col min="237" max="237" width="21.7109375" style="756" customWidth="1"/>
    <col min="238" max="238" width="1.28515625" style="756" customWidth="1"/>
    <col min="239" max="239" width="21.140625" style="756" customWidth="1"/>
    <col min="240" max="444" width="11.42578125" style="756"/>
    <col min="445" max="445" width="0.7109375" style="756" customWidth="1"/>
    <col min="446" max="447" width="1.5703125" style="756" customWidth="1"/>
    <col min="448" max="448" width="16.42578125" style="756" customWidth="1"/>
    <col min="449" max="451" width="10.42578125" style="756" customWidth="1"/>
    <col min="452" max="452" width="8.7109375" style="756" customWidth="1"/>
    <col min="453" max="453" width="0.7109375" style="756" customWidth="1"/>
    <col min="454" max="454" width="3.140625" style="756" customWidth="1"/>
    <col min="455" max="455" width="1.140625" style="756" customWidth="1"/>
    <col min="456" max="456" width="18" style="756" customWidth="1"/>
    <col min="457" max="457" width="9.42578125" style="756" customWidth="1"/>
    <col min="458" max="458" width="8.7109375" style="756" customWidth="1"/>
    <col min="459" max="459" width="9.28515625" style="756" customWidth="1"/>
    <col min="460" max="460" width="10.140625" style="756" customWidth="1"/>
    <col min="461" max="461" width="5.140625" style="756" customWidth="1"/>
    <col min="462" max="462" width="10.140625" style="756" customWidth="1"/>
    <col min="463" max="463" width="6.42578125" style="756" customWidth="1"/>
    <col min="464" max="464" width="11.42578125" style="756"/>
    <col min="465" max="465" width="1.28515625" style="756" customWidth="1"/>
    <col min="466" max="466" width="1.42578125" style="756" customWidth="1"/>
    <col min="467" max="467" width="8.28515625" style="756" customWidth="1"/>
    <col min="468" max="468" width="11.42578125" style="756"/>
    <col min="469" max="470" width="10.7109375" style="756" customWidth="1"/>
    <col min="471" max="471" width="10.28515625" style="756" customWidth="1"/>
    <col min="472" max="472" width="11.28515625" style="756" customWidth="1"/>
    <col min="473" max="473" width="7.7109375" style="756" customWidth="1"/>
    <col min="474" max="474" width="10.140625" style="756" customWidth="1"/>
    <col min="475" max="475" width="6.5703125" style="756" customWidth="1"/>
    <col min="476" max="476" width="1.140625" style="756" customWidth="1"/>
    <col min="477" max="477" width="24.5703125" style="756" customWidth="1"/>
    <col min="478" max="478" width="9.85546875" style="756" customWidth="1"/>
    <col min="479" max="479" width="10.7109375" style="756" customWidth="1"/>
    <col min="480" max="480" width="10.85546875" style="756" customWidth="1"/>
    <col min="481" max="481" width="11.140625" style="756" customWidth="1"/>
    <col min="482" max="482" width="9.85546875" style="756" customWidth="1"/>
    <col min="483" max="483" width="1" style="756" customWidth="1"/>
    <col min="484" max="484" width="16.5703125" style="756" customWidth="1"/>
    <col min="485" max="485" width="0.5703125" style="756" customWidth="1"/>
    <col min="486" max="486" width="0.7109375" style="756" customWidth="1"/>
    <col min="487" max="487" width="27.85546875" style="756" customWidth="1"/>
    <col min="488" max="488" width="0.85546875" style="756" customWidth="1"/>
    <col min="489" max="489" width="27.42578125" style="756" customWidth="1"/>
    <col min="490" max="490" width="14.7109375" style="756" customWidth="1"/>
    <col min="491" max="491" width="0.42578125" style="756" customWidth="1"/>
    <col min="492" max="492" width="0.7109375" style="756" customWidth="1"/>
    <col min="493" max="493" width="21.7109375" style="756" customWidth="1"/>
    <col min="494" max="494" width="1.28515625" style="756" customWidth="1"/>
    <col min="495" max="495" width="21.140625" style="756" customWidth="1"/>
    <col min="496" max="700" width="11.42578125" style="756"/>
    <col min="701" max="701" width="0.7109375" style="756" customWidth="1"/>
    <col min="702" max="703" width="1.5703125" style="756" customWidth="1"/>
    <col min="704" max="704" width="16.42578125" style="756" customWidth="1"/>
    <col min="705" max="707" width="10.42578125" style="756" customWidth="1"/>
    <col min="708" max="708" width="8.7109375" style="756" customWidth="1"/>
    <col min="709" max="709" width="0.7109375" style="756" customWidth="1"/>
    <col min="710" max="710" width="3.140625" style="756" customWidth="1"/>
    <col min="711" max="711" width="1.140625" style="756" customWidth="1"/>
    <col min="712" max="712" width="18" style="756" customWidth="1"/>
    <col min="713" max="713" width="9.42578125" style="756" customWidth="1"/>
    <col min="714" max="714" width="8.7109375" style="756" customWidth="1"/>
    <col min="715" max="715" width="9.28515625" style="756" customWidth="1"/>
    <col min="716" max="716" width="10.140625" style="756" customWidth="1"/>
    <col min="717" max="717" width="5.140625" style="756" customWidth="1"/>
    <col min="718" max="718" width="10.140625" style="756" customWidth="1"/>
    <col min="719" max="719" width="6.42578125" style="756" customWidth="1"/>
    <col min="720" max="720" width="11.42578125" style="756"/>
    <col min="721" max="721" width="1.28515625" style="756" customWidth="1"/>
    <col min="722" max="722" width="1.42578125" style="756" customWidth="1"/>
    <col min="723" max="723" width="8.28515625" style="756" customWidth="1"/>
    <col min="724" max="724" width="11.42578125" style="756"/>
    <col min="725" max="726" width="10.7109375" style="756" customWidth="1"/>
    <col min="727" max="727" width="10.28515625" style="756" customWidth="1"/>
    <col min="728" max="728" width="11.28515625" style="756" customWidth="1"/>
    <col min="729" max="729" width="7.7109375" style="756" customWidth="1"/>
    <col min="730" max="730" width="10.140625" style="756" customWidth="1"/>
    <col min="731" max="731" width="6.5703125" style="756" customWidth="1"/>
    <col min="732" max="732" width="1.140625" style="756" customWidth="1"/>
    <col min="733" max="733" width="24.5703125" style="756" customWidth="1"/>
    <col min="734" max="734" width="9.85546875" style="756" customWidth="1"/>
    <col min="735" max="735" width="10.7109375" style="756" customWidth="1"/>
    <col min="736" max="736" width="10.85546875" style="756" customWidth="1"/>
    <col min="737" max="737" width="11.140625" style="756" customWidth="1"/>
    <col min="738" max="738" width="9.85546875" style="756" customWidth="1"/>
    <col min="739" max="739" width="1" style="756" customWidth="1"/>
    <col min="740" max="740" width="16.5703125" style="756" customWidth="1"/>
    <col min="741" max="741" width="0.5703125" style="756" customWidth="1"/>
    <col min="742" max="742" width="0.7109375" style="756" customWidth="1"/>
    <col min="743" max="743" width="27.85546875" style="756" customWidth="1"/>
    <col min="744" max="744" width="0.85546875" style="756" customWidth="1"/>
    <col min="745" max="745" width="27.42578125" style="756" customWidth="1"/>
    <col min="746" max="746" width="14.7109375" style="756" customWidth="1"/>
    <col min="747" max="747" width="0.42578125" style="756" customWidth="1"/>
    <col min="748" max="748" width="0.7109375" style="756" customWidth="1"/>
    <col min="749" max="749" width="21.7109375" style="756" customWidth="1"/>
    <col min="750" max="750" width="1.28515625" style="756" customWidth="1"/>
    <col min="751" max="751" width="21.140625" style="756" customWidth="1"/>
    <col min="752" max="956" width="11.42578125" style="756"/>
    <col min="957" max="957" width="0.7109375" style="756" customWidth="1"/>
    <col min="958" max="959" width="1.5703125" style="756" customWidth="1"/>
    <col min="960" max="960" width="16.42578125" style="756" customWidth="1"/>
    <col min="961" max="963" width="10.42578125" style="756" customWidth="1"/>
    <col min="964" max="964" width="8.7109375" style="756" customWidth="1"/>
    <col min="965" max="965" width="0.7109375" style="756" customWidth="1"/>
    <col min="966" max="966" width="3.140625" style="756" customWidth="1"/>
    <col min="967" max="967" width="1.140625" style="756" customWidth="1"/>
    <col min="968" max="968" width="18" style="756" customWidth="1"/>
    <col min="969" max="969" width="9.42578125" style="756" customWidth="1"/>
    <col min="970" max="970" width="8.7109375" style="756" customWidth="1"/>
    <col min="971" max="971" width="9.28515625" style="756" customWidth="1"/>
    <col min="972" max="972" width="10.140625" style="756" customWidth="1"/>
    <col min="973" max="973" width="5.140625" style="756" customWidth="1"/>
    <col min="974" max="974" width="10.140625" style="756" customWidth="1"/>
    <col min="975" max="975" width="6.42578125" style="756" customWidth="1"/>
    <col min="976" max="976" width="11.42578125" style="756"/>
    <col min="977" max="977" width="1.28515625" style="756" customWidth="1"/>
    <col min="978" max="978" width="1.42578125" style="756" customWidth="1"/>
    <col min="979" max="979" width="8.28515625" style="756" customWidth="1"/>
    <col min="980" max="980" width="11.42578125" style="756"/>
    <col min="981" max="982" width="10.7109375" style="756" customWidth="1"/>
    <col min="983" max="983" width="10.28515625" style="756" customWidth="1"/>
    <col min="984" max="984" width="11.28515625" style="756" customWidth="1"/>
    <col min="985" max="985" width="7.7109375" style="756" customWidth="1"/>
    <col min="986" max="986" width="10.140625" style="756" customWidth="1"/>
    <col min="987" max="987" width="6.5703125" style="756" customWidth="1"/>
    <col min="988" max="988" width="1.140625" style="756" customWidth="1"/>
    <col min="989" max="989" width="24.5703125" style="756" customWidth="1"/>
    <col min="990" max="990" width="9.85546875" style="756" customWidth="1"/>
    <col min="991" max="991" width="10.7109375" style="756" customWidth="1"/>
    <col min="992" max="992" width="10.85546875" style="756" customWidth="1"/>
    <col min="993" max="993" width="11.140625" style="756" customWidth="1"/>
    <col min="994" max="994" width="9.85546875" style="756" customWidth="1"/>
    <col min="995" max="995" width="1" style="756" customWidth="1"/>
    <col min="996" max="996" width="16.5703125" style="756" customWidth="1"/>
    <col min="997" max="997" width="0.5703125" style="756" customWidth="1"/>
    <col min="998" max="998" width="0.7109375" style="756" customWidth="1"/>
    <col min="999" max="999" width="27.85546875" style="756" customWidth="1"/>
    <col min="1000" max="1000" width="0.85546875" style="756" customWidth="1"/>
    <col min="1001" max="1001" width="27.42578125" style="756" customWidth="1"/>
    <col min="1002" max="1002" width="14.7109375" style="756" customWidth="1"/>
    <col min="1003" max="1003" width="0.42578125" style="756" customWidth="1"/>
    <col min="1004" max="1004" width="0.7109375" style="756" customWidth="1"/>
    <col min="1005" max="1005" width="21.7109375" style="756" customWidth="1"/>
    <col min="1006" max="1006" width="1.28515625" style="756" customWidth="1"/>
    <col min="1007" max="1007" width="21.140625" style="756" customWidth="1"/>
    <col min="1008" max="1212" width="11.42578125" style="756"/>
    <col min="1213" max="1213" width="0.7109375" style="756" customWidth="1"/>
    <col min="1214" max="1215" width="1.5703125" style="756" customWidth="1"/>
    <col min="1216" max="1216" width="16.42578125" style="756" customWidth="1"/>
    <col min="1217" max="1219" width="10.42578125" style="756" customWidth="1"/>
    <col min="1220" max="1220" width="8.7109375" style="756" customWidth="1"/>
    <col min="1221" max="1221" width="0.7109375" style="756" customWidth="1"/>
    <col min="1222" max="1222" width="3.140625" style="756" customWidth="1"/>
    <col min="1223" max="1223" width="1.140625" style="756" customWidth="1"/>
    <col min="1224" max="1224" width="18" style="756" customWidth="1"/>
    <col min="1225" max="1225" width="9.42578125" style="756" customWidth="1"/>
    <col min="1226" max="1226" width="8.7109375" style="756" customWidth="1"/>
    <col min="1227" max="1227" width="9.28515625" style="756" customWidth="1"/>
    <col min="1228" max="1228" width="10.140625" style="756" customWidth="1"/>
    <col min="1229" max="1229" width="5.140625" style="756" customWidth="1"/>
    <col min="1230" max="1230" width="10.140625" style="756" customWidth="1"/>
    <col min="1231" max="1231" width="6.42578125" style="756" customWidth="1"/>
    <col min="1232" max="1232" width="11.42578125" style="756"/>
    <col min="1233" max="1233" width="1.28515625" style="756" customWidth="1"/>
    <col min="1234" max="1234" width="1.42578125" style="756" customWidth="1"/>
    <col min="1235" max="1235" width="8.28515625" style="756" customWidth="1"/>
    <col min="1236" max="1236" width="11.42578125" style="756"/>
    <col min="1237" max="1238" width="10.7109375" style="756" customWidth="1"/>
    <col min="1239" max="1239" width="10.28515625" style="756" customWidth="1"/>
    <col min="1240" max="1240" width="11.28515625" style="756" customWidth="1"/>
    <col min="1241" max="1241" width="7.7109375" style="756" customWidth="1"/>
    <col min="1242" max="1242" width="10.140625" style="756" customWidth="1"/>
    <col min="1243" max="1243" width="6.5703125" style="756" customWidth="1"/>
    <col min="1244" max="1244" width="1.140625" style="756" customWidth="1"/>
    <col min="1245" max="1245" width="24.5703125" style="756" customWidth="1"/>
    <col min="1246" max="1246" width="9.85546875" style="756" customWidth="1"/>
    <col min="1247" max="1247" width="10.7109375" style="756" customWidth="1"/>
    <col min="1248" max="1248" width="10.85546875" style="756" customWidth="1"/>
    <col min="1249" max="1249" width="11.140625" style="756" customWidth="1"/>
    <col min="1250" max="1250" width="9.85546875" style="756" customWidth="1"/>
    <col min="1251" max="1251" width="1" style="756" customWidth="1"/>
    <col min="1252" max="1252" width="16.5703125" style="756" customWidth="1"/>
    <col min="1253" max="1253" width="0.5703125" style="756" customWidth="1"/>
    <col min="1254" max="1254" width="0.7109375" style="756" customWidth="1"/>
    <col min="1255" max="1255" width="27.85546875" style="756" customWidth="1"/>
    <col min="1256" max="1256" width="0.85546875" style="756" customWidth="1"/>
    <col min="1257" max="1257" width="27.42578125" style="756" customWidth="1"/>
    <col min="1258" max="1258" width="14.7109375" style="756" customWidth="1"/>
    <col min="1259" max="1259" width="0.42578125" style="756" customWidth="1"/>
    <col min="1260" max="1260" width="0.7109375" style="756" customWidth="1"/>
    <col min="1261" max="1261" width="21.7109375" style="756" customWidth="1"/>
    <col min="1262" max="1262" width="1.28515625" style="756" customWidth="1"/>
    <col min="1263" max="1263" width="21.140625" style="756" customWidth="1"/>
    <col min="1264" max="1468" width="11.42578125" style="756"/>
    <col min="1469" max="1469" width="0.7109375" style="756" customWidth="1"/>
    <col min="1470" max="1471" width="1.5703125" style="756" customWidth="1"/>
    <col min="1472" max="1472" width="16.42578125" style="756" customWidth="1"/>
    <col min="1473" max="1475" width="10.42578125" style="756" customWidth="1"/>
    <col min="1476" max="1476" width="8.7109375" style="756" customWidth="1"/>
    <col min="1477" max="1477" width="0.7109375" style="756" customWidth="1"/>
    <col min="1478" max="1478" width="3.140625" style="756" customWidth="1"/>
    <col min="1479" max="1479" width="1.140625" style="756" customWidth="1"/>
    <col min="1480" max="1480" width="18" style="756" customWidth="1"/>
    <col min="1481" max="1481" width="9.42578125" style="756" customWidth="1"/>
    <col min="1482" max="1482" width="8.7109375" style="756" customWidth="1"/>
    <col min="1483" max="1483" width="9.28515625" style="756" customWidth="1"/>
    <col min="1484" max="1484" width="10.140625" style="756" customWidth="1"/>
    <col min="1485" max="1485" width="5.140625" style="756" customWidth="1"/>
    <col min="1486" max="1486" width="10.140625" style="756" customWidth="1"/>
    <col min="1487" max="1487" width="6.42578125" style="756" customWidth="1"/>
    <col min="1488" max="1488" width="11.42578125" style="756"/>
    <col min="1489" max="1489" width="1.28515625" style="756" customWidth="1"/>
    <col min="1490" max="1490" width="1.42578125" style="756" customWidth="1"/>
    <col min="1491" max="1491" width="8.28515625" style="756" customWidth="1"/>
    <col min="1492" max="1492" width="11.42578125" style="756"/>
    <col min="1493" max="1494" width="10.7109375" style="756" customWidth="1"/>
    <col min="1495" max="1495" width="10.28515625" style="756" customWidth="1"/>
    <col min="1496" max="1496" width="11.28515625" style="756" customWidth="1"/>
    <col min="1497" max="1497" width="7.7109375" style="756" customWidth="1"/>
    <col min="1498" max="1498" width="10.140625" style="756" customWidth="1"/>
    <col min="1499" max="1499" width="6.5703125" style="756" customWidth="1"/>
    <col min="1500" max="1500" width="1.140625" style="756" customWidth="1"/>
    <col min="1501" max="1501" width="24.5703125" style="756" customWidth="1"/>
    <col min="1502" max="1502" width="9.85546875" style="756" customWidth="1"/>
    <col min="1503" max="1503" width="10.7109375" style="756" customWidth="1"/>
    <col min="1504" max="1504" width="10.85546875" style="756" customWidth="1"/>
    <col min="1505" max="1505" width="11.140625" style="756" customWidth="1"/>
    <col min="1506" max="1506" width="9.85546875" style="756" customWidth="1"/>
    <col min="1507" max="1507" width="1" style="756" customWidth="1"/>
    <col min="1508" max="1508" width="16.5703125" style="756" customWidth="1"/>
    <col min="1509" max="1509" width="0.5703125" style="756" customWidth="1"/>
    <col min="1510" max="1510" width="0.7109375" style="756" customWidth="1"/>
    <col min="1511" max="1511" width="27.85546875" style="756" customWidth="1"/>
    <col min="1512" max="1512" width="0.85546875" style="756" customWidth="1"/>
    <col min="1513" max="1513" width="27.42578125" style="756" customWidth="1"/>
    <col min="1514" max="1514" width="14.7109375" style="756" customWidth="1"/>
    <col min="1515" max="1515" width="0.42578125" style="756" customWidth="1"/>
    <col min="1516" max="1516" width="0.7109375" style="756" customWidth="1"/>
    <col min="1517" max="1517" width="21.7109375" style="756" customWidth="1"/>
    <col min="1518" max="1518" width="1.28515625" style="756" customWidth="1"/>
    <col min="1519" max="1519" width="21.140625" style="756" customWidth="1"/>
    <col min="1520" max="1724" width="11.42578125" style="756"/>
    <col min="1725" max="1725" width="0.7109375" style="756" customWidth="1"/>
    <col min="1726" max="1727" width="1.5703125" style="756" customWidth="1"/>
    <col min="1728" max="1728" width="16.42578125" style="756" customWidth="1"/>
    <col min="1729" max="1731" width="10.42578125" style="756" customWidth="1"/>
    <col min="1732" max="1732" width="8.7109375" style="756" customWidth="1"/>
    <col min="1733" max="1733" width="0.7109375" style="756" customWidth="1"/>
    <col min="1734" max="1734" width="3.140625" style="756" customWidth="1"/>
    <col min="1735" max="1735" width="1.140625" style="756" customWidth="1"/>
    <col min="1736" max="1736" width="18" style="756" customWidth="1"/>
    <col min="1737" max="1737" width="9.42578125" style="756" customWidth="1"/>
    <col min="1738" max="1738" width="8.7109375" style="756" customWidth="1"/>
    <col min="1739" max="1739" width="9.28515625" style="756" customWidth="1"/>
    <col min="1740" max="1740" width="10.140625" style="756" customWidth="1"/>
    <col min="1741" max="1741" width="5.140625" style="756" customWidth="1"/>
    <col min="1742" max="1742" width="10.140625" style="756" customWidth="1"/>
    <col min="1743" max="1743" width="6.42578125" style="756" customWidth="1"/>
    <col min="1744" max="1744" width="11.42578125" style="756"/>
    <col min="1745" max="1745" width="1.28515625" style="756" customWidth="1"/>
    <col min="1746" max="1746" width="1.42578125" style="756" customWidth="1"/>
    <col min="1747" max="1747" width="8.28515625" style="756" customWidth="1"/>
    <col min="1748" max="1748" width="11.42578125" style="756"/>
    <col min="1749" max="1750" width="10.7109375" style="756" customWidth="1"/>
    <col min="1751" max="1751" width="10.28515625" style="756" customWidth="1"/>
    <col min="1752" max="1752" width="11.28515625" style="756" customWidth="1"/>
    <col min="1753" max="1753" width="7.7109375" style="756" customWidth="1"/>
    <col min="1754" max="1754" width="10.140625" style="756" customWidth="1"/>
    <col min="1755" max="1755" width="6.5703125" style="756" customWidth="1"/>
    <col min="1756" max="1756" width="1.140625" style="756" customWidth="1"/>
    <col min="1757" max="1757" width="24.5703125" style="756" customWidth="1"/>
    <col min="1758" max="1758" width="9.85546875" style="756" customWidth="1"/>
    <col min="1759" max="1759" width="10.7109375" style="756" customWidth="1"/>
    <col min="1760" max="1760" width="10.85546875" style="756" customWidth="1"/>
    <col min="1761" max="1761" width="11.140625" style="756" customWidth="1"/>
    <col min="1762" max="1762" width="9.85546875" style="756" customWidth="1"/>
    <col min="1763" max="1763" width="1" style="756" customWidth="1"/>
    <col min="1764" max="1764" width="16.5703125" style="756" customWidth="1"/>
    <col min="1765" max="1765" width="0.5703125" style="756" customWidth="1"/>
    <col min="1766" max="1766" width="0.7109375" style="756" customWidth="1"/>
    <col min="1767" max="1767" width="27.85546875" style="756" customWidth="1"/>
    <col min="1768" max="1768" width="0.85546875" style="756" customWidth="1"/>
    <col min="1769" max="1769" width="27.42578125" style="756" customWidth="1"/>
    <col min="1770" max="1770" width="14.7109375" style="756" customWidth="1"/>
    <col min="1771" max="1771" width="0.42578125" style="756" customWidth="1"/>
    <col min="1772" max="1772" width="0.7109375" style="756" customWidth="1"/>
    <col min="1773" max="1773" width="21.7109375" style="756" customWidth="1"/>
    <col min="1774" max="1774" width="1.28515625" style="756" customWidth="1"/>
    <col min="1775" max="1775" width="21.140625" style="756" customWidth="1"/>
    <col min="1776" max="1980" width="11.42578125" style="756"/>
    <col min="1981" max="1981" width="0.7109375" style="756" customWidth="1"/>
    <col min="1982" max="1983" width="1.5703125" style="756" customWidth="1"/>
    <col min="1984" max="1984" width="16.42578125" style="756" customWidth="1"/>
    <col min="1985" max="1987" width="10.42578125" style="756" customWidth="1"/>
    <col min="1988" max="1988" width="8.7109375" style="756" customWidth="1"/>
    <col min="1989" max="1989" width="0.7109375" style="756" customWidth="1"/>
    <col min="1990" max="1990" width="3.140625" style="756" customWidth="1"/>
    <col min="1991" max="1991" width="1.140625" style="756" customWidth="1"/>
    <col min="1992" max="1992" width="18" style="756" customWidth="1"/>
    <col min="1993" max="1993" width="9.42578125" style="756" customWidth="1"/>
    <col min="1994" max="1994" width="8.7109375" style="756" customWidth="1"/>
    <col min="1995" max="1995" width="9.28515625" style="756" customWidth="1"/>
    <col min="1996" max="1996" width="10.140625" style="756" customWidth="1"/>
    <col min="1997" max="1997" width="5.140625" style="756" customWidth="1"/>
    <col min="1998" max="1998" width="10.140625" style="756" customWidth="1"/>
    <col min="1999" max="1999" width="6.42578125" style="756" customWidth="1"/>
    <col min="2000" max="2000" width="11.42578125" style="756"/>
    <col min="2001" max="2001" width="1.28515625" style="756" customWidth="1"/>
    <col min="2002" max="2002" width="1.42578125" style="756" customWidth="1"/>
    <col min="2003" max="2003" width="8.28515625" style="756" customWidth="1"/>
    <col min="2004" max="2004" width="11.42578125" style="756"/>
    <col min="2005" max="2006" width="10.7109375" style="756" customWidth="1"/>
    <col min="2007" max="2007" width="10.28515625" style="756" customWidth="1"/>
    <col min="2008" max="2008" width="11.28515625" style="756" customWidth="1"/>
    <col min="2009" max="2009" width="7.7109375" style="756" customWidth="1"/>
    <col min="2010" max="2010" width="10.140625" style="756" customWidth="1"/>
    <col min="2011" max="2011" width="6.5703125" style="756" customWidth="1"/>
    <col min="2012" max="2012" width="1.140625" style="756" customWidth="1"/>
    <col min="2013" max="2013" width="24.5703125" style="756" customWidth="1"/>
    <col min="2014" max="2014" width="9.85546875" style="756" customWidth="1"/>
    <col min="2015" max="2015" width="10.7109375" style="756" customWidth="1"/>
    <col min="2016" max="2016" width="10.85546875" style="756" customWidth="1"/>
    <col min="2017" max="2017" width="11.140625" style="756" customWidth="1"/>
    <col min="2018" max="2018" width="9.85546875" style="756" customWidth="1"/>
    <col min="2019" max="2019" width="1" style="756" customWidth="1"/>
    <col min="2020" max="2020" width="16.5703125" style="756" customWidth="1"/>
    <col min="2021" max="2021" width="0.5703125" style="756" customWidth="1"/>
    <col min="2022" max="2022" width="0.7109375" style="756" customWidth="1"/>
    <col min="2023" max="2023" width="27.85546875" style="756" customWidth="1"/>
    <col min="2024" max="2024" width="0.85546875" style="756" customWidth="1"/>
    <col min="2025" max="2025" width="27.42578125" style="756" customWidth="1"/>
    <col min="2026" max="2026" width="14.7109375" style="756" customWidth="1"/>
    <col min="2027" max="2027" width="0.42578125" style="756" customWidth="1"/>
    <col min="2028" max="2028" width="0.7109375" style="756" customWidth="1"/>
    <col min="2029" max="2029" width="21.7109375" style="756" customWidth="1"/>
    <col min="2030" max="2030" width="1.28515625" style="756" customWidth="1"/>
    <col min="2031" max="2031" width="21.140625" style="756" customWidth="1"/>
    <col min="2032" max="2236" width="11.42578125" style="756"/>
    <col min="2237" max="2237" width="0.7109375" style="756" customWidth="1"/>
    <col min="2238" max="2239" width="1.5703125" style="756" customWidth="1"/>
    <col min="2240" max="2240" width="16.42578125" style="756" customWidth="1"/>
    <col min="2241" max="2243" width="10.42578125" style="756" customWidth="1"/>
    <col min="2244" max="2244" width="8.7109375" style="756" customWidth="1"/>
    <col min="2245" max="2245" width="0.7109375" style="756" customWidth="1"/>
    <col min="2246" max="2246" width="3.140625" style="756" customWidth="1"/>
    <col min="2247" max="2247" width="1.140625" style="756" customWidth="1"/>
    <col min="2248" max="2248" width="18" style="756" customWidth="1"/>
    <col min="2249" max="2249" width="9.42578125" style="756" customWidth="1"/>
    <col min="2250" max="2250" width="8.7109375" style="756" customWidth="1"/>
    <col min="2251" max="2251" width="9.28515625" style="756" customWidth="1"/>
    <col min="2252" max="2252" width="10.140625" style="756" customWidth="1"/>
    <col min="2253" max="2253" width="5.140625" style="756" customWidth="1"/>
    <col min="2254" max="2254" width="10.140625" style="756" customWidth="1"/>
    <col min="2255" max="2255" width="6.42578125" style="756" customWidth="1"/>
    <col min="2256" max="2256" width="11.42578125" style="756"/>
    <col min="2257" max="2257" width="1.28515625" style="756" customWidth="1"/>
    <col min="2258" max="2258" width="1.42578125" style="756" customWidth="1"/>
    <col min="2259" max="2259" width="8.28515625" style="756" customWidth="1"/>
    <col min="2260" max="2260" width="11.42578125" style="756"/>
    <col min="2261" max="2262" width="10.7109375" style="756" customWidth="1"/>
    <col min="2263" max="2263" width="10.28515625" style="756" customWidth="1"/>
    <col min="2264" max="2264" width="11.28515625" style="756" customWidth="1"/>
    <col min="2265" max="2265" width="7.7109375" style="756" customWidth="1"/>
    <col min="2266" max="2266" width="10.140625" style="756" customWidth="1"/>
    <col min="2267" max="2267" width="6.5703125" style="756" customWidth="1"/>
    <col min="2268" max="2268" width="1.140625" style="756" customWidth="1"/>
    <col min="2269" max="2269" width="24.5703125" style="756" customWidth="1"/>
    <col min="2270" max="2270" width="9.85546875" style="756" customWidth="1"/>
    <col min="2271" max="2271" width="10.7109375" style="756" customWidth="1"/>
    <col min="2272" max="2272" width="10.85546875" style="756" customWidth="1"/>
    <col min="2273" max="2273" width="11.140625" style="756" customWidth="1"/>
    <col min="2274" max="2274" width="9.85546875" style="756" customWidth="1"/>
    <col min="2275" max="2275" width="1" style="756" customWidth="1"/>
    <col min="2276" max="2276" width="16.5703125" style="756" customWidth="1"/>
    <col min="2277" max="2277" width="0.5703125" style="756" customWidth="1"/>
    <col min="2278" max="2278" width="0.7109375" style="756" customWidth="1"/>
    <col min="2279" max="2279" width="27.85546875" style="756" customWidth="1"/>
    <col min="2280" max="2280" width="0.85546875" style="756" customWidth="1"/>
    <col min="2281" max="2281" width="27.42578125" style="756" customWidth="1"/>
    <col min="2282" max="2282" width="14.7109375" style="756" customWidth="1"/>
    <col min="2283" max="2283" width="0.42578125" style="756" customWidth="1"/>
    <col min="2284" max="2284" width="0.7109375" style="756" customWidth="1"/>
    <col min="2285" max="2285" width="21.7109375" style="756" customWidth="1"/>
    <col min="2286" max="2286" width="1.28515625" style="756" customWidth="1"/>
    <col min="2287" max="2287" width="21.140625" style="756" customWidth="1"/>
    <col min="2288" max="2492" width="11.42578125" style="756"/>
    <col min="2493" max="2493" width="0.7109375" style="756" customWidth="1"/>
    <col min="2494" max="2495" width="1.5703125" style="756" customWidth="1"/>
    <col min="2496" max="2496" width="16.42578125" style="756" customWidth="1"/>
    <col min="2497" max="2499" width="10.42578125" style="756" customWidth="1"/>
    <col min="2500" max="2500" width="8.7109375" style="756" customWidth="1"/>
    <col min="2501" max="2501" width="0.7109375" style="756" customWidth="1"/>
    <col min="2502" max="2502" width="3.140625" style="756" customWidth="1"/>
    <col min="2503" max="2503" width="1.140625" style="756" customWidth="1"/>
    <col min="2504" max="2504" width="18" style="756" customWidth="1"/>
    <col min="2505" max="2505" width="9.42578125" style="756" customWidth="1"/>
    <col min="2506" max="2506" width="8.7109375" style="756" customWidth="1"/>
    <col min="2507" max="2507" width="9.28515625" style="756" customWidth="1"/>
    <col min="2508" max="2508" width="10.140625" style="756" customWidth="1"/>
    <col min="2509" max="2509" width="5.140625" style="756" customWidth="1"/>
    <col min="2510" max="2510" width="10.140625" style="756" customWidth="1"/>
    <col min="2511" max="2511" width="6.42578125" style="756" customWidth="1"/>
    <col min="2512" max="2512" width="11.42578125" style="756"/>
    <col min="2513" max="2513" width="1.28515625" style="756" customWidth="1"/>
    <col min="2514" max="2514" width="1.42578125" style="756" customWidth="1"/>
    <col min="2515" max="2515" width="8.28515625" style="756" customWidth="1"/>
    <col min="2516" max="2516" width="11.42578125" style="756"/>
    <col min="2517" max="2518" width="10.7109375" style="756" customWidth="1"/>
    <col min="2519" max="2519" width="10.28515625" style="756" customWidth="1"/>
    <col min="2520" max="2520" width="11.28515625" style="756" customWidth="1"/>
    <col min="2521" max="2521" width="7.7109375" style="756" customWidth="1"/>
    <col min="2522" max="2522" width="10.140625" style="756" customWidth="1"/>
    <col min="2523" max="2523" width="6.5703125" style="756" customWidth="1"/>
    <col min="2524" max="2524" width="1.140625" style="756" customWidth="1"/>
    <col min="2525" max="2525" width="24.5703125" style="756" customWidth="1"/>
    <col min="2526" max="2526" width="9.85546875" style="756" customWidth="1"/>
    <col min="2527" max="2527" width="10.7109375" style="756" customWidth="1"/>
    <col min="2528" max="2528" width="10.85546875" style="756" customWidth="1"/>
    <col min="2529" max="2529" width="11.140625" style="756" customWidth="1"/>
    <col min="2530" max="2530" width="9.85546875" style="756" customWidth="1"/>
    <col min="2531" max="2531" width="1" style="756" customWidth="1"/>
    <col min="2532" max="2532" width="16.5703125" style="756" customWidth="1"/>
    <col min="2533" max="2533" width="0.5703125" style="756" customWidth="1"/>
    <col min="2534" max="2534" width="0.7109375" style="756" customWidth="1"/>
    <col min="2535" max="2535" width="27.85546875" style="756" customWidth="1"/>
    <col min="2536" max="2536" width="0.85546875" style="756" customWidth="1"/>
    <col min="2537" max="2537" width="27.42578125" style="756" customWidth="1"/>
    <col min="2538" max="2538" width="14.7109375" style="756" customWidth="1"/>
    <col min="2539" max="2539" width="0.42578125" style="756" customWidth="1"/>
    <col min="2540" max="2540" width="0.7109375" style="756" customWidth="1"/>
    <col min="2541" max="2541" width="21.7109375" style="756" customWidth="1"/>
    <col min="2542" max="2542" width="1.28515625" style="756" customWidth="1"/>
    <col min="2543" max="2543" width="21.140625" style="756" customWidth="1"/>
    <col min="2544" max="2748" width="11.42578125" style="756"/>
    <col min="2749" max="2749" width="0.7109375" style="756" customWidth="1"/>
    <col min="2750" max="2751" width="1.5703125" style="756" customWidth="1"/>
    <col min="2752" max="2752" width="16.42578125" style="756" customWidth="1"/>
    <col min="2753" max="2755" width="10.42578125" style="756" customWidth="1"/>
    <col min="2756" max="2756" width="8.7109375" style="756" customWidth="1"/>
    <col min="2757" max="2757" width="0.7109375" style="756" customWidth="1"/>
    <col min="2758" max="2758" width="3.140625" style="756" customWidth="1"/>
    <col min="2759" max="2759" width="1.140625" style="756" customWidth="1"/>
    <col min="2760" max="2760" width="18" style="756" customWidth="1"/>
    <col min="2761" max="2761" width="9.42578125" style="756" customWidth="1"/>
    <col min="2762" max="2762" width="8.7109375" style="756" customWidth="1"/>
    <col min="2763" max="2763" width="9.28515625" style="756" customWidth="1"/>
    <col min="2764" max="2764" width="10.140625" style="756" customWidth="1"/>
    <col min="2765" max="2765" width="5.140625" style="756" customWidth="1"/>
    <col min="2766" max="2766" width="10.140625" style="756" customWidth="1"/>
    <col min="2767" max="2767" width="6.42578125" style="756" customWidth="1"/>
    <col min="2768" max="2768" width="11.42578125" style="756"/>
    <col min="2769" max="2769" width="1.28515625" style="756" customWidth="1"/>
    <col min="2770" max="2770" width="1.42578125" style="756" customWidth="1"/>
    <col min="2771" max="2771" width="8.28515625" style="756" customWidth="1"/>
    <col min="2772" max="2772" width="11.42578125" style="756"/>
    <col min="2773" max="2774" width="10.7109375" style="756" customWidth="1"/>
    <col min="2775" max="2775" width="10.28515625" style="756" customWidth="1"/>
    <col min="2776" max="2776" width="11.28515625" style="756" customWidth="1"/>
    <col min="2777" max="2777" width="7.7109375" style="756" customWidth="1"/>
    <col min="2778" max="2778" width="10.140625" style="756" customWidth="1"/>
    <col min="2779" max="2779" width="6.5703125" style="756" customWidth="1"/>
    <col min="2780" max="2780" width="1.140625" style="756" customWidth="1"/>
    <col min="2781" max="2781" width="24.5703125" style="756" customWidth="1"/>
    <col min="2782" max="2782" width="9.85546875" style="756" customWidth="1"/>
    <col min="2783" max="2783" width="10.7109375" style="756" customWidth="1"/>
    <col min="2784" max="2784" width="10.85546875" style="756" customWidth="1"/>
    <col min="2785" max="2785" width="11.140625" style="756" customWidth="1"/>
    <col min="2786" max="2786" width="9.85546875" style="756" customWidth="1"/>
    <col min="2787" max="2787" width="1" style="756" customWidth="1"/>
    <col min="2788" max="2788" width="16.5703125" style="756" customWidth="1"/>
    <col min="2789" max="2789" width="0.5703125" style="756" customWidth="1"/>
    <col min="2790" max="2790" width="0.7109375" style="756" customWidth="1"/>
    <col min="2791" max="2791" width="27.85546875" style="756" customWidth="1"/>
    <col min="2792" max="2792" width="0.85546875" style="756" customWidth="1"/>
    <col min="2793" max="2793" width="27.42578125" style="756" customWidth="1"/>
    <col min="2794" max="2794" width="14.7109375" style="756" customWidth="1"/>
    <col min="2795" max="2795" width="0.42578125" style="756" customWidth="1"/>
    <col min="2796" max="2796" width="0.7109375" style="756" customWidth="1"/>
    <col min="2797" max="2797" width="21.7109375" style="756" customWidth="1"/>
    <col min="2798" max="2798" width="1.28515625" style="756" customWidth="1"/>
    <col min="2799" max="2799" width="21.140625" style="756" customWidth="1"/>
    <col min="2800" max="3004" width="11.42578125" style="756"/>
    <col min="3005" max="3005" width="0.7109375" style="756" customWidth="1"/>
    <col min="3006" max="3007" width="1.5703125" style="756" customWidth="1"/>
    <col min="3008" max="3008" width="16.42578125" style="756" customWidth="1"/>
    <col min="3009" max="3011" width="10.42578125" style="756" customWidth="1"/>
    <col min="3012" max="3012" width="8.7109375" style="756" customWidth="1"/>
    <col min="3013" max="3013" width="0.7109375" style="756" customWidth="1"/>
    <col min="3014" max="3014" width="3.140625" style="756" customWidth="1"/>
    <col min="3015" max="3015" width="1.140625" style="756" customWidth="1"/>
    <col min="3016" max="3016" width="18" style="756" customWidth="1"/>
    <col min="3017" max="3017" width="9.42578125" style="756" customWidth="1"/>
    <col min="3018" max="3018" width="8.7109375" style="756" customWidth="1"/>
    <col min="3019" max="3019" width="9.28515625" style="756" customWidth="1"/>
    <col min="3020" max="3020" width="10.140625" style="756" customWidth="1"/>
    <col min="3021" max="3021" width="5.140625" style="756" customWidth="1"/>
    <col min="3022" max="3022" width="10.140625" style="756" customWidth="1"/>
    <col min="3023" max="3023" width="6.42578125" style="756" customWidth="1"/>
    <col min="3024" max="3024" width="11.42578125" style="756"/>
    <col min="3025" max="3025" width="1.28515625" style="756" customWidth="1"/>
    <col min="3026" max="3026" width="1.42578125" style="756" customWidth="1"/>
    <col min="3027" max="3027" width="8.28515625" style="756" customWidth="1"/>
    <col min="3028" max="3028" width="11.42578125" style="756"/>
    <col min="3029" max="3030" width="10.7109375" style="756" customWidth="1"/>
    <col min="3031" max="3031" width="10.28515625" style="756" customWidth="1"/>
    <col min="3032" max="3032" width="11.28515625" style="756" customWidth="1"/>
    <col min="3033" max="3033" width="7.7109375" style="756" customWidth="1"/>
    <col min="3034" max="3034" width="10.140625" style="756" customWidth="1"/>
    <col min="3035" max="3035" width="6.5703125" style="756" customWidth="1"/>
    <col min="3036" max="3036" width="1.140625" style="756" customWidth="1"/>
    <col min="3037" max="3037" width="24.5703125" style="756" customWidth="1"/>
    <col min="3038" max="3038" width="9.85546875" style="756" customWidth="1"/>
    <col min="3039" max="3039" width="10.7109375" style="756" customWidth="1"/>
    <col min="3040" max="3040" width="10.85546875" style="756" customWidth="1"/>
    <col min="3041" max="3041" width="11.140625" style="756" customWidth="1"/>
    <col min="3042" max="3042" width="9.85546875" style="756" customWidth="1"/>
    <col min="3043" max="3043" width="1" style="756" customWidth="1"/>
    <col min="3044" max="3044" width="16.5703125" style="756" customWidth="1"/>
    <col min="3045" max="3045" width="0.5703125" style="756" customWidth="1"/>
    <col min="3046" max="3046" width="0.7109375" style="756" customWidth="1"/>
    <col min="3047" max="3047" width="27.85546875" style="756" customWidth="1"/>
    <col min="3048" max="3048" width="0.85546875" style="756" customWidth="1"/>
    <col min="3049" max="3049" width="27.42578125" style="756" customWidth="1"/>
    <col min="3050" max="3050" width="14.7109375" style="756" customWidth="1"/>
    <col min="3051" max="3051" width="0.42578125" style="756" customWidth="1"/>
    <col min="3052" max="3052" width="0.7109375" style="756" customWidth="1"/>
    <col min="3053" max="3053" width="21.7109375" style="756" customWidth="1"/>
    <col min="3054" max="3054" width="1.28515625" style="756" customWidth="1"/>
    <col min="3055" max="3055" width="21.140625" style="756" customWidth="1"/>
    <col min="3056" max="3260" width="11.42578125" style="756"/>
    <col min="3261" max="3261" width="0.7109375" style="756" customWidth="1"/>
    <col min="3262" max="3263" width="1.5703125" style="756" customWidth="1"/>
    <col min="3264" max="3264" width="16.42578125" style="756" customWidth="1"/>
    <col min="3265" max="3267" width="10.42578125" style="756" customWidth="1"/>
    <col min="3268" max="3268" width="8.7109375" style="756" customWidth="1"/>
    <col min="3269" max="3269" width="0.7109375" style="756" customWidth="1"/>
    <col min="3270" max="3270" width="3.140625" style="756" customWidth="1"/>
    <col min="3271" max="3271" width="1.140625" style="756" customWidth="1"/>
    <col min="3272" max="3272" width="18" style="756" customWidth="1"/>
    <col min="3273" max="3273" width="9.42578125" style="756" customWidth="1"/>
    <col min="3274" max="3274" width="8.7109375" style="756" customWidth="1"/>
    <col min="3275" max="3275" width="9.28515625" style="756" customWidth="1"/>
    <col min="3276" max="3276" width="10.140625" style="756" customWidth="1"/>
    <col min="3277" max="3277" width="5.140625" style="756" customWidth="1"/>
    <col min="3278" max="3278" width="10.140625" style="756" customWidth="1"/>
    <col min="3279" max="3279" width="6.42578125" style="756" customWidth="1"/>
    <col min="3280" max="3280" width="11.42578125" style="756"/>
    <col min="3281" max="3281" width="1.28515625" style="756" customWidth="1"/>
    <col min="3282" max="3282" width="1.42578125" style="756" customWidth="1"/>
    <col min="3283" max="3283" width="8.28515625" style="756" customWidth="1"/>
    <col min="3284" max="3284" width="11.42578125" style="756"/>
    <col min="3285" max="3286" width="10.7109375" style="756" customWidth="1"/>
    <col min="3287" max="3287" width="10.28515625" style="756" customWidth="1"/>
    <col min="3288" max="3288" width="11.28515625" style="756" customWidth="1"/>
    <col min="3289" max="3289" width="7.7109375" style="756" customWidth="1"/>
    <col min="3290" max="3290" width="10.140625" style="756" customWidth="1"/>
    <col min="3291" max="3291" width="6.5703125" style="756" customWidth="1"/>
    <col min="3292" max="3292" width="1.140625" style="756" customWidth="1"/>
    <col min="3293" max="3293" width="24.5703125" style="756" customWidth="1"/>
    <col min="3294" max="3294" width="9.85546875" style="756" customWidth="1"/>
    <col min="3295" max="3295" width="10.7109375" style="756" customWidth="1"/>
    <col min="3296" max="3296" width="10.85546875" style="756" customWidth="1"/>
    <col min="3297" max="3297" width="11.140625" style="756" customWidth="1"/>
    <col min="3298" max="3298" width="9.85546875" style="756" customWidth="1"/>
    <col min="3299" max="3299" width="1" style="756" customWidth="1"/>
    <col min="3300" max="3300" width="16.5703125" style="756" customWidth="1"/>
    <col min="3301" max="3301" width="0.5703125" style="756" customWidth="1"/>
    <col min="3302" max="3302" width="0.7109375" style="756" customWidth="1"/>
    <col min="3303" max="3303" width="27.85546875" style="756" customWidth="1"/>
    <col min="3304" max="3304" width="0.85546875" style="756" customWidth="1"/>
    <col min="3305" max="3305" width="27.42578125" style="756" customWidth="1"/>
    <col min="3306" max="3306" width="14.7109375" style="756" customWidth="1"/>
    <col min="3307" max="3307" width="0.42578125" style="756" customWidth="1"/>
    <col min="3308" max="3308" width="0.7109375" style="756" customWidth="1"/>
    <col min="3309" max="3309" width="21.7109375" style="756" customWidth="1"/>
    <col min="3310" max="3310" width="1.28515625" style="756" customWidth="1"/>
    <col min="3311" max="3311" width="21.140625" style="756" customWidth="1"/>
    <col min="3312" max="3516" width="11.42578125" style="756"/>
    <col min="3517" max="3517" width="0.7109375" style="756" customWidth="1"/>
    <col min="3518" max="3519" width="1.5703125" style="756" customWidth="1"/>
    <col min="3520" max="3520" width="16.42578125" style="756" customWidth="1"/>
    <col min="3521" max="3523" width="10.42578125" style="756" customWidth="1"/>
    <col min="3524" max="3524" width="8.7109375" style="756" customWidth="1"/>
    <col min="3525" max="3525" width="0.7109375" style="756" customWidth="1"/>
    <col min="3526" max="3526" width="3.140625" style="756" customWidth="1"/>
    <col min="3527" max="3527" width="1.140625" style="756" customWidth="1"/>
    <col min="3528" max="3528" width="18" style="756" customWidth="1"/>
    <col min="3529" max="3529" width="9.42578125" style="756" customWidth="1"/>
    <col min="3530" max="3530" width="8.7109375" style="756" customWidth="1"/>
    <col min="3531" max="3531" width="9.28515625" style="756" customWidth="1"/>
    <col min="3532" max="3532" width="10.140625" style="756" customWidth="1"/>
    <col min="3533" max="3533" width="5.140625" style="756" customWidth="1"/>
    <col min="3534" max="3534" width="10.140625" style="756" customWidth="1"/>
    <col min="3535" max="3535" width="6.42578125" style="756" customWidth="1"/>
    <col min="3536" max="3536" width="11.42578125" style="756"/>
    <col min="3537" max="3537" width="1.28515625" style="756" customWidth="1"/>
    <col min="3538" max="3538" width="1.42578125" style="756" customWidth="1"/>
    <col min="3539" max="3539" width="8.28515625" style="756" customWidth="1"/>
    <col min="3540" max="3540" width="11.42578125" style="756"/>
    <col min="3541" max="3542" width="10.7109375" style="756" customWidth="1"/>
    <col min="3543" max="3543" width="10.28515625" style="756" customWidth="1"/>
    <col min="3544" max="3544" width="11.28515625" style="756" customWidth="1"/>
    <col min="3545" max="3545" width="7.7109375" style="756" customWidth="1"/>
    <col min="3546" max="3546" width="10.140625" style="756" customWidth="1"/>
    <col min="3547" max="3547" width="6.5703125" style="756" customWidth="1"/>
    <col min="3548" max="3548" width="1.140625" style="756" customWidth="1"/>
    <col min="3549" max="3549" width="24.5703125" style="756" customWidth="1"/>
    <col min="3550" max="3550" width="9.85546875" style="756" customWidth="1"/>
    <col min="3551" max="3551" width="10.7109375" style="756" customWidth="1"/>
    <col min="3552" max="3552" width="10.85546875" style="756" customWidth="1"/>
    <col min="3553" max="3553" width="11.140625" style="756" customWidth="1"/>
    <col min="3554" max="3554" width="9.85546875" style="756" customWidth="1"/>
    <col min="3555" max="3555" width="1" style="756" customWidth="1"/>
    <col min="3556" max="3556" width="16.5703125" style="756" customWidth="1"/>
    <col min="3557" max="3557" width="0.5703125" style="756" customWidth="1"/>
    <col min="3558" max="3558" width="0.7109375" style="756" customWidth="1"/>
    <col min="3559" max="3559" width="27.85546875" style="756" customWidth="1"/>
    <col min="3560" max="3560" width="0.85546875" style="756" customWidth="1"/>
    <col min="3561" max="3561" width="27.42578125" style="756" customWidth="1"/>
    <col min="3562" max="3562" width="14.7109375" style="756" customWidth="1"/>
    <col min="3563" max="3563" width="0.42578125" style="756" customWidth="1"/>
    <col min="3564" max="3564" width="0.7109375" style="756" customWidth="1"/>
    <col min="3565" max="3565" width="21.7109375" style="756" customWidth="1"/>
    <col min="3566" max="3566" width="1.28515625" style="756" customWidth="1"/>
    <col min="3567" max="3567" width="21.140625" style="756" customWidth="1"/>
    <col min="3568" max="3772" width="11.42578125" style="756"/>
    <col min="3773" max="3773" width="0.7109375" style="756" customWidth="1"/>
    <col min="3774" max="3775" width="1.5703125" style="756" customWidth="1"/>
    <col min="3776" max="3776" width="16.42578125" style="756" customWidth="1"/>
    <col min="3777" max="3779" width="10.42578125" style="756" customWidth="1"/>
    <col min="3780" max="3780" width="8.7109375" style="756" customWidth="1"/>
    <col min="3781" max="3781" width="0.7109375" style="756" customWidth="1"/>
    <col min="3782" max="3782" width="3.140625" style="756" customWidth="1"/>
    <col min="3783" max="3783" width="1.140625" style="756" customWidth="1"/>
    <col min="3784" max="3784" width="18" style="756" customWidth="1"/>
    <col min="3785" max="3785" width="9.42578125" style="756" customWidth="1"/>
    <col min="3786" max="3786" width="8.7109375" style="756" customWidth="1"/>
    <col min="3787" max="3787" width="9.28515625" style="756" customWidth="1"/>
    <col min="3788" max="3788" width="10.140625" style="756" customWidth="1"/>
    <col min="3789" max="3789" width="5.140625" style="756" customWidth="1"/>
    <col min="3790" max="3790" width="10.140625" style="756" customWidth="1"/>
    <col min="3791" max="3791" width="6.42578125" style="756" customWidth="1"/>
    <col min="3792" max="3792" width="11.42578125" style="756"/>
    <col min="3793" max="3793" width="1.28515625" style="756" customWidth="1"/>
    <col min="3794" max="3794" width="1.42578125" style="756" customWidth="1"/>
    <col min="3795" max="3795" width="8.28515625" style="756" customWidth="1"/>
    <col min="3796" max="3796" width="11.42578125" style="756"/>
    <col min="3797" max="3798" width="10.7109375" style="756" customWidth="1"/>
    <col min="3799" max="3799" width="10.28515625" style="756" customWidth="1"/>
    <col min="3800" max="3800" width="11.28515625" style="756" customWidth="1"/>
    <col min="3801" max="3801" width="7.7109375" style="756" customWidth="1"/>
    <col min="3802" max="3802" width="10.140625" style="756" customWidth="1"/>
    <col min="3803" max="3803" width="6.5703125" style="756" customWidth="1"/>
    <col min="3804" max="3804" width="1.140625" style="756" customWidth="1"/>
    <col min="3805" max="3805" width="24.5703125" style="756" customWidth="1"/>
    <col min="3806" max="3806" width="9.85546875" style="756" customWidth="1"/>
    <col min="3807" max="3807" width="10.7109375" style="756" customWidth="1"/>
    <col min="3808" max="3808" width="10.85546875" style="756" customWidth="1"/>
    <col min="3809" max="3809" width="11.140625" style="756" customWidth="1"/>
    <col min="3810" max="3810" width="9.85546875" style="756" customWidth="1"/>
    <col min="3811" max="3811" width="1" style="756" customWidth="1"/>
    <col min="3812" max="3812" width="16.5703125" style="756" customWidth="1"/>
    <col min="3813" max="3813" width="0.5703125" style="756" customWidth="1"/>
    <col min="3814" max="3814" width="0.7109375" style="756" customWidth="1"/>
    <col min="3815" max="3815" width="27.85546875" style="756" customWidth="1"/>
    <col min="3816" max="3816" width="0.85546875" style="756" customWidth="1"/>
    <col min="3817" max="3817" width="27.42578125" style="756" customWidth="1"/>
    <col min="3818" max="3818" width="14.7109375" style="756" customWidth="1"/>
    <col min="3819" max="3819" width="0.42578125" style="756" customWidth="1"/>
    <col min="3820" max="3820" width="0.7109375" style="756" customWidth="1"/>
    <col min="3821" max="3821" width="21.7109375" style="756" customWidth="1"/>
    <col min="3822" max="3822" width="1.28515625" style="756" customWidth="1"/>
    <col min="3823" max="3823" width="21.140625" style="756" customWidth="1"/>
    <col min="3824" max="4028" width="11.42578125" style="756"/>
    <col min="4029" max="4029" width="0.7109375" style="756" customWidth="1"/>
    <col min="4030" max="4031" width="1.5703125" style="756" customWidth="1"/>
    <col min="4032" max="4032" width="16.42578125" style="756" customWidth="1"/>
    <col min="4033" max="4035" width="10.42578125" style="756" customWidth="1"/>
    <col min="4036" max="4036" width="8.7109375" style="756" customWidth="1"/>
    <col min="4037" max="4037" width="0.7109375" style="756" customWidth="1"/>
    <col min="4038" max="4038" width="3.140625" style="756" customWidth="1"/>
    <col min="4039" max="4039" width="1.140625" style="756" customWidth="1"/>
    <col min="4040" max="4040" width="18" style="756" customWidth="1"/>
    <col min="4041" max="4041" width="9.42578125" style="756" customWidth="1"/>
    <col min="4042" max="4042" width="8.7109375" style="756" customWidth="1"/>
    <col min="4043" max="4043" width="9.28515625" style="756" customWidth="1"/>
    <col min="4044" max="4044" width="10.140625" style="756" customWidth="1"/>
    <col min="4045" max="4045" width="5.140625" style="756" customWidth="1"/>
    <col min="4046" max="4046" width="10.140625" style="756" customWidth="1"/>
    <col min="4047" max="4047" width="6.42578125" style="756" customWidth="1"/>
    <col min="4048" max="4048" width="11.42578125" style="756"/>
    <col min="4049" max="4049" width="1.28515625" style="756" customWidth="1"/>
    <col min="4050" max="4050" width="1.42578125" style="756" customWidth="1"/>
    <col min="4051" max="4051" width="8.28515625" style="756" customWidth="1"/>
    <col min="4052" max="4052" width="11.42578125" style="756"/>
    <col min="4053" max="4054" width="10.7109375" style="756" customWidth="1"/>
    <col min="4055" max="4055" width="10.28515625" style="756" customWidth="1"/>
    <col min="4056" max="4056" width="11.28515625" style="756" customWidth="1"/>
    <col min="4057" max="4057" width="7.7109375" style="756" customWidth="1"/>
    <col min="4058" max="4058" width="10.140625" style="756" customWidth="1"/>
    <col min="4059" max="4059" width="6.5703125" style="756" customWidth="1"/>
    <col min="4060" max="4060" width="1.140625" style="756" customWidth="1"/>
    <col min="4061" max="4061" width="24.5703125" style="756" customWidth="1"/>
    <col min="4062" max="4062" width="9.85546875" style="756" customWidth="1"/>
    <col min="4063" max="4063" width="10.7109375" style="756" customWidth="1"/>
    <col min="4064" max="4064" width="10.85546875" style="756" customWidth="1"/>
    <col min="4065" max="4065" width="11.140625" style="756" customWidth="1"/>
    <col min="4066" max="4066" width="9.85546875" style="756" customWidth="1"/>
    <col min="4067" max="4067" width="1" style="756" customWidth="1"/>
    <col min="4068" max="4068" width="16.5703125" style="756" customWidth="1"/>
    <col min="4069" max="4069" width="0.5703125" style="756" customWidth="1"/>
    <col min="4070" max="4070" width="0.7109375" style="756" customWidth="1"/>
    <col min="4071" max="4071" width="27.85546875" style="756" customWidth="1"/>
    <col min="4072" max="4072" width="0.85546875" style="756" customWidth="1"/>
    <col min="4073" max="4073" width="27.42578125" style="756" customWidth="1"/>
    <col min="4074" max="4074" width="14.7109375" style="756" customWidth="1"/>
    <col min="4075" max="4075" width="0.42578125" style="756" customWidth="1"/>
    <col min="4076" max="4076" width="0.7109375" style="756" customWidth="1"/>
    <col min="4077" max="4077" width="21.7109375" style="756" customWidth="1"/>
    <col min="4078" max="4078" width="1.28515625" style="756" customWidth="1"/>
    <col min="4079" max="4079" width="21.140625" style="756" customWidth="1"/>
    <col min="4080" max="4284" width="11.42578125" style="756"/>
    <col min="4285" max="4285" width="0.7109375" style="756" customWidth="1"/>
    <col min="4286" max="4287" width="1.5703125" style="756" customWidth="1"/>
    <col min="4288" max="4288" width="16.42578125" style="756" customWidth="1"/>
    <col min="4289" max="4291" width="10.42578125" style="756" customWidth="1"/>
    <col min="4292" max="4292" width="8.7109375" style="756" customWidth="1"/>
    <col min="4293" max="4293" width="0.7109375" style="756" customWidth="1"/>
    <col min="4294" max="4294" width="3.140625" style="756" customWidth="1"/>
    <col min="4295" max="4295" width="1.140625" style="756" customWidth="1"/>
    <col min="4296" max="4296" width="18" style="756" customWidth="1"/>
    <col min="4297" max="4297" width="9.42578125" style="756" customWidth="1"/>
    <col min="4298" max="4298" width="8.7109375" style="756" customWidth="1"/>
    <col min="4299" max="4299" width="9.28515625" style="756" customWidth="1"/>
    <col min="4300" max="4300" width="10.140625" style="756" customWidth="1"/>
    <col min="4301" max="4301" width="5.140625" style="756" customWidth="1"/>
    <col min="4302" max="4302" width="10.140625" style="756" customWidth="1"/>
    <col min="4303" max="4303" width="6.42578125" style="756" customWidth="1"/>
    <col min="4304" max="4304" width="11.42578125" style="756"/>
    <col min="4305" max="4305" width="1.28515625" style="756" customWidth="1"/>
    <col min="4306" max="4306" width="1.42578125" style="756" customWidth="1"/>
    <col min="4307" max="4307" width="8.28515625" style="756" customWidth="1"/>
    <col min="4308" max="4308" width="11.42578125" style="756"/>
    <col min="4309" max="4310" width="10.7109375" style="756" customWidth="1"/>
    <col min="4311" max="4311" width="10.28515625" style="756" customWidth="1"/>
    <col min="4312" max="4312" width="11.28515625" style="756" customWidth="1"/>
    <col min="4313" max="4313" width="7.7109375" style="756" customWidth="1"/>
    <col min="4314" max="4314" width="10.140625" style="756" customWidth="1"/>
    <col min="4315" max="4315" width="6.5703125" style="756" customWidth="1"/>
    <col min="4316" max="4316" width="1.140625" style="756" customWidth="1"/>
    <col min="4317" max="4317" width="24.5703125" style="756" customWidth="1"/>
    <col min="4318" max="4318" width="9.85546875" style="756" customWidth="1"/>
    <col min="4319" max="4319" width="10.7109375" style="756" customWidth="1"/>
    <col min="4320" max="4320" width="10.85546875" style="756" customWidth="1"/>
    <col min="4321" max="4321" width="11.140625" style="756" customWidth="1"/>
    <col min="4322" max="4322" width="9.85546875" style="756" customWidth="1"/>
    <col min="4323" max="4323" width="1" style="756" customWidth="1"/>
    <col min="4324" max="4324" width="16.5703125" style="756" customWidth="1"/>
    <col min="4325" max="4325" width="0.5703125" style="756" customWidth="1"/>
    <col min="4326" max="4326" width="0.7109375" style="756" customWidth="1"/>
    <col min="4327" max="4327" width="27.85546875" style="756" customWidth="1"/>
    <col min="4328" max="4328" width="0.85546875" style="756" customWidth="1"/>
    <col min="4329" max="4329" width="27.42578125" style="756" customWidth="1"/>
    <col min="4330" max="4330" width="14.7109375" style="756" customWidth="1"/>
    <col min="4331" max="4331" width="0.42578125" style="756" customWidth="1"/>
    <col min="4332" max="4332" width="0.7109375" style="756" customWidth="1"/>
    <col min="4333" max="4333" width="21.7109375" style="756" customWidth="1"/>
    <col min="4334" max="4334" width="1.28515625" style="756" customWidth="1"/>
    <col min="4335" max="4335" width="21.140625" style="756" customWidth="1"/>
    <col min="4336" max="4540" width="11.42578125" style="756"/>
    <col min="4541" max="4541" width="0.7109375" style="756" customWidth="1"/>
    <col min="4542" max="4543" width="1.5703125" style="756" customWidth="1"/>
    <col min="4544" max="4544" width="16.42578125" style="756" customWidth="1"/>
    <col min="4545" max="4547" width="10.42578125" style="756" customWidth="1"/>
    <col min="4548" max="4548" width="8.7109375" style="756" customWidth="1"/>
    <col min="4549" max="4549" width="0.7109375" style="756" customWidth="1"/>
    <col min="4550" max="4550" width="3.140625" style="756" customWidth="1"/>
    <col min="4551" max="4551" width="1.140625" style="756" customWidth="1"/>
    <col min="4552" max="4552" width="18" style="756" customWidth="1"/>
    <col min="4553" max="4553" width="9.42578125" style="756" customWidth="1"/>
    <col min="4554" max="4554" width="8.7109375" style="756" customWidth="1"/>
    <col min="4555" max="4555" width="9.28515625" style="756" customWidth="1"/>
    <col min="4556" max="4556" width="10.140625" style="756" customWidth="1"/>
    <col min="4557" max="4557" width="5.140625" style="756" customWidth="1"/>
    <col min="4558" max="4558" width="10.140625" style="756" customWidth="1"/>
    <col min="4559" max="4559" width="6.42578125" style="756" customWidth="1"/>
    <col min="4560" max="4560" width="11.42578125" style="756"/>
    <col min="4561" max="4561" width="1.28515625" style="756" customWidth="1"/>
    <col min="4562" max="4562" width="1.42578125" style="756" customWidth="1"/>
    <col min="4563" max="4563" width="8.28515625" style="756" customWidth="1"/>
    <col min="4564" max="4564" width="11.42578125" style="756"/>
    <col min="4565" max="4566" width="10.7109375" style="756" customWidth="1"/>
    <col min="4567" max="4567" width="10.28515625" style="756" customWidth="1"/>
    <col min="4568" max="4568" width="11.28515625" style="756" customWidth="1"/>
    <col min="4569" max="4569" width="7.7109375" style="756" customWidth="1"/>
    <col min="4570" max="4570" width="10.140625" style="756" customWidth="1"/>
    <col min="4571" max="4571" width="6.5703125" style="756" customWidth="1"/>
    <col min="4572" max="4572" width="1.140625" style="756" customWidth="1"/>
    <col min="4573" max="4573" width="24.5703125" style="756" customWidth="1"/>
    <col min="4574" max="4574" width="9.85546875" style="756" customWidth="1"/>
    <col min="4575" max="4575" width="10.7109375" style="756" customWidth="1"/>
    <col min="4576" max="4576" width="10.85546875" style="756" customWidth="1"/>
    <col min="4577" max="4577" width="11.140625" style="756" customWidth="1"/>
    <col min="4578" max="4578" width="9.85546875" style="756" customWidth="1"/>
    <col min="4579" max="4579" width="1" style="756" customWidth="1"/>
    <col min="4580" max="4580" width="16.5703125" style="756" customWidth="1"/>
    <col min="4581" max="4581" width="0.5703125" style="756" customWidth="1"/>
    <col min="4582" max="4582" width="0.7109375" style="756" customWidth="1"/>
    <col min="4583" max="4583" width="27.85546875" style="756" customWidth="1"/>
    <col min="4584" max="4584" width="0.85546875" style="756" customWidth="1"/>
    <col min="4585" max="4585" width="27.42578125" style="756" customWidth="1"/>
    <col min="4586" max="4586" width="14.7109375" style="756" customWidth="1"/>
    <col min="4587" max="4587" width="0.42578125" style="756" customWidth="1"/>
    <col min="4588" max="4588" width="0.7109375" style="756" customWidth="1"/>
    <col min="4589" max="4589" width="21.7109375" style="756" customWidth="1"/>
    <col min="4590" max="4590" width="1.28515625" style="756" customWidth="1"/>
    <col min="4591" max="4591" width="21.140625" style="756" customWidth="1"/>
    <col min="4592" max="4796" width="11.42578125" style="756"/>
    <col min="4797" max="4797" width="0.7109375" style="756" customWidth="1"/>
    <col min="4798" max="4799" width="1.5703125" style="756" customWidth="1"/>
    <col min="4800" max="4800" width="16.42578125" style="756" customWidth="1"/>
    <col min="4801" max="4803" width="10.42578125" style="756" customWidth="1"/>
    <col min="4804" max="4804" width="8.7109375" style="756" customWidth="1"/>
    <col min="4805" max="4805" width="0.7109375" style="756" customWidth="1"/>
    <col min="4806" max="4806" width="3.140625" style="756" customWidth="1"/>
    <col min="4807" max="4807" width="1.140625" style="756" customWidth="1"/>
    <col min="4808" max="4808" width="18" style="756" customWidth="1"/>
    <col min="4809" max="4809" width="9.42578125" style="756" customWidth="1"/>
    <col min="4810" max="4810" width="8.7109375" style="756" customWidth="1"/>
    <col min="4811" max="4811" width="9.28515625" style="756" customWidth="1"/>
    <col min="4812" max="4812" width="10.140625" style="756" customWidth="1"/>
    <col min="4813" max="4813" width="5.140625" style="756" customWidth="1"/>
    <col min="4814" max="4814" width="10.140625" style="756" customWidth="1"/>
    <col min="4815" max="4815" width="6.42578125" style="756" customWidth="1"/>
    <col min="4816" max="4816" width="11.42578125" style="756"/>
    <col min="4817" max="4817" width="1.28515625" style="756" customWidth="1"/>
    <col min="4818" max="4818" width="1.42578125" style="756" customWidth="1"/>
    <col min="4819" max="4819" width="8.28515625" style="756" customWidth="1"/>
    <col min="4820" max="4820" width="11.42578125" style="756"/>
    <col min="4821" max="4822" width="10.7109375" style="756" customWidth="1"/>
    <col min="4823" max="4823" width="10.28515625" style="756" customWidth="1"/>
    <col min="4824" max="4824" width="11.28515625" style="756" customWidth="1"/>
    <col min="4825" max="4825" width="7.7109375" style="756" customWidth="1"/>
    <col min="4826" max="4826" width="10.140625" style="756" customWidth="1"/>
    <col min="4827" max="4827" width="6.5703125" style="756" customWidth="1"/>
    <col min="4828" max="4828" width="1.140625" style="756" customWidth="1"/>
    <col min="4829" max="4829" width="24.5703125" style="756" customWidth="1"/>
    <col min="4830" max="4830" width="9.85546875" style="756" customWidth="1"/>
    <col min="4831" max="4831" width="10.7109375" style="756" customWidth="1"/>
    <col min="4832" max="4832" width="10.85546875" style="756" customWidth="1"/>
    <col min="4833" max="4833" width="11.140625" style="756" customWidth="1"/>
    <col min="4834" max="4834" width="9.85546875" style="756" customWidth="1"/>
    <col min="4835" max="4835" width="1" style="756" customWidth="1"/>
    <col min="4836" max="4836" width="16.5703125" style="756" customWidth="1"/>
    <col min="4837" max="4837" width="0.5703125" style="756" customWidth="1"/>
    <col min="4838" max="4838" width="0.7109375" style="756" customWidth="1"/>
    <col min="4839" max="4839" width="27.85546875" style="756" customWidth="1"/>
    <col min="4840" max="4840" width="0.85546875" style="756" customWidth="1"/>
    <col min="4841" max="4841" width="27.42578125" style="756" customWidth="1"/>
    <col min="4842" max="4842" width="14.7109375" style="756" customWidth="1"/>
    <col min="4843" max="4843" width="0.42578125" style="756" customWidth="1"/>
    <col min="4844" max="4844" width="0.7109375" style="756" customWidth="1"/>
    <col min="4845" max="4845" width="21.7109375" style="756" customWidth="1"/>
    <col min="4846" max="4846" width="1.28515625" style="756" customWidth="1"/>
    <col min="4847" max="4847" width="21.140625" style="756" customWidth="1"/>
    <col min="4848" max="5052" width="11.42578125" style="756"/>
    <col min="5053" max="5053" width="0.7109375" style="756" customWidth="1"/>
    <col min="5054" max="5055" width="1.5703125" style="756" customWidth="1"/>
    <col min="5056" max="5056" width="16.42578125" style="756" customWidth="1"/>
    <col min="5057" max="5059" width="10.42578125" style="756" customWidth="1"/>
    <col min="5060" max="5060" width="8.7109375" style="756" customWidth="1"/>
    <col min="5061" max="5061" width="0.7109375" style="756" customWidth="1"/>
    <col min="5062" max="5062" width="3.140625" style="756" customWidth="1"/>
    <col min="5063" max="5063" width="1.140625" style="756" customWidth="1"/>
    <col min="5064" max="5064" width="18" style="756" customWidth="1"/>
    <col min="5065" max="5065" width="9.42578125" style="756" customWidth="1"/>
    <col min="5066" max="5066" width="8.7109375" style="756" customWidth="1"/>
    <col min="5067" max="5067" width="9.28515625" style="756" customWidth="1"/>
    <col min="5068" max="5068" width="10.140625" style="756" customWidth="1"/>
    <col min="5069" max="5069" width="5.140625" style="756" customWidth="1"/>
    <col min="5070" max="5070" width="10.140625" style="756" customWidth="1"/>
    <col min="5071" max="5071" width="6.42578125" style="756" customWidth="1"/>
    <col min="5072" max="5072" width="11.42578125" style="756"/>
    <col min="5073" max="5073" width="1.28515625" style="756" customWidth="1"/>
    <col min="5074" max="5074" width="1.42578125" style="756" customWidth="1"/>
    <col min="5075" max="5075" width="8.28515625" style="756" customWidth="1"/>
    <col min="5076" max="5076" width="11.42578125" style="756"/>
    <col min="5077" max="5078" width="10.7109375" style="756" customWidth="1"/>
    <col min="5079" max="5079" width="10.28515625" style="756" customWidth="1"/>
    <col min="5080" max="5080" width="11.28515625" style="756" customWidth="1"/>
    <col min="5081" max="5081" width="7.7109375" style="756" customWidth="1"/>
    <col min="5082" max="5082" width="10.140625" style="756" customWidth="1"/>
    <col min="5083" max="5083" width="6.5703125" style="756" customWidth="1"/>
    <col min="5084" max="5084" width="1.140625" style="756" customWidth="1"/>
    <col min="5085" max="5085" width="24.5703125" style="756" customWidth="1"/>
    <col min="5086" max="5086" width="9.85546875" style="756" customWidth="1"/>
    <col min="5087" max="5087" width="10.7109375" style="756" customWidth="1"/>
    <col min="5088" max="5088" width="10.85546875" style="756" customWidth="1"/>
    <col min="5089" max="5089" width="11.140625" style="756" customWidth="1"/>
    <col min="5090" max="5090" width="9.85546875" style="756" customWidth="1"/>
    <col min="5091" max="5091" width="1" style="756" customWidth="1"/>
    <col min="5092" max="5092" width="16.5703125" style="756" customWidth="1"/>
    <col min="5093" max="5093" width="0.5703125" style="756" customWidth="1"/>
    <col min="5094" max="5094" width="0.7109375" style="756" customWidth="1"/>
    <col min="5095" max="5095" width="27.85546875" style="756" customWidth="1"/>
    <col min="5096" max="5096" width="0.85546875" style="756" customWidth="1"/>
    <col min="5097" max="5097" width="27.42578125" style="756" customWidth="1"/>
    <col min="5098" max="5098" width="14.7109375" style="756" customWidth="1"/>
    <col min="5099" max="5099" width="0.42578125" style="756" customWidth="1"/>
    <col min="5100" max="5100" width="0.7109375" style="756" customWidth="1"/>
    <col min="5101" max="5101" width="21.7109375" style="756" customWidth="1"/>
    <col min="5102" max="5102" width="1.28515625" style="756" customWidth="1"/>
    <col min="5103" max="5103" width="21.140625" style="756" customWidth="1"/>
    <col min="5104" max="5308" width="11.42578125" style="756"/>
    <col min="5309" max="5309" width="0.7109375" style="756" customWidth="1"/>
    <col min="5310" max="5311" width="1.5703125" style="756" customWidth="1"/>
    <col min="5312" max="5312" width="16.42578125" style="756" customWidth="1"/>
    <col min="5313" max="5315" width="10.42578125" style="756" customWidth="1"/>
    <col min="5316" max="5316" width="8.7109375" style="756" customWidth="1"/>
    <col min="5317" max="5317" width="0.7109375" style="756" customWidth="1"/>
    <col min="5318" max="5318" width="3.140625" style="756" customWidth="1"/>
    <col min="5319" max="5319" width="1.140625" style="756" customWidth="1"/>
    <col min="5320" max="5320" width="18" style="756" customWidth="1"/>
    <col min="5321" max="5321" width="9.42578125" style="756" customWidth="1"/>
    <col min="5322" max="5322" width="8.7109375" style="756" customWidth="1"/>
    <col min="5323" max="5323" width="9.28515625" style="756" customWidth="1"/>
    <col min="5324" max="5324" width="10.140625" style="756" customWidth="1"/>
    <col min="5325" max="5325" width="5.140625" style="756" customWidth="1"/>
    <col min="5326" max="5326" width="10.140625" style="756" customWidth="1"/>
    <col min="5327" max="5327" width="6.42578125" style="756" customWidth="1"/>
    <col min="5328" max="5328" width="11.42578125" style="756"/>
    <col min="5329" max="5329" width="1.28515625" style="756" customWidth="1"/>
    <col min="5330" max="5330" width="1.42578125" style="756" customWidth="1"/>
    <col min="5331" max="5331" width="8.28515625" style="756" customWidth="1"/>
    <col min="5332" max="5332" width="11.42578125" style="756"/>
    <col min="5333" max="5334" width="10.7109375" style="756" customWidth="1"/>
    <col min="5335" max="5335" width="10.28515625" style="756" customWidth="1"/>
    <col min="5336" max="5336" width="11.28515625" style="756" customWidth="1"/>
    <col min="5337" max="5337" width="7.7109375" style="756" customWidth="1"/>
    <col min="5338" max="5338" width="10.140625" style="756" customWidth="1"/>
    <col min="5339" max="5339" width="6.5703125" style="756" customWidth="1"/>
    <col min="5340" max="5340" width="1.140625" style="756" customWidth="1"/>
    <col min="5341" max="5341" width="24.5703125" style="756" customWidth="1"/>
    <col min="5342" max="5342" width="9.85546875" style="756" customWidth="1"/>
    <col min="5343" max="5343" width="10.7109375" style="756" customWidth="1"/>
    <col min="5344" max="5344" width="10.85546875" style="756" customWidth="1"/>
    <col min="5345" max="5345" width="11.140625" style="756" customWidth="1"/>
    <col min="5346" max="5346" width="9.85546875" style="756" customWidth="1"/>
    <col min="5347" max="5347" width="1" style="756" customWidth="1"/>
    <col min="5348" max="5348" width="16.5703125" style="756" customWidth="1"/>
    <col min="5349" max="5349" width="0.5703125" style="756" customWidth="1"/>
    <col min="5350" max="5350" width="0.7109375" style="756" customWidth="1"/>
    <col min="5351" max="5351" width="27.85546875" style="756" customWidth="1"/>
    <col min="5352" max="5352" width="0.85546875" style="756" customWidth="1"/>
    <col min="5353" max="5353" width="27.42578125" style="756" customWidth="1"/>
    <col min="5354" max="5354" width="14.7109375" style="756" customWidth="1"/>
    <col min="5355" max="5355" width="0.42578125" style="756" customWidth="1"/>
    <col min="5356" max="5356" width="0.7109375" style="756" customWidth="1"/>
    <col min="5357" max="5357" width="21.7109375" style="756" customWidth="1"/>
    <col min="5358" max="5358" width="1.28515625" style="756" customWidth="1"/>
    <col min="5359" max="5359" width="21.140625" style="756" customWidth="1"/>
    <col min="5360" max="5564" width="11.42578125" style="756"/>
    <col min="5565" max="5565" width="0.7109375" style="756" customWidth="1"/>
    <col min="5566" max="5567" width="1.5703125" style="756" customWidth="1"/>
    <col min="5568" max="5568" width="16.42578125" style="756" customWidth="1"/>
    <col min="5569" max="5571" width="10.42578125" style="756" customWidth="1"/>
    <col min="5572" max="5572" width="8.7109375" style="756" customWidth="1"/>
    <col min="5573" max="5573" width="0.7109375" style="756" customWidth="1"/>
    <col min="5574" max="5574" width="3.140625" style="756" customWidth="1"/>
    <col min="5575" max="5575" width="1.140625" style="756" customWidth="1"/>
    <col min="5576" max="5576" width="18" style="756" customWidth="1"/>
    <col min="5577" max="5577" width="9.42578125" style="756" customWidth="1"/>
    <col min="5578" max="5578" width="8.7109375" style="756" customWidth="1"/>
    <col min="5579" max="5579" width="9.28515625" style="756" customWidth="1"/>
    <col min="5580" max="5580" width="10.140625" style="756" customWidth="1"/>
    <col min="5581" max="5581" width="5.140625" style="756" customWidth="1"/>
    <col min="5582" max="5582" width="10.140625" style="756" customWidth="1"/>
    <col min="5583" max="5583" width="6.42578125" style="756" customWidth="1"/>
    <col min="5584" max="5584" width="11.42578125" style="756"/>
    <col min="5585" max="5585" width="1.28515625" style="756" customWidth="1"/>
    <col min="5586" max="5586" width="1.42578125" style="756" customWidth="1"/>
    <col min="5587" max="5587" width="8.28515625" style="756" customWidth="1"/>
    <col min="5588" max="5588" width="11.42578125" style="756"/>
    <col min="5589" max="5590" width="10.7109375" style="756" customWidth="1"/>
    <col min="5591" max="5591" width="10.28515625" style="756" customWidth="1"/>
    <col min="5592" max="5592" width="11.28515625" style="756" customWidth="1"/>
    <col min="5593" max="5593" width="7.7109375" style="756" customWidth="1"/>
    <col min="5594" max="5594" width="10.140625" style="756" customWidth="1"/>
    <col min="5595" max="5595" width="6.5703125" style="756" customWidth="1"/>
    <col min="5596" max="5596" width="1.140625" style="756" customWidth="1"/>
    <col min="5597" max="5597" width="24.5703125" style="756" customWidth="1"/>
    <col min="5598" max="5598" width="9.85546875" style="756" customWidth="1"/>
    <col min="5599" max="5599" width="10.7109375" style="756" customWidth="1"/>
    <col min="5600" max="5600" width="10.85546875" style="756" customWidth="1"/>
    <col min="5601" max="5601" width="11.140625" style="756" customWidth="1"/>
    <col min="5602" max="5602" width="9.85546875" style="756" customWidth="1"/>
    <col min="5603" max="5603" width="1" style="756" customWidth="1"/>
    <col min="5604" max="5604" width="16.5703125" style="756" customWidth="1"/>
    <col min="5605" max="5605" width="0.5703125" style="756" customWidth="1"/>
    <col min="5606" max="5606" width="0.7109375" style="756" customWidth="1"/>
    <col min="5607" max="5607" width="27.85546875" style="756" customWidth="1"/>
    <col min="5608" max="5608" width="0.85546875" style="756" customWidth="1"/>
    <col min="5609" max="5609" width="27.42578125" style="756" customWidth="1"/>
    <col min="5610" max="5610" width="14.7109375" style="756" customWidth="1"/>
    <col min="5611" max="5611" width="0.42578125" style="756" customWidth="1"/>
    <col min="5612" max="5612" width="0.7109375" style="756" customWidth="1"/>
    <col min="5613" max="5613" width="21.7109375" style="756" customWidth="1"/>
    <col min="5614" max="5614" width="1.28515625" style="756" customWidth="1"/>
    <col min="5615" max="5615" width="21.140625" style="756" customWidth="1"/>
    <col min="5616" max="5820" width="11.42578125" style="756"/>
    <col min="5821" max="5821" width="0.7109375" style="756" customWidth="1"/>
    <col min="5822" max="5823" width="1.5703125" style="756" customWidth="1"/>
    <col min="5824" max="5824" width="16.42578125" style="756" customWidth="1"/>
    <col min="5825" max="5827" width="10.42578125" style="756" customWidth="1"/>
    <col min="5828" max="5828" width="8.7109375" style="756" customWidth="1"/>
    <col min="5829" max="5829" width="0.7109375" style="756" customWidth="1"/>
    <col min="5830" max="5830" width="3.140625" style="756" customWidth="1"/>
    <col min="5831" max="5831" width="1.140625" style="756" customWidth="1"/>
    <col min="5832" max="5832" width="18" style="756" customWidth="1"/>
    <col min="5833" max="5833" width="9.42578125" style="756" customWidth="1"/>
    <col min="5834" max="5834" width="8.7109375" style="756" customWidth="1"/>
    <col min="5835" max="5835" width="9.28515625" style="756" customWidth="1"/>
    <col min="5836" max="5836" width="10.140625" style="756" customWidth="1"/>
    <col min="5837" max="5837" width="5.140625" style="756" customWidth="1"/>
    <col min="5838" max="5838" width="10.140625" style="756" customWidth="1"/>
    <col min="5839" max="5839" width="6.42578125" style="756" customWidth="1"/>
    <col min="5840" max="5840" width="11.42578125" style="756"/>
    <col min="5841" max="5841" width="1.28515625" style="756" customWidth="1"/>
    <col min="5842" max="5842" width="1.42578125" style="756" customWidth="1"/>
    <col min="5843" max="5843" width="8.28515625" style="756" customWidth="1"/>
    <col min="5844" max="5844" width="11.42578125" style="756"/>
    <col min="5845" max="5846" width="10.7109375" style="756" customWidth="1"/>
    <col min="5847" max="5847" width="10.28515625" style="756" customWidth="1"/>
    <col min="5848" max="5848" width="11.28515625" style="756" customWidth="1"/>
    <col min="5849" max="5849" width="7.7109375" style="756" customWidth="1"/>
    <col min="5850" max="5850" width="10.140625" style="756" customWidth="1"/>
    <col min="5851" max="5851" width="6.5703125" style="756" customWidth="1"/>
    <col min="5852" max="5852" width="1.140625" style="756" customWidth="1"/>
    <col min="5853" max="5853" width="24.5703125" style="756" customWidth="1"/>
    <col min="5854" max="5854" width="9.85546875" style="756" customWidth="1"/>
    <col min="5855" max="5855" width="10.7109375" style="756" customWidth="1"/>
    <col min="5856" max="5856" width="10.85546875" style="756" customWidth="1"/>
    <col min="5857" max="5857" width="11.140625" style="756" customWidth="1"/>
    <col min="5858" max="5858" width="9.85546875" style="756" customWidth="1"/>
    <col min="5859" max="5859" width="1" style="756" customWidth="1"/>
    <col min="5860" max="5860" width="16.5703125" style="756" customWidth="1"/>
    <col min="5861" max="5861" width="0.5703125" style="756" customWidth="1"/>
    <col min="5862" max="5862" width="0.7109375" style="756" customWidth="1"/>
    <col min="5863" max="5863" width="27.85546875" style="756" customWidth="1"/>
    <col min="5864" max="5864" width="0.85546875" style="756" customWidth="1"/>
    <col min="5865" max="5865" width="27.42578125" style="756" customWidth="1"/>
    <col min="5866" max="5866" width="14.7109375" style="756" customWidth="1"/>
    <col min="5867" max="5867" width="0.42578125" style="756" customWidth="1"/>
    <col min="5868" max="5868" width="0.7109375" style="756" customWidth="1"/>
    <col min="5869" max="5869" width="21.7109375" style="756" customWidth="1"/>
    <col min="5870" max="5870" width="1.28515625" style="756" customWidth="1"/>
    <col min="5871" max="5871" width="21.140625" style="756" customWidth="1"/>
    <col min="5872" max="6076" width="11.42578125" style="756"/>
    <col min="6077" max="6077" width="0.7109375" style="756" customWidth="1"/>
    <col min="6078" max="6079" width="1.5703125" style="756" customWidth="1"/>
    <col min="6080" max="6080" width="16.42578125" style="756" customWidth="1"/>
    <col min="6081" max="6083" width="10.42578125" style="756" customWidth="1"/>
    <col min="6084" max="6084" width="8.7109375" style="756" customWidth="1"/>
    <col min="6085" max="6085" width="0.7109375" style="756" customWidth="1"/>
    <col min="6086" max="6086" width="3.140625" style="756" customWidth="1"/>
    <col min="6087" max="6087" width="1.140625" style="756" customWidth="1"/>
    <col min="6088" max="6088" width="18" style="756" customWidth="1"/>
    <col min="6089" max="6089" width="9.42578125" style="756" customWidth="1"/>
    <col min="6090" max="6090" width="8.7109375" style="756" customWidth="1"/>
    <col min="6091" max="6091" width="9.28515625" style="756" customWidth="1"/>
    <col min="6092" max="6092" width="10.140625" style="756" customWidth="1"/>
    <col min="6093" max="6093" width="5.140625" style="756" customWidth="1"/>
    <col min="6094" max="6094" width="10.140625" style="756" customWidth="1"/>
    <col min="6095" max="6095" width="6.42578125" style="756" customWidth="1"/>
    <col min="6096" max="6096" width="11.42578125" style="756"/>
    <col min="6097" max="6097" width="1.28515625" style="756" customWidth="1"/>
    <col min="6098" max="6098" width="1.42578125" style="756" customWidth="1"/>
    <col min="6099" max="6099" width="8.28515625" style="756" customWidth="1"/>
    <col min="6100" max="6100" width="11.42578125" style="756"/>
    <col min="6101" max="6102" width="10.7109375" style="756" customWidth="1"/>
    <col min="6103" max="6103" width="10.28515625" style="756" customWidth="1"/>
    <col min="6104" max="6104" width="11.28515625" style="756" customWidth="1"/>
    <col min="6105" max="6105" width="7.7109375" style="756" customWidth="1"/>
    <col min="6106" max="6106" width="10.140625" style="756" customWidth="1"/>
    <col min="6107" max="6107" width="6.5703125" style="756" customWidth="1"/>
    <col min="6108" max="6108" width="1.140625" style="756" customWidth="1"/>
    <col min="6109" max="6109" width="24.5703125" style="756" customWidth="1"/>
    <col min="6110" max="6110" width="9.85546875" style="756" customWidth="1"/>
    <col min="6111" max="6111" width="10.7109375" style="756" customWidth="1"/>
    <col min="6112" max="6112" width="10.85546875" style="756" customWidth="1"/>
    <col min="6113" max="6113" width="11.140625" style="756" customWidth="1"/>
    <col min="6114" max="6114" width="9.85546875" style="756" customWidth="1"/>
    <col min="6115" max="6115" width="1" style="756" customWidth="1"/>
    <col min="6116" max="6116" width="16.5703125" style="756" customWidth="1"/>
    <col min="6117" max="6117" width="0.5703125" style="756" customWidth="1"/>
    <col min="6118" max="6118" width="0.7109375" style="756" customWidth="1"/>
    <col min="6119" max="6119" width="27.85546875" style="756" customWidth="1"/>
    <col min="6120" max="6120" width="0.85546875" style="756" customWidth="1"/>
    <col min="6121" max="6121" width="27.42578125" style="756" customWidth="1"/>
    <col min="6122" max="6122" width="14.7109375" style="756" customWidth="1"/>
    <col min="6123" max="6123" width="0.42578125" style="756" customWidth="1"/>
    <col min="6124" max="6124" width="0.7109375" style="756" customWidth="1"/>
    <col min="6125" max="6125" width="21.7109375" style="756" customWidth="1"/>
    <col min="6126" max="6126" width="1.28515625" style="756" customWidth="1"/>
    <col min="6127" max="6127" width="21.140625" style="756" customWidth="1"/>
    <col min="6128" max="6332" width="11.42578125" style="756"/>
    <col min="6333" max="6333" width="0.7109375" style="756" customWidth="1"/>
    <col min="6334" max="6335" width="1.5703125" style="756" customWidth="1"/>
    <col min="6336" max="6336" width="16.42578125" style="756" customWidth="1"/>
    <col min="6337" max="6339" width="10.42578125" style="756" customWidth="1"/>
    <col min="6340" max="6340" width="8.7109375" style="756" customWidth="1"/>
    <col min="6341" max="6341" width="0.7109375" style="756" customWidth="1"/>
    <col min="6342" max="6342" width="3.140625" style="756" customWidth="1"/>
    <col min="6343" max="6343" width="1.140625" style="756" customWidth="1"/>
    <col min="6344" max="6344" width="18" style="756" customWidth="1"/>
    <col min="6345" max="6345" width="9.42578125" style="756" customWidth="1"/>
    <col min="6346" max="6346" width="8.7109375" style="756" customWidth="1"/>
    <col min="6347" max="6347" width="9.28515625" style="756" customWidth="1"/>
    <col min="6348" max="6348" width="10.140625" style="756" customWidth="1"/>
    <col min="6349" max="6349" width="5.140625" style="756" customWidth="1"/>
    <col min="6350" max="6350" width="10.140625" style="756" customWidth="1"/>
    <col min="6351" max="6351" width="6.42578125" style="756" customWidth="1"/>
    <col min="6352" max="6352" width="11.42578125" style="756"/>
    <col min="6353" max="6353" width="1.28515625" style="756" customWidth="1"/>
    <col min="6354" max="6354" width="1.42578125" style="756" customWidth="1"/>
    <col min="6355" max="6355" width="8.28515625" style="756" customWidth="1"/>
    <col min="6356" max="6356" width="11.42578125" style="756"/>
    <col min="6357" max="6358" width="10.7109375" style="756" customWidth="1"/>
    <col min="6359" max="6359" width="10.28515625" style="756" customWidth="1"/>
    <col min="6360" max="6360" width="11.28515625" style="756" customWidth="1"/>
    <col min="6361" max="6361" width="7.7109375" style="756" customWidth="1"/>
    <col min="6362" max="6362" width="10.140625" style="756" customWidth="1"/>
    <col min="6363" max="6363" width="6.5703125" style="756" customWidth="1"/>
    <col min="6364" max="6364" width="1.140625" style="756" customWidth="1"/>
    <col min="6365" max="6365" width="24.5703125" style="756" customWidth="1"/>
    <col min="6366" max="6366" width="9.85546875" style="756" customWidth="1"/>
    <col min="6367" max="6367" width="10.7109375" style="756" customWidth="1"/>
    <col min="6368" max="6368" width="10.85546875" style="756" customWidth="1"/>
    <col min="6369" max="6369" width="11.140625" style="756" customWidth="1"/>
    <col min="6370" max="6370" width="9.85546875" style="756" customWidth="1"/>
    <col min="6371" max="6371" width="1" style="756" customWidth="1"/>
    <col min="6372" max="6372" width="16.5703125" style="756" customWidth="1"/>
    <col min="6373" max="6373" width="0.5703125" style="756" customWidth="1"/>
    <col min="6374" max="6374" width="0.7109375" style="756" customWidth="1"/>
    <col min="6375" max="6375" width="27.85546875" style="756" customWidth="1"/>
    <col min="6376" max="6376" width="0.85546875" style="756" customWidth="1"/>
    <col min="6377" max="6377" width="27.42578125" style="756" customWidth="1"/>
    <col min="6378" max="6378" width="14.7109375" style="756" customWidth="1"/>
    <col min="6379" max="6379" width="0.42578125" style="756" customWidth="1"/>
    <col min="6380" max="6380" width="0.7109375" style="756" customWidth="1"/>
    <col min="6381" max="6381" width="21.7109375" style="756" customWidth="1"/>
    <col min="6382" max="6382" width="1.28515625" style="756" customWidth="1"/>
    <col min="6383" max="6383" width="21.140625" style="756" customWidth="1"/>
    <col min="6384" max="6588" width="11.42578125" style="756"/>
    <col min="6589" max="6589" width="0.7109375" style="756" customWidth="1"/>
    <col min="6590" max="6591" width="1.5703125" style="756" customWidth="1"/>
    <col min="6592" max="6592" width="16.42578125" style="756" customWidth="1"/>
    <col min="6593" max="6595" width="10.42578125" style="756" customWidth="1"/>
    <col min="6596" max="6596" width="8.7109375" style="756" customWidth="1"/>
    <col min="6597" max="6597" width="0.7109375" style="756" customWidth="1"/>
    <col min="6598" max="6598" width="3.140625" style="756" customWidth="1"/>
    <col min="6599" max="6599" width="1.140625" style="756" customWidth="1"/>
    <col min="6600" max="6600" width="18" style="756" customWidth="1"/>
    <col min="6601" max="6601" width="9.42578125" style="756" customWidth="1"/>
    <col min="6602" max="6602" width="8.7109375" style="756" customWidth="1"/>
    <col min="6603" max="6603" width="9.28515625" style="756" customWidth="1"/>
    <col min="6604" max="6604" width="10.140625" style="756" customWidth="1"/>
    <col min="6605" max="6605" width="5.140625" style="756" customWidth="1"/>
    <col min="6606" max="6606" width="10.140625" style="756" customWidth="1"/>
    <col min="6607" max="6607" width="6.42578125" style="756" customWidth="1"/>
    <col min="6608" max="6608" width="11.42578125" style="756"/>
    <col min="6609" max="6609" width="1.28515625" style="756" customWidth="1"/>
    <col min="6610" max="6610" width="1.42578125" style="756" customWidth="1"/>
    <col min="6611" max="6611" width="8.28515625" style="756" customWidth="1"/>
    <col min="6612" max="6612" width="11.42578125" style="756"/>
    <col min="6613" max="6614" width="10.7109375" style="756" customWidth="1"/>
    <col min="6615" max="6615" width="10.28515625" style="756" customWidth="1"/>
    <col min="6616" max="6616" width="11.28515625" style="756" customWidth="1"/>
    <col min="6617" max="6617" width="7.7109375" style="756" customWidth="1"/>
    <col min="6618" max="6618" width="10.140625" style="756" customWidth="1"/>
    <col min="6619" max="6619" width="6.5703125" style="756" customWidth="1"/>
    <col min="6620" max="6620" width="1.140625" style="756" customWidth="1"/>
    <col min="6621" max="6621" width="24.5703125" style="756" customWidth="1"/>
    <col min="6622" max="6622" width="9.85546875" style="756" customWidth="1"/>
    <col min="6623" max="6623" width="10.7109375" style="756" customWidth="1"/>
    <col min="6624" max="6624" width="10.85546875" style="756" customWidth="1"/>
    <col min="6625" max="6625" width="11.140625" style="756" customWidth="1"/>
    <col min="6626" max="6626" width="9.85546875" style="756" customWidth="1"/>
    <col min="6627" max="6627" width="1" style="756" customWidth="1"/>
    <col min="6628" max="6628" width="16.5703125" style="756" customWidth="1"/>
    <col min="6629" max="6629" width="0.5703125" style="756" customWidth="1"/>
    <col min="6630" max="6630" width="0.7109375" style="756" customWidth="1"/>
    <col min="6631" max="6631" width="27.85546875" style="756" customWidth="1"/>
    <col min="6632" max="6632" width="0.85546875" style="756" customWidth="1"/>
    <col min="6633" max="6633" width="27.42578125" style="756" customWidth="1"/>
    <col min="6634" max="6634" width="14.7109375" style="756" customWidth="1"/>
    <col min="6635" max="6635" width="0.42578125" style="756" customWidth="1"/>
    <col min="6636" max="6636" width="0.7109375" style="756" customWidth="1"/>
    <col min="6637" max="6637" width="21.7109375" style="756" customWidth="1"/>
    <col min="6638" max="6638" width="1.28515625" style="756" customWidth="1"/>
    <col min="6639" max="6639" width="21.140625" style="756" customWidth="1"/>
    <col min="6640" max="6844" width="11.42578125" style="756"/>
    <col min="6845" max="6845" width="0.7109375" style="756" customWidth="1"/>
    <col min="6846" max="6847" width="1.5703125" style="756" customWidth="1"/>
    <col min="6848" max="6848" width="16.42578125" style="756" customWidth="1"/>
    <col min="6849" max="6851" width="10.42578125" style="756" customWidth="1"/>
    <col min="6852" max="6852" width="8.7109375" style="756" customWidth="1"/>
    <col min="6853" max="6853" width="0.7109375" style="756" customWidth="1"/>
    <col min="6854" max="6854" width="3.140625" style="756" customWidth="1"/>
    <col min="6855" max="6855" width="1.140625" style="756" customWidth="1"/>
    <col min="6856" max="6856" width="18" style="756" customWidth="1"/>
    <col min="6857" max="6857" width="9.42578125" style="756" customWidth="1"/>
    <col min="6858" max="6858" width="8.7109375" style="756" customWidth="1"/>
    <col min="6859" max="6859" width="9.28515625" style="756" customWidth="1"/>
    <col min="6860" max="6860" width="10.140625" style="756" customWidth="1"/>
    <col min="6861" max="6861" width="5.140625" style="756" customWidth="1"/>
    <col min="6862" max="6862" width="10.140625" style="756" customWidth="1"/>
    <col min="6863" max="6863" width="6.42578125" style="756" customWidth="1"/>
    <col min="6864" max="6864" width="11.42578125" style="756"/>
    <col min="6865" max="6865" width="1.28515625" style="756" customWidth="1"/>
    <col min="6866" max="6866" width="1.42578125" style="756" customWidth="1"/>
    <col min="6867" max="6867" width="8.28515625" style="756" customWidth="1"/>
    <col min="6868" max="6868" width="11.42578125" style="756"/>
    <col min="6869" max="6870" width="10.7109375" style="756" customWidth="1"/>
    <col min="6871" max="6871" width="10.28515625" style="756" customWidth="1"/>
    <col min="6872" max="6872" width="11.28515625" style="756" customWidth="1"/>
    <col min="6873" max="6873" width="7.7109375" style="756" customWidth="1"/>
    <col min="6874" max="6874" width="10.140625" style="756" customWidth="1"/>
    <col min="6875" max="6875" width="6.5703125" style="756" customWidth="1"/>
    <col min="6876" max="6876" width="1.140625" style="756" customWidth="1"/>
    <col min="6877" max="6877" width="24.5703125" style="756" customWidth="1"/>
    <col min="6878" max="6878" width="9.85546875" style="756" customWidth="1"/>
    <col min="6879" max="6879" width="10.7109375" style="756" customWidth="1"/>
    <col min="6880" max="6880" width="10.85546875" style="756" customWidth="1"/>
    <col min="6881" max="6881" width="11.140625" style="756" customWidth="1"/>
    <col min="6882" max="6882" width="9.85546875" style="756" customWidth="1"/>
    <col min="6883" max="6883" width="1" style="756" customWidth="1"/>
    <col min="6884" max="6884" width="16.5703125" style="756" customWidth="1"/>
    <col min="6885" max="6885" width="0.5703125" style="756" customWidth="1"/>
    <col min="6886" max="6886" width="0.7109375" style="756" customWidth="1"/>
    <col min="6887" max="6887" width="27.85546875" style="756" customWidth="1"/>
    <col min="6888" max="6888" width="0.85546875" style="756" customWidth="1"/>
    <col min="6889" max="6889" width="27.42578125" style="756" customWidth="1"/>
    <col min="6890" max="6890" width="14.7109375" style="756" customWidth="1"/>
    <col min="6891" max="6891" width="0.42578125" style="756" customWidth="1"/>
    <col min="6892" max="6892" width="0.7109375" style="756" customWidth="1"/>
    <col min="6893" max="6893" width="21.7109375" style="756" customWidth="1"/>
    <col min="6894" max="6894" width="1.28515625" style="756" customWidth="1"/>
    <col min="6895" max="6895" width="21.140625" style="756" customWidth="1"/>
    <col min="6896" max="7100" width="11.42578125" style="756"/>
    <col min="7101" max="7101" width="0.7109375" style="756" customWidth="1"/>
    <col min="7102" max="7103" width="1.5703125" style="756" customWidth="1"/>
    <col min="7104" max="7104" width="16.42578125" style="756" customWidth="1"/>
    <col min="7105" max="7107" width="10.42578125" style="756" customWidth="1"/>
    <col min="7108" max="7108" width="8.7109375" style="756" customWidth="1"/>
    <col min="7109" max="7109" width="0.7109375" style="756" customWidth="1"/>
    <col min="7110" max="7110" width="3.140625" style="756" customWidth="1"/>
    <col min="7111" max="7111" width="1.140625" style="756" customWidth="1"/>
    <col min="7112" max="7112" width="18" style="756" customWidth="1"/>
    <col min="7113" max="7113" width="9.42578125" style="756" customWidth="1"/>
    <col min="7114" max="7114" width="8.7109375" style="756" customWidth="1"/>
    <col min="7115" max="7115" width="9.28515625" style="756" customWidth="1"/>
    <col min="7116" max="7116" width="10.140625" style="756" customWidth="1"/>
    <col min="7117" max="7117" width="5.140625" style="756" customWidth="1"/>
    <col min="7118" max="7118" width="10.140625" style="756" customWidth="1"/>
    <col min="7119" max="7119" width="6.42578125" style="756" customWidth="1"/>
    <col min="7120" max="7120" width="11.42578125" style="756"/>
    <col min="7121" max="7121" width="1.28515625" style="756" customWidth="1"/>
    <col min="7122" max="7122" width="1.42578125" style="756" customWidth="1"/>
    <col min="7123" max="7123" width="8.28515625" style="756" customWidth="1"/>
    <col min="7124" max="7124" width="11.42578125" style="756"/>
    <col min="7125" max="7126" width="10.7109375" style="756" customWidth="1"/>
    <col min="7127" max="7127" width="10.28515625" style="756" customWidth="1"/>
    <col min="7128" max="7128" width="11.28515625" style="756" customWidth="1"/>
    <col min="7129" max="7129" width="7.7109375" style="756" customWidth="1"/>
    <col min="7130" max="7130" width="10.140625" style="756" customWidth="1"/>
    <col min="7131" max="7131" width="6.5703125" style="756" customWidth="1"/>
    <col min="7132" max="7132" width="1.140625" style="756" customWidth="1"/>
    <col min="7133" max="7133" width="24.5703125" style="756" customWidth="1"/>
    <col min="7134" max="7134" width="9.85546875" style="756" customWidth="1"/>
    <col min="7135" max="7135" width="10.7109375" style="756" customWidth="1"/>
    <col min="7136" max="7136" width="10.85546875" style="756" customWidth="1"/>
    <col min="7137" max="7137" width="11.140625" style="756" customWidth="1"/>
    <col min="7138" max="7138" width="9.85546875" style="756" customWidth="1"/>
    <col min="7139" max="7139" width="1" style="756" customWidth="1"/>
    <col min="7140" max="7140" width="16.5703125" style="756" customWidth="1"/>
    <col min="7141" max="7141" width="0.5703125" style="756" customWidth="1"/>
    <col min="7142" max="7142" width="0.7109375" style="756" customWidth="1"/>
    <col min="7143" max="7143" width="27.85546875" style="756" customWidth="1"/>
    <col min="7144" max="7144" width="0.85546875" style="756" customWidth="1"/>
    <col min="7145" max="7145" width="27.42578125" style="756" customWidth="1"/>
    <col min="7146" max="7146" width="14.7109375" style="756" customWidth="1"/>
    <col min="7147" max="7147" width="0.42578125" style="756" customWidth="1"/>
    <col min="7148" max="7148" width="0.7109375" style="756" customWidth="1"/>
    <col min="7149" max="7149" width="21.7109375" style="756" customWidth="1"/>
    <col min="7150" max="7150" width="1.28515625" style="756" customWidth="1"/>
    <col min="7151" max="7151" width="21.140625" style="756" customWidth="1"/>
    <col min="7152" max="7356" width="11.42578125" style="756"/>
    <col min="7357" max="7357" width="0.7109375" style="756" customWidth="1"/>
    <col min="7358" max="7359" width="1.5703125" style="756" customWidth="1"/>
    <col min="7360" max="7360" width="16.42578125" style="756" customWidth="1"/>
    <col min="7361" max="7363" width="10.42578125" style="756" customWidth="1"/>
    <col min="7364" max="7364" width="8.7109375" style="756" customWidth="1"/>
    <col min="7365" max="7365" width="0.7109375" style="756" customWidth="1"/>
    <col min="7366" max="7366" width="3.140625" style="756" customWidth="1"/>
    <col min="7367" max="7367" width="1.140625" style="756" customWidth="1"/>
    <col min="7368" max="7368" width="18" style="756" customWidth="1"/>
    <col min="7369" max="7369" width="9.42578125" style="756" customWidth="1"/>
    <col min="7370" max="7370" width="8.7109375" style="756" customWidth="1"/>
    <col min="7371" max="7371" width="9.28515625" style="756" customWidth="1"/>
    <col min="7372" max="7372" width="10.140625" style="756" customWidth="1"/>
    <col min="7373" max="7373" width="5.140625" style="756" customWidth="1"/>
    <col min="7374" max="7374" width="10.140625" style="756" customWidth="1"/>
    <col min="7375" max="7375" width="6.42578125" style="756" customWidth="1"/>
    <col min="7376" max="7376" width="11.42578125" style="756"/>
    <col min="7377" max="7377" width="1.28515625" style="756" customWidth="1"/>
    <col min="7378" max="7378" width="1.42578125" style="756" customWidth="1"/>
    <col min="7379" max="7379" width="8.28515625" style="756" customWidth="1"/>
    <col min="7380" max="7380" width="11.42578125" style="756"/>
    <col min="7381" max="7382" width="10.7109375" style="756" customWidth="1"/>
    <col min="7383" max="7383" width="10.28515625" style="756" customWidth="1"/>
    <col min="7384" max="7384" width="11.28515625" style="756" customWidth="1"/>
    <col min="7385" max="7385" width="7.7109375" style="756" customWidth="1"/>
    <col min="7386" max="7386" width="10.140625" style="756" customWidth="1"/>
    <col min="7387" max="7387" width="6.5703125" style="756" customWidth="1"/>
    <col min="7388" max="7388" width="1.140625" style="756" customWidth="1"/>
    <col min="7389" max="7389" width="24.5703125" style="756" customWidth="1"/>
    <col min="7390" max="7390" width="9.85546875" style="756" customWidth="1"/>
    <col min="7391" max="7391" width="10.7109375" style="756" customWidth="1"/>
    <col min="7392" max="7392" width="10.85546875" style="756" customWidth="1"/>
    <col min="7393" max="7393" width="11.140625" style="756" customWidth="1"/>
    <col min="7394" max="7394" width="9.85546875" style="756" customWidth="1"/>
    <col min="7395" max="7395" width="1" style="756" customWidth="1"/>
    <col min="7396" max="7396" width="16.5703125" style="756" customWidth="1"/>
    <col min="7397" max="7397" width="0.5703125" style="756" customWidth="1"/>
    <col min="7398" max="7398" width="0.7109375" style="756" customWidth="1"/>
    <col min="7399" max="7399" width="27.85546875" style="756" customWidth="1"/>
    <col min="7400" max="7400" width="0.85546875" style="756" customWidth="1"/>
    <col min="7401" max="7401" width="27.42578125" style="756" customWidth="1"/>
    <col min="7402" max="7402" width="14.7109375" style="756" customWidth="1"/>
    <col min="7403" max="7403" width="0.42578125" style="756" customWidth="1"/>
    <col min="7404" max="7404" width="0.7109375" style="756" customWidth="1"/>
    <col min="7405" max="7405" width="21.7109375" style="756" customWidth="1"/>
    <col min="7406" max="7406" width="1.28515625" style="756" customWidth="1"/>
    <col min="7407" max="7407" width="21.140625" style="756" customWidth="1"/>
    <col min="7408" max="7612" width="11.42578125" style="756"/>
    <col min="7613" max="7613" width="0.7109375" style="756" customWidth="1"/>
    <col min="7614" max="7615" width="1.5703125" style="756" customWidth="1"/>
    <col min="7616" max="7616" width="16.42578125" style="756" customWidth="1"/>
    <col min="7617" max="7619" width="10.42578125" style="756" customWidth="1"/>
    <col min="7620" max="7620" width="8.7109375" style="756" customWidth="1"/>
    <col min="7621" max="7621" width="0.7109375" style="756" customWidth="1"/>
    <col min="7622" max="7622" width="3.140625" style="756" customWidth="1"/>
    <col min="7623" max="7623" width="1.140625" style="756" customWidth="1"/>
    <col min="7624" max="7624" width="18" style="756" customWidth="1"/>
    <col min="7625" max="7625" width="9.42578125" style="756" customWidth="1"/>
    <col min="7626" max="7626" width="8.7109375" style="756" customWidth="1"/>
    <col min="7627" max="7627" width="9.28515625" style="756" customWidth="1"/>
    <col min="7628" max="7628" width="10.140625" style="756" customWidth="1"/>
    <col min="7629" max="7629" width="5.140625" style="756" customWidth="1"/>
    <col min="7630" max="7630" width="10.140625" style="756" customWidth="1"/>
    <col min="7631" max="7631" width="6.42578125" style="756" customWidth="1"/>
    <col min="7632" max="7632" width="11.42578125" style="756"/>
    <col min="7633" max="7633" width="1.28515625" style="756" customWidth="1"/>
    <col min="7634" max="7634" width="1.42578125" style="756" customWidth="1"/>
    <col min="7635" max="7635" width="8.28515625" style="756" customWidth="1"/>
    <col min="7636" max="7636" width="11.42578125" style="756"/>
    <col min="7637" max="7638" width="10.7109375" style="756" customWidth="1"/>
    <col min="7639" max="7639" width="10.28515625" style="756" customWidth="1"/>
    <col min="7640" max="7640" width="11.28515625" style="756" customWidth="1"/>
    <col min="7641" max="7641" width="7.7109375" style="756" customWidth="1"/>
    <col min="7642" max="7642" width="10.140625" style="756" customWidth="1"/>
    <col min="7643" max="7643" width="6.5703125" style="756" customWidth="1"/>
    <col min="7644" max="7644" width="1.140625" style="756" customWidth="1"/>
    <col min="7645" max="7645" width="24.5703125" style="756" customWidth="1"/>
    <col min="7646" max="7646" width="9.85546875" style="756" customWidth="1"/>
    <col min="7647" max="7647" width="10.7109375" style="756" customWidth="1"/>
    <col min="7648" max="7648" width="10.85546875" style="756" customWidth="1"/>
    <col min="7649" max="7649" width="11.140625" style="756" customWidth="1"/>
    <col min="7650" max="7650" width="9.85546875" style="756" customWidth="1"/>
    <col min="7651" max="7651" width="1" style="756" customWidth="1"/>
    <col min="7652" max="7652" width="16.5703125" style="756" customWidth="1"/>
    <col min="7653" max="7653" width="0.5703125" style="756" customWidth="1"/>
    <col min="7654" max="7654" width="0.7109375" style="756" customWidth="1"/>
    <col min="7655" max="7655" width="27.85546875" style="756" customWidth="1"/>
    <col min="7656" max="7656" width="0.85546875" style="756" customWidth="1"/>
    <col min="7657" max="7657" width="27.42578125" style="756" customWidth="1"/>
    <col min="7658" max="7658" width="14.7109375" style="756" customWidth="1"/>
    <col min="7659" max="7659" width="0.42578125" style="756" customWidth="1"/>
    <col min="7660" max="7660" width="0.7109375" style="756" customWidth="1"/>
    <col min="7661" max="7661" width="21.7109375" style="756" customWidth="1"/>
    <col min="7662" max="7662" width="1.28515625" style="756" customWidth="1"/>
    <col min="7663" max="7663" width="21.140625" style="756" customWidth="1"/>
    <col min="7664" max="7868" width="11.42578125" style="756"/>
    <col min="7869" max="7869" width="0.7109375" style="756" customWidth="1"/>
    <col min="7870" max="7871" width="1.5703125" style="756" customWidth="1"/>
    <col min="7872" max="7872" width="16.42578125" style="756" customWidth="1"/>
    <col min="7873" max="7875" width="10.42578125" style="756" customWidth="1"/>
    <col min="7876" max="7876" width="8.7109375" style="756" customWidth="1"/>
    <col min="7877" max="7877" width="0.7109375" style="756" customWidth="1"/>
    <col min="7878" max="7878" width="3.140625" style="756" customWidth="1"/>
    <col min="7879" max="7879" width="1.140625" style="756" customWidth="1"/>
    <col min="7880" max="7880" width="18" style="756" customWidth="1"/>
    <col min="7881" max="7881" width="9.42578125" style="756" customWidth="1"/>
    <col min="7882" max="7882" width="8.7109375" style="756" customWidth="1"/>
    <col min="7883" max="7883" width="9.28515625" style="756" customWidth="1"/>
    <col min="7884" max="7884" width="10.140625" style="756" customWidth="1"/>
    <col min="7885" max="7885" width="5.140625" style="756" customWidth="1"/>
    <col min="7886" max="7886" width="10.140625" style="756" customWidth="1"/>
    <col min="7887" max="7887" width="6.42578125" style="756" customWidth="1"/>
    <col min="7888" max="7888" width="11.42578125" style="756"/>
    <col min="7889" max="7889" width="1.28515625" style="756" customWidth="1"/>
    <col min="7890" max="7890" width="1.42578125" style="756" customWidth="1"/>
    <col min="7891" max="7891" width="8.28515625" style="756" customWidth="1"/>
    <col min="7892" max="7892" width="11.42578125" style="756"/>
    <col min="7893" max="7894" width="10.7109375" style="756" customWidth="1"/>
    <col min="7895" max="7895" width="10.28515625" style="756" customWidth="1"/>
    <col min="7896" max="7896" width="11.28515625" style="756" customWidth="1"/>
    <col min="7897" max="7897" width="7.7109375" style="756" customWidth="1"/>
    <col min="7898" max="7898" width="10.140625" style="756" customWidth="1"/>
    <col min="7899" max="7899" width="6.5703125" style="756" customWidth="1"/>
    <col min="7900" max="7900" width="1.140625" style="756" customWidth="1"/>
    <col min="7901" max="7901" width="24.5703125" style="756" customWidth="1"/>
    <col min="7902" max="7902" width="9.85546875" style="756" customWidth="1"/>
    <col min="7903" max="7903" width="10.7109375" style="756" customWidth="1"/>
    <col min="7904" max="7904" width="10.85546875" style="756" customWidth="1"/>
    <col min="7905" max="7905" width="11.140625" style="756" customWidth="1"/>
    <col min="7906" max="7906" width="9.85546875" style="756" customWidth="1"/>
    <col min="7907" max="7907" width="1" style="756" customWidth="1"/>
    <col min="7908" max="7908" width="16.5703125" style="756" customWidth="1"/>
    <col min="7909" max="7909" width="0.5703125" style="756" customWidth="1"/>
    <col min="7910" max="7910" width="0.7109375" style="756" customWidth="1"/>
    <col min="7911" max="7911" width="27.85546875" style="756" customWidth="1"/>
    <col min="7912" max="7912" width="0.85546875" style="756" customWidth="1"/>
    <col min="7913" max="7913" width="27.42578125" style="756" customWidth="1"/>
    <col min="7914" max="7914" width="14.7109375" style="756" customWidth="1"/>
    <col min="7915" max="7915" width="0.42578125" style="756" customWidth="1"/>
    <col min="7916" max="7916" width="0.7109375" style="756" customWidth="1"/>
    <col min="7917" max="7917" width="21.7109375" style="756" customWidth="1"/>
    <col min="7918" max="7918" width="1.28515625" style="756" customWidth="1"/>
    <col min="7919" max="7919" width="21.140625" style="756" customWidth="1"/>
    <col min="7920" max="8124" width="11.42578125" style="756"/>
    <col min="8125" max="8125" width="0.7109375" style="756" customWidth="1"/>
    <col min="8126" max="8127" width="1.5703125" style="756" customWidth="1"/>
    <col min="8128" max="8128" width="16.42578125" style="756" customWidth="1"/>
    <col min="8129" max="8131" width="10.42578125" style="756" customWidth="1"/>
    <col min="8132" max="8132" width="8.7109375" style="756" customWidth="1"/>
    <col min="8133" max="8133" width="0.7109375" style="756" customWidth="1"/>
    <col min="8134" max="8134" width="3.140625" style="756" customWidth="1"/>
    <col min="8135" max="8135" width="1.140625" style="756" customWidth="1"/>
    <col min="8136" max="8136" width="18" style="756" customWidth="1"/>
    <col min="8137" max="8137" width="9.42578125" style="756" customWidth="1"/>
    <col min="8138" max="8138" width="8.7109375" style="756" customWidth="1"/>
    <col min="8139" max="8139" width="9.28515625" style="756" customWidth="1"/>
    <col min="8140" max="8140" width="10.140625" style="756" customWidth="1"/>
    <col min="8141" max="8141" width="5.140625" style="756" customWidth="1"/>
    <col min="8142" max="8142" width="10.140625" style="756" customWidth="1"/>
    <col min="8143" max="8143" width="6.42578125" style="756" customWidth="1"/>
    <col min="8144" max="8144" width="11.42578125" style="756"/>
    <col min="8145" max="8145" width="1.28515625" style="756" customWidth="1"/>
    <col min="8146" max="8146" width="1.42578125" style="756" customWidth="1"/>
    <col min="8147" max="8147" width="8.28515625" style="756" customWidth="1"/>
    <col min="8148" max="8148" width="11.42578125" style="756"/>
    <col min="8149" max="8150" width="10.7109375" style="756" customWidth="1"/>
    <col min="8151" max="8151" width="10.28515625" style="756" customWidth="1"/>
    <col min="8152" max="8152" width="11.28515625" style="756" customWidth="1"/>
    <col min="8153" max="8153" width="7.7109375" style="756" customWidth="1"/>
    <col min="8154" max="8154" width="10.140625" style="756" customWidth="1"/>
    <col min="8155" max="8155" width="6.5703125" style="756" customWidth="1"/>
    <col min="8156" max="8156" width="1.140625" style="756" customWidth="1"/>
    <col min="8157" max="8157" width="24.5703125" style="756" customWidth="1"/>
    <col min="8158" max="8158" width="9.85546875" style="756" customWidth="1"/>
    <col min="8159" max="8159" width="10.7109375" style="756" customWidth="1"/>
    <col min="8160" max="8160" width="10.85546875" style="756" customWidth="1"/>
    <col min="8161" max="8161" width="11.140625" style="756" customWidth="1"/>
    <col min="8162" max="8162" width="9.85546875" style="756" customWidth="1"/>
    <col min="8163" max="8163" width="1" style="756" customWidth="1"/>
    <col min="8164" max="8164" width="16.5703125" style="756" customWidth="1"/>
    <col min="8165" max="8165" width="0.5703125" style="756" customWidth="1"/>
    <col min="8166" max="8166" width="0.7109375" style="756" customWidth="1"/>
    <col min="8167" max="8167" width="27.85546875" style="756" customWidth="1"/>
    <col min="8168" max="8168" width="0.85546875" style="756" customWidth="1"/>
    <col min="8169" max="8169" width="27.42578125" style="756" customWidth="1"/>
    <col min="8170" max="8170" width="14.7109375" style="756" customWidth="1"/>
    <col min="8171" max="8171" width="0.42578125" style="756" customWidth="1"/>
    <col min="8172" max="8172" width="0.7109375" style="756" customWidth="1"/>
    <col min="8173" max="8173" width="21.7109375" style="756" customWidth="1"/>
    <col min="8174" max="8174" width="1.28515625" style="756" customWidth="1"/>
    <col min="8175" max="8175" width="21.140625" style="756" customWidth="1"/>
    <col min="8176" max="8380" width="11.42578125" style="756"/>
    <col min="8381" max="8381" width="0.7109375" style="756" customWidth="1"/>
    <col min="8382" max="8383" width="1.5703125" style="756" customWidth="1"/>
    <col min="8384" max="8384" width="16.42578125" style="756" customWidth="1"/>
    <col min="8385" max="8387" width="10.42578125" style="756" customWidth="1"/>
    <col min="8388" max="8388" width="8.7109375" style="756" customWidth="1"/>
    <col min="8389" max="8389" width="0.7109375" style="756" customWidth="1"/>
    <col min="8390" max="8390" width="3.140625" style="756" customWidth="1"/>
    <col min="8391" max="8391" width="1.140625" style="756" customWidth="1"/>
    <col min="8392" max="8392" width="18" style="756" customWidth="1"/>
    <col min="8393" max="8393" width="9.42578125" style="756" customWidth="1"/>
    <col min="8394" max="8394" width="8.7109375" style="756" customWidth="1"/>
    <col min="8395" max="8395" width="9.28515625" style="756" customWidth="1"/>
    <col min="8396" max="8396" width="10.140625" style="756" customWidth="1"/>
    <col min="8397" max="8397" width="5.140625" style="756" customWidth="1"/>
    <col min="8398" max="8398" width="10.140625" style="756" customWidth="1"/>
    <col min="8399" max="8399" width="6.42578125" style="756" customWidth="1"/>
    <col min="8400" max="8400" width="11.42578125" style="756"/>
    <col min="8401" max="8401" width="1.28515625" style="756" customWidth="1"/>
    <col min="8402" max="8402" width="1.42578125" style="756" customWidth="1"/>
    <col min="8403" max="8403" width="8.28515625" style="756" customWidth="1"/>
    <col min="8404" max="8404" width="11.42578125" style="756"/>
    <col min="8405" max="8406" width="10.7109375" style="756" customWidth="1"/>
    <col min="8407" max="8407" width="10.28515625" style="756" customWidth="1"/>
    <col min="8408" max="8408" width="11.28515625" style="756" customWidth="1"/>
    <col min="8409" max="8409" width="7.7109375" style="756" customWidth="1"/>
    <col min="8410" max="8410" width="10.140625" style="756" customWidth="1"/>
    <col min="8411" max="8411" width="6.5703125" style="756" customWidth="1"/>
    <col min="8412" max="8412" width="1.140625" style="756" customWidth="1"/>
    <col min="8413" max="8413" width="24.5703125" style="756" customWidth="1"/>
    <col min="8414" max="8414" width="9.85546875" style="756" customWidth="1"/>
    <col min="8415" max="8415" width="10.7109375" style="756" customWidth="1"/>
    <col min="8416" max="8416" width="10.85546875" style="756" customWidth="1"/>
    <col min="8417" max="8417" width="11.140625" style="756" customWidth="1"/>
    <col min="8418" max="8418" width="9.85546875" style="756" customWidth="1"/>
    <col min="8419" max="8419" width="1" style="756" customWidth="1"/>
    <col min="8420" max="8420" width="16.5703125" style="756" customWidth="1"/>
    <col min="8421" max="8421" width="0.5703125" style="756" customWidth="1"/>
    <col min="8422" max="8422" width="0.7109375" style="756" customWidth="1"/>
    <col min="8423" max="8423" width="27.85546875" style="756" customWidth="1"/>
    <col min="8424" max="8424" width="0.85546875" style="756" customWidth="1"/>
    <col min="8425" max="8425" width="27.42578125" style="756" customWidth="1"/>
    <col min="8426" max="8426" width="14.7109375" style="756" customWidth="1"/>
    <col min="8427" max="8427" width="0.42578125" style="756" customWidth="1"/>
    <col min="8428" max="8428" width="0.7109375" style="756" customWidth="1"/>
    <col min="8429" max="8429" width="21.7109375" style="756" customWidth="1"/>
    <col min="8430" max="8430" width="1.28515625" style="756" customWidth="1"/>
    <col min="8431" max="8431" width="21.140625" style="756" customWidth="1"/>
    <col min="8432" max="8636" width="11.42578125" style="756"/>
    <col min="8637" max="8637" width="0.7109375" style="756" customWidth="1"/>
    <col min="8638" max="8639" width="1.5703125" style="756" customWidth="1"/>
    <col min="8640" max="8640" width="16.42578125" style="756" customWidth="1"/>
    <col min="8641" max="8643" width="10.42578125" style="756" customWidth="1"/>
    <col min="8644" max="8644" width="8.7109375" style="756" customWidth="1"/>
    <col min="8645" max="8645" width="0.7109375" style="756" customWidth="1"/>
    <col min="8646" max="8646" width="3.140625" style="756" customWidth="1"/>
    <col min="8647" max="8647" width="1.140625" style="756" customWidth="1"/>
    <col min="8648" max="8648" width="18" style="756" customWidth="1"/>
    <col min="8649" max="8649" width="9.42578125" style="756" customWidth="1"/>
    <col min="8650" max="8650" width="8.7109375" style="756" customWidth="1"/>
    <col min="8651" max="8651" width="9.28515625" style="756" customWidth="1"/>
    <col min="8652" max="8652" width="10.140625" style="756" customWidth="1"/>
    <col min="8653" max="8653" width="5.140625" style="756" customWidth="1"/>
    <col min="8654" max="8654" width="10.140625" style="756" customWidth="1"/>
    <col min="8655" max="8655" width="6.42578125" style="756" customWidth="1"/>
    <col min="8656" max="8656" width="11.42578125" style="756"/>
    <col min="8657" max="8657" width="1.28515625" style="756" customWidth="1"/>
    <col min="8658" max="8658" width="1.42578125" style="756" customWidth="1"/>
    <col min="8659" max="8659" width="8.28515625" style="756" customWidth="1"/>
    <col min="8660" max="8660" width="11.42578125" style="756"/>
    <col min="8661" max="8662" width="10.7109375" style="756" customWidth="1"/>
    <col min="8663" max="8663" width="10.28515625" style="756" customWidth="1"/>
    <col min="8664" max="8664" width="11.28515625" style="756" customWidth="1"/>
    <col min="8665" max="8665" width="7.7109375" style="756" customWidth="1"/>
    <col min="8666" max="8666" width="10.140625" style="756" customWidth="1"/>
    <col min="8667" max="8667" width="6.5703125" style="756" customWidth="1"/>
    <col min="8668" max="8668" width="1.140625" style="756" customWidth="1"/>
    <col min="8669" max="8669" width="24.5703125" style="756" customWidth="1"/>
    <col min="8670" max="8670" width="9.85546875" style="756" customWidth="1"/>
    <col min="8671" max="8671" width="10.7109375" style="756" customWidth="1"/>
    <col min="8672" max="8672" width="10.85546875" style="756" customWidth="1"/>
    <col min="8673" max="8673" width="11.140625" style="756" customWidth="1"/>
    <col min="8674" max="8674" width="9.85546875" style="756" customWidth="1"/>
    <col min="8675" max="8675" width="1" style="756" customWidth="1"/>
    <col min="8676" max="8676" width="16.5703125" style="756" customWidth="1"/>
    <col min="8677" max="8677" width="0.5703125" style="756" customWidth="1"/>
    <col min="8678" max="8678" width="0.7109375" style="756" customWidth="1"/>
    <col min="8679" max="8679" width="27.85546875" style="756" customWidth="1"/>
    <col min="8680" max="8680" width="0.85546875" style="756" customWidth="1"/>
    <col min="8681" max="8681" width="27.42578125" style="756" customWidth="1"/>
    <col min="8682" max="8682" width="14.7109375" style="756" customWidth="1"/>
    <col min="8683" max="8683" width="0.42578125" style="756" customWidth="1"/>
    <col min="8684" max="8684" width="0.7109375" style="756" customWidth="1"/>
    <col min="8685" max="8685" width="21.7109375" style="756" customWidth="1"/>
    <col min="8686" max="8686" width="1.28515625" style="756" customWidth="1"/>
    <col min="8687" max="8687" width="21.140625" style="756" customWidth="1"/>
    <col min="8688" max="8892" width="11.42578125" style="756"/>
    <col min="8893" max="8893" width="0.7109375" style="756" customWidth="1"/>
    <col min="8894" max="8895" width="1.5703125" style="756" customWidth="1"/>
    <col min="8896" max="8896" width="16.42578125" style="756" customWidth="1"/>
    <col min="8897" max="8899" width="10.42578125" style="756" customWidth="1"/>
    <col min="8900" max="8900" width="8.7109375" style="756" customWidth="1"/>
    <col min="8901" max="8901" width="0.7109375" style="756" customWidth="1"/>
    <col min="8902" max="8902" width="3.140625" style="756" customWidth="1"/>
    <col min="8903" max="8903" width="1.140625" style="756" customWidth="1"/>
    <col min="8904" max="8904" width="18" style="756" customWidth="1"/>
    <col min="8905" max="8905" width="9.42578125" style="756" customWidth="1"/>
    <col min="8906" max="8906" width="8.7109375" style="756" customWidth="1"/>
    <col min="8907" max="8907" width="9.28515625" style="756" customWidth="1"/>
    <col min="8908" max="8908" width="10.140625" style="756" customWidth="1"/>
    <col min="8909" max="8909" width="5.140625" style="756" customWidth="1"/>
    <col min="8910" max="8910" width="10.140625" style="756" customWidth="1"/>
    <col min="8911" max="8911" width="6.42578125" style="756" customWidth="1"/>
    <col min="8912" max="8912" width="11.42578125" style="756"/>
    <col min="8913" max="8913" width="1.28515625" style="756" customWidth="1"/>
    <col min="8914" max="8914" width="1.42578125" style="756" customWidth="1"/>
    <col min="8915" max="8915" width="8.28515625" style="756" customWidth="1"/>
    <col min="8916" max="8916" width="11.42578125" style="756"/>
    <col min="8917" max="8918" width="10.7109375" style="756" customWidth="1"/>
    <col min="8919" max="8919" width="10.28515625" style="756" customWidth="1"/>
    <col min="8920" max="8920" width="11.28515625" style="756" customWidth="1"/>
    <col min="8921" max="8921" width="7.7109375" style="756" customWidth="1"/>
    <col min="8922" max="8922" width="10.140625" style="756" customWidth="1"/>
    <col min="8923" max="8923" width="6.5703125" style="756" customWidth="1"/>
    <col min="8924" max="8924" width="1.140625" style="756" customWidth="1"/>
    <col min="8925" max="8925" width="24.5703125" style="756" customWidth="1"/>
    <col min="8926" max="8926" width="9.85546875" style="756" customWidth="1"/>
    <col min="8927" max="8927" width="10.7109375" style="756" customWidth="1"/>
    <col min="8928" max="8928" width="10.85546875" style="756" customWidth="1"/>
    <col min="8929" max="8929" width="11.140625" style="756" customWidth="1"/>
    <col min="8930" max="8930" width="9.85546875" style="756" customWidth="1"/>
    <col min="8931" max="8931" width="1" style="756" customWidth="1"/>
    <col min="8932" max="8932" width="16.5703125" style="756" customWidth="1"/>
    <col min="8933" max="8933" width="0.5703125" style="756" customWidth="1"/>
    <col min="8934" max="8934" width="0.7109375" style="756" customWidth="1"/>
    <col min="8935" max="8935" width="27.85546875" style="756" customWidth="1"/>
    <col min="8936" max="8936" width="0.85546875" style="756" customWidth="1"/>
    <col min="8937" max="8937" width="27.42578125" style="756" customWidth="1"/>
    <col min="8938" max="8938" width="14.7109375" style="756" customWidth="1"/>
    <col min="8939" max="8939" width="0.42578125" style="756" customWidth="1"/>
    <col min="8940" max="8940" width="0.7109375" style="756" customWidth="1"/>
    <col min="8941" max="8941" width="21.7109375" style="756" customWidth="1"/>
    <col min="8942" max="8942" width="1.28515625" style="756" customWidth="1"/>
    <col min="8943" max="8943" width="21.140625" style="756" customWidth="1"/>
    <col min="8944" max="9148" width="11.42578125" style="756"/>
    <col min="9149" max="9149" width="0.7109375" style="756" customWidth="1"/>
    <col min="9150" max="9151" width="1.5703125" style="756" customWidth="1"/>
    <col min="9152" max="9152" width="16.42578125" style="756" customWidth="1"/>
    <col min="9153" max="9155" width="10.42578125" style="756" customWidth="1"/>
    <col min="9156" max="9156" width="8.7109375" style="756" customWidth="1"/>
    <col min="9157" max="9157" width="0.7109375" style="756" customWidth="1"/>
    <col min="9158" max="9158" width="3.140625" style="756" customWidth="1"/>
    <col min="9159" max="9159" width="1.140625" style="756" customWidth="1"/>
    <col min="9160" max="9160" width="18" style="756" customWidth="1"/>
    <col min="9161" max="9161" width="9.42578125" style="756" customWidth="1"/>
    <col min="9162" max="9162" width="8.7109375" style="756" customWidth="1"/>
    <col min="9163" max="9163" width="9.28515625" style="756" customWidth="1"/>
    <col min="9164" max="9164" width="10.140625" style="756" customWidth="1"/>
    <col min="9165" max="9165" width="5.140625" style="756" customWidth="1"/>
    <col min="9166" max="9166" width="10.140625" style="756" customWidth="1"/>
    <col min="9167" max="9167" width="6.42578125" style="756" customWidth="1"/>
    <col min="9168" max="9168" width="11.42578125" style="756"/>
    <col min="9169" max="9169" width="1.28515625" style="756" customWidth="1"/>
    <col min="9170" max="9170" width="1.42578125" style="756" customWidth="1"/>
    <col min="9171" max="9171" width="8.28515625" style="756" customWidth="1"/>
    <col min="9172" max="9172" width="11.42578125" style="756"/>
    <col min="9173" max="9174" width="10.7109375" style="756" customWidth="1"/>
    <col min="9175" max="9175" width="10.28515625" style="756" customWidth="1"/>
    <col min="9176" max="9176" width="11.28515625" style="756" customWidth="1"/>
    <col min="9177" max="9177" width="7.7109375" style="756" customWidth="1"/>
    <col min="9178" max="9178" width="10.140625" style="756" customWidth="1"/>
    <col min="9179" max="9179" width="6.5703125" style="756" customWidth="1"/>
    <col min="9180" max="9180" width="1.140625" style="756" customWidth="1"/>
    <col min="9181" max="9181" width="24.5703125" style="756" customWidth="1"/>
    <col min="9182" max="9182" width="9.85546875" style="756" customWidth="1"/>
    <col min="9183" max="9183" width="10.7109375" style="756" customWidth="1"/>
    <col min="9184" max="9184" width="10.85546875" style="756" customWidth="1"/>
    <col min="9185" max="9185" width="11.140625" style="756" customWidth="1"/>
    <col min="9186" max="9186" width="9.85546875" style="756" customWidth="1"/>
    <col min="9187" max="9187" width="1" style="756" customWidth="1"/>
    <col min="9188" max="9188" width="16.5703125" style="756" customWidth="1"/>
    <col min="9189" max="9189" width="0.5703125" style="756" customWidth="1"/>
    <col min="9190" max="9190" width="0.7109375" style="756" customWidth="1"/>
    <col min="9191" max="9191" width="27.85546875" style="756" customWidth="1"/>
    <col min="9192" max="9192" width="0.85546875" style="756" customWidth="1"/>
    <col min="9193" max="9193" width="27.42578125" style="756" customWidth="1"/>
    <col min="9194" max="9194" width="14.7109375" style="756" customWidth="1"/>
    <col min="9195" max="9195" width="0.42578125" style="756" customWidth="1"/>
    <col min="9196" max="9196" width="0.7109375" style="756" customWidth="1"/>
    <col min="9197" max="9197" width="21.7109375" style="756" customWidth="1"/>
    <col min="9198" max="9198" width="1.28515625" style="756" customWidth="1"/>
    <col min="9199" max="9199" width="21.140625" style="756" customWidth="1"/>
    <col min="9200" max="9404" width="11.42578125" style="756"/>
    <col min="9405" max="9405" width="0.7109375" style="756" customWidth="1"/>
    <col min="9406" max="9407" width="1.5703125" style="756" customWidth="1"/>
    <col min="9408" max="9408" width="16.42578125" style="756" customWidth="1"/>
    <col min="9409" max="9411" width="10.42578125" style="756" customWidth="1"/>
    <col min="9412" max="9412" width="8.7109375" style="756" customWidth="1"/>
    <col min="9413" max="9413" width="0.7109375" style="756" customWidth="1"/>
    <col min="9414" max="9414" width="3.140625" style="756" customWidth="1"/>
    <col min="9415" max="9415" width="1.140625" style="756" customWidth="1"/>
    <col min="9416" max="9416" width="18" style="756" customWidth="1"/>
    <col min="9417" max="9417" width="9.42578125" style="756" customWidth="1"/>
    <col min="9418" max="9418" width="8.7109375" style="756" customWidth="1"/>
    <col min="9419" max="9419" width="9.28515625" style="756" customWidth="1"/>
    <col min="9420" max="9420" width="10.140625" style="756" customWidth="1"/>
    <col min="9421" max="9421" width="5.140625" style="756" customWidth="1"/>
    <col min="9422" max="9422" width="10.140625" style="756" customWidth="1"/>
    <col min="9423" max="9423" width="6.42578125" style="756" customWidth="1"/>
    <col min="9424" max="9424" width="11.42578125" style="756"/>
    <col min="9425" max="9425" width="1.28515625" style="756" customWidth="1"/>
    <col min="9426" max="9426" width="1.42578125" style="756" customWidth="1"/>
    <col min="9427" max="9427" width="8.28515625" style="756" customWidth="1"/>
    <col min="9428" max="9428" width="11.42578125" style="756"/>
    <col min="9429" max="9430" width="10.7109375" style="756" customWidth="1"/>
    <col min="9431" max="9431" width="10.28515625" style="756" customWidth="1"/>
    <col min="9432" max="9432" width="11.28515625" style="756" customWidth="1"/>
    <col min="9433" max="9433" width="7.7109375" style="756" customWidth="1"/>
    <col min="9434" max="9434" width="10.140625" style="756" customWidth="1"/>
    <col min="9435" max="9435" width="6.5703125" style="756" customWidth="1"/>
    <col min="9436" max="9436" width="1.140625" style="756" customWidth="1"/>
    <col min="9437" max="9437" width="24.5703125" style="756" customWidth="1"/>
    <col min="9438" max="9438" width="9.85546875" style="756" customWidth="1"/>
    <col min="9439" max="9439" width="10.7109375" style="756" customWidth="1"/>
    <col min="9440" max="9440" width="10.85546875" style="756" customWidth="1"/>
    <col min="9441" max="9441" width="11.140625" style="756" customWidth="1"/>
    <col min="9442" max="9442" width="9.85546875" style="756" customWidth="1"/>
    <col min="9443" max="9443" width="1" style="756" customWidth="1"/>
    <col min="9444" max="9444" width="16.5703125" style="756" customWidth="1"/>
    <col min="9445" max="9445" width="0.5703125" style="756" customWidth="1"/>
    <col min="9446" max="9446" width="0.7109375" style="756" customWidth="1"/>
    <col min="9447" max="9447" width="27.85546875" style="756" customWidth="1"/>
    <col min="9448" max="9448" width="0.85546875" style="756" customWidth="1"/>
    <col min="9449" max="9449" width="27.42578125" style="756" customWidth="1"/>
    <col min="9450" max="9450" width="14.7109375" style="756" customWidth="1"/>
    <col min="9451" max="9451" width="0.42578125" style="756" customWidth="1"/>
    <col min="9452" max="9452" width="0.7109375" style="756" customWidth="1"/>
    <col min="9453" max="9453" width="21.7109375" style="756" customWidth="1"/>
    <col min="9454" max="9454" width="1.28515625" style="756" customWidth="1"/>
    <col min="9455" max="9455" width="21.140625" style="756" customWidth="1"/>
    <col min="9456" max="9660" width="11.42578125" style="756"/>
    <col min="9661" max="9661" width="0.7109375" style="756" customWidth="1"/>
    <col min="9662" max="9663" width="1.5703125" style="756" customWidth="1"/>
    <col min="9664" max="9664" width="16.42578125" style="756" customWidth="1"/>
    <col min="9665" max="9667" width="10.42578125" style="756" customWidth="1"/>
    <col min="9668" max="9668" width="8.7109375" style="756" customWidth="1"/>
    <col min="9669" max="9669" width="0.7109375" style="756" customWidth="1"/>
    <col min="9670" max="9670" width="3.140625" style="756" customWidth="1"/>
    <col min="9671" max="9671" width="1.140625" style="756" customWidth="1"/>
    <col min="9672" max="9672" width="18" style="756" customWidth="1"/>
    <col min="9673" max="9673" width="9.42578125" style="756" customWidth="1"/>
    <col min="9674" max="9674" width="8.7109375" style="756" customWidth="1"/>
    <col min="9675" max="9675" width="9.28515625" style="756" customWidth="1"/>
    <col min="9676" max="9676" width="10.140625" style="756" customWidth="1"/>
    <col min="9677" max="9677" width="5.140625" style="756" customWidth="1"/>
    <col min="9678" max="9678" width="10.140625" style="756" customWidth="1"/>
    <col min="9679" max="9679" width="6.42578125" style="756" customWidth="1"/>
    <col min="9680" max="9680" width="11.42578125" style="756"/>
    <col min="9681" max="9681" width="1.28515625" style="756" customWidth="1"/>
    <col min="9682" max="9682" width="1.42578125" style="756" customWidth="1"/>
    <col min="9683" max="9683" width="8.28515625" style="756" customWidth="1"/>
    <col min="9684" max="9684" width="11.42578125" style="756"/>
    <col min="9685" max="9686" width="10.7109375" style="756" customWidth="1"/>
    <col min="9687" max="9687" width="10.28515625" style="756" customWidth="1"/>
    <col min="9688" max="9688" width="11.28515625" style="756" customWidth="1"/>
    <col min="9689" max="9689" width="7.7109375" style="756" customWidth="1"/>
    <col min="9690" max="9690" width="10.140625" style="756" customWidth="1"/>
    <col min="9691" max="9691" width="6.5703125" style="756" customWidth="1"/>
    <col min="9692" max="9692" width="1.140625" style="756" customWidth="1"/>
    <col min="9693" max="9693" width="24.5703125" style="756" customWidth="1"/>
    <col min="9694" max="9694" width="9.85546875" style="756" customWidth="1"/>
    <col min="9695" max="9695" width="10.7109375" style="756" customWidth="1"/>
    <col min="9696" max="9696" width="10.85546875" style="756" customWidth="1"/>
    <col min="9697" max="9697" width="11.140625" style="756" customWidth="1"/>
    <col min="9698" max="9698" width="9.85546875" style="756" customWidth="1"/>
    <col min="9699" max="9699" width="1" style="756" customWidth="1"/>
    <col min="9700" max="9700" width="16.5703125" style="756" customWidth="1"/>
    <col min="9701" max="9701" width="0.5703125" style="756" customWidth="1"/>
    <col min="9702" max="9702" width="0.7109375" style="756" customWidth="1"/>
    <col min="9703" max="9703" width="27.85546875" style="756" customWidth="1"/>
    <col min="9704" max="9704" width="0.85546875" style="756" customWidth="1"/>
    <col min="9705" max="9705" width="27.42578125" style="756" customWidth="1"/>
    <col min="9706" max="9706" width="14.7109375" style="756" customWidth="1"/>
    <col min="9707" max="9707" width="0.42578125" style="756" customWidth="1"/>
    <col min="9708" max="9708" width="0.7109375" style="756" customWidth="1"/>
    <col min="9709" max="9709" width="21.7109375" style="756" customWidth="1"/>
    <col min="9710" max="9710" width="1.28515625" style="756" customWidth="1"/>
    <col min="9711" max="9711" width="21.140625" style="756" customWidth="1"/>
    <col min="9712" max="9916" width="11.42578125" style="756"/>
    <col min="9917" max="9917" width="0.7109375" style="756" customWidth="1"/>
    <col min="9918" max="9919" width="1.5703125" style="756" customWidth="1"/>
    <col min="9920" max="9920" width="16.42578125" style="756" customWidth="1"/>
    <col min="9921" max="9923" width="10.42578125" style="756" customWidth="1"/>
    <col min="9924" max="9924" width="8.7109375" style="756" customWidth="1"/>
    <col min="9925" max="9925" width="0.7109375" style="756" customWidth="1"/>
    <col min="9926" max="9926" width="3.140625" style="756" customWidth="1"/>
    <col min="9927" max="9927" width="1.140625" style="756" customWidth="1"/>
    <col min="9928" max="9928" width="18" style="756" customWidth="1"/>
    <col min="9929" max="9929" width="9.42578125" style="756" customWidth="1"/>
    <col min="9930" max="9930" width="8.7109375" style="756" customWidth="1"/>
    <col min="9931" max="9931" width="9.28515625" style="756" customWidth="1"/>
    <col min="9932" max="9932" width="10.140625" style="756" customWidth="1"/>
    <col min="9933" max="9933" width="5.140625" style="756" customWidth="1"/>
    <col min="9934" max="9934" width="10.140625" style="756" customWidth="1"/>
    <col min="9935" max="9935" width="6.42578125" style="756" customWidth="1"/>
    <col min="9936" max="9936" width="11.42578125" style="756"/>
    <col min="9937" max="9937" width="1.28515625" style="756" customWidth="1"/>
    <col min="9938" max="9938" width="1.42578125" style="756" customWidth="1"/>
    <col min="9939" max="9939" width="8.28515625" style="756" customWidth="1"/>
    <col min="9940" max="9940" width="11.42578125" style="756"/>
    <col min="9941" max="9942" width="10.7109375" style="756" customWidth="1"/>
    <col min="9943" max="9943" width="10.28515625" style="756" customWidth="1"/>
    <col min="9944" max="9944" width="11.28515625" style="756" customWidth="1"/>
    <col min="9945" max="9945" width="7.7109375" style="756" customWidth="1"/>
    <col min="9946" max="9946" width="10.140625" style="756" customWidth="1"/>
    <col min="9947" max="9947" width="6.5703125" style="756" customWidth="1"/>
    <col min="9948" max="9948" width="1.140625" style="756" customWidth="1"/>
    <col min="9949" max="9949" width="24.5703125" style="756" customWidth="1"/>
    <col min="9950" max="9950" width="9.85546875" style="756" customWidth="1"/>
    <col min="9951" max="9951" width="10.7109375" style="756" customWidth="1"/>
    <col min="9952" max="9952" width="10.85546875" style="756" customWidth="1"/>
    <col min="9953" max="9953" width="11.140625" style="756" customWidth="1"/>
    <col min="9954" max="9954" width="9.85546875" style="756" customWidth="1"/>
    <col min="9955" max="9955" width="1" style="756" customWidth="1"/>
    <col min="9956" max="9956" width="16.5703125" style="756" customWidth="1"/>
    <col min="9957" max="9957" width="0.5703125" style="756" customWidth="1"/>
    <col min="9958" max="9958" width="0.7109375" style="756" customWidth="1"/>
    <col min="9959" max="9959" width="27.85546875" style="756" customWidth="1"/>
    <col min="9960" max="9960" width="0.85546875" style="756" customWidth="1"/>
    <col min="9961" max="9961" width="27.42578125" style="756" customWidth="1"/>
    <col min="9962" max="9962" width="14.7109375" style="756" customWidth="1"/>
    <col min="9963" max="9963" width="0.42578125" style="756" customWidth="1"/>
    <col min="9964" max="9964" width="0.7109375" style="756" customWidth="1"/>
    <col min="9965" max="9965" width="21.7109375" style="756" customWidth="1"/>
    <col min="9966" max="9966" width="1.28515625" style="756" customWidth="1"/>
    <col min="9967" max="9967" width="21.140625" style="756" customWidth="1"/>
    <col min="9968" max="10172" width="11.42578125" style="756"/>
    <col min="10173" max="10173" width="0.7109375" style="756" customWidth="1"/>
    <col min="10174" max="10175" width="1.5703125" style="756" customWidth="1"/>
    <col min="10176" max="10176" width="16.42578125" style="756" customWidth="1"/>
    <col min="10177" max="10179" width="10.42578125" style="756" customWidth="1"/>
    <col min="10180" max="10180" width="8.7109375" style="756" customWidth="1"/>
    <col min="10181" max="10181" width="0.7109375" style="756" customWidth="1"/>
    <col min="10182" max="10182" width="3.140625" style="756" customWidth="1"/>
    <col min="10183" max="10183" width="1.140625" style="756" customWidth="1"/>
    <col min="10184" max="10184" width="18" style="756" customWidth="1"/>
    <col min="10185" max="10185" width="9.42578125" style="756" customWidth="1"/>
    <col min="10186" max="10186" width="8.7109375" style="756" customWidth="1"/>
    <col min="10187" max="10187" width="9.28515625" style="756" customWidth="1"/>
    <col min="10188" max="10188" width="10.140625" style="756" customWidth="1"/>
    <col min="10189" max="10189" width="5.140625" style="756" customWidth="1"/>
    <col min="10190" max="10190" width="10.140625" style="756" customWidth="1"/>
    <col min="10191" max="10191" width="6.42578125" style="756" customWidth="1"/>
    <col min="10192" max="10192" width="11.42578125" style="756"/>
    <col min="10193" max="10193" width="1.28515625" style="756" customWidth="1"/>
    <col min="10194" max="10194" width="1.42578125" style="756" customWidth="1"/>
    <col min="10195" max="10195" width="8.28515625" style="756" customWidth="1"/>
    <col min="10196" max="10196" width="11.42578125" style="756"/>
    <col min="10197" max="10198" width="10.7109375" style="756" customWidth="1"/>
    <col min="10199" max="10199" width="10.28515625" style="756" customWidth="1"/>
    <col min="10200" max="10200" width="11.28515625" style="756" customWidth="1"/>
    <col min="10201" max="10201" width="7.7109375" style="756" customWidth="1"/>
    <col min="10202" max="10202" width="10.140625" style="756" customWidth="1"/>
    <col min="10203" max="10203" width="6.5703125" style="756" customWidth="1"/>
    <col min="10204" max="10204" width="1.140625" style="756" customWidth="1"/>
    <col min="10205" max="10205" width="24.5703125" style="756" customWidth="1"/>
    <col min="10206" max="10206" width="9.85546875" style="756" customWidth="1"/>
    <col min="10207" max="10207" width="10.7109375" style="756" customWidth="1"/>
    <col min="10208" max="10208" width="10.85546875" style="756" customWidth="1"/>
    <col min="10209" max="10209" width="11.140625" style="756" customWidth="1"/>
    <col min="10210" max="10210" width="9.85546875" style="756" customWidth="1"/>
    <col min="10211" max="10211" width="1" style="756" customWidth="1"/>
    <col min="10212" max="10212" width="16.5703125" style="756" customWidth="1"/>
    <col min="10213" max="10213" width="0.5703125" style="756" customWidth="1"/>
    <col min="10214" max="10214" width="0.7109375" style="756" customWidth="1"/>
    <col min="10215" max="10215" width="27.85546875" style="756" customWidth="1"/>
    <col min="10216" max="10216" width="0.85546875" style="756" customWidth="1"/>
    <col min="10217" max="10217" width="27.42578125" style="756" customWidth="1"/>
    <col min="10218" max="10218" width="14.7109375" style="756" customWidth="1"/>
    <col min="10219" max="10219" width="0.42578125" style="756" customWidth="1"/>
    <col min="10220" max="10220" width="0.7109375" style="756" customWidth="1"/>
    <col min="10221" max="10221" width="21.7109375" style="756" customWidth="1"/>
    <col min="10222" max="10222" width="1.28515625" style="756" customWidth="1"/>
    <col min="10223" max="10223" width="21.140625" style="756" customWidth="1"/>
    <col min="10224" max="10428" width="11.42578125" style="756"/>
    <col min="10429" max="10429" width="0.7109375" style="756" customWidth="1"/>
    <col min="10430" max="10431" width="1.5703125" style="756" customWidth="1"/>
    <col min="10432" max="10432" width="16.42578125" style="756" customWidth="1"/>
    <col min="10433" max="10435" width="10.42578125" style="756" customWidth="1"/>
    <col min="10436" max="10436" width="8.7109375" style="756" customWidth="1"/>
    <col min="10437" max="10437" width="0.7109375" style="756" customWidth="1"/>
    <col min="10438" max="10438" width="3.140625" style="756" customWidth="1"/>
    <col min="10439" max="10439" width="1.140625" style="756" customWidth="1"/>
    <col min="10440" max="10440" width="18" style="756" customWidth="1"/>
    <col min="10441" max="10441" width="9.42578125" style="756" customWidth="1"/>
    <col min="10442" max="10442" width="8.7109375" style="756" customWidth="1"/>
    <col min="10443" max="10443" width="9.28515625" style="756" customWidth="1"/>
    <col min="10444" max="10444" width="10.140625" style="756" customWidth="1"/>
    <col min="10445" max="10445" width="5.140625" style="756" customWidth="1"/>
    <col min="10446" max="10446" width="10.140625" style="756" customWidth="1"/>
    <col min="10447" max="10447" width="6.42578125" style="756" customWidth="1"/>
    <col min="10448" max="10448" width="11.42578125" style="756"/>
    <col min="10449" max="10449" width="1.28515625" style="756" customWidth="1"/>
    <col min="10450" max="10450" width="1.42578125" style="756" customWidth="1"/>
    <col min="10451" max="10451" width="8.28515625" style="756" customWidth="1"/>
    <col min="10452" max="10452" width="11.42578125" style="756"/>
    <col min="10453" max="10454" width="10.7109375" style="756" customWidth="1"/>
    <col min="10455" max="10455" width="10.28515625" style="756" customWidth="1"/>
    <col min="10456" max="10456" width="11.28515625" style="756" customWidth="1"/>
    <col min="10457" max="10457" width="7.7109375" style="756" customWidth="1"/>
    <col min="10458" max="10458" width="10.140625" style="756" customWidth="1"/>
    <col min="10459" max="10459" width="6.5703125" style="756" customWidth="1"/>
    <col min="10460" max="10460" width="1.140625" style="756" customWidth="1"/>
    <col min="10461" max="10461" width="24.5703125" style="756" customWidth="1"/>
    <col min="10462" max="10462" width="9.85546875" style="756" customWidth="1"/>
    <col min="10463" max="10463" width="10.7109375" style="756" customWidth="1"/>
    <col min="10464" max="10464" width="10.85546875" style="756" customWidth="1"/>
    <col min="10465" max="10465" width="11.140625" style="756" customWidth="1"/>
    <col min="10466" max="10466" width="9.85546875" style="756" customWidth="1"/>
    <col min="10467" max="10467" width="1" style="756" customWidth="1"/>
    <col min="10468" max="10468" width="16.5703125" style="756" customWidth="1"/>
    <col min="10469" max="10469" width="0.5703125" style="756" customWidth="1"/>
    <col min="10470" max="10470" width="0.7109375" style="756" customWidth="1"/>
    <col min="10471" max="10471" width="27.85546875" style="756" customWidth="1"/>
    <col min="10472" max="10472" width="0.85546875" style="756" customWidth="1"/>
    <col min="10473" max="10473" width="27.42578125" style="756" customWidth="1"/>
    <col min="10474" max="10474" width="14.7109375" style="756" customWidth="1"/>
    <col min="10475" max="10475" width="0.42578125" style="756" customWidth="1"/>
    <col min="10476" max="10476" width="0.7109375" style="756" customWidth="1"/>
    <col min="10477" max="10477" width="21.7109375" style="756" customWidth="1"/>
    <col min="10478" max="10478" width="1.28515625" style="756" customWidth="1"/>
    <col min="10479" max="10479" width="21.140625" style="756" customWidth="1"/>
    <col min="10480" max="10684" width="11.42578125" style="756"/>
    <col min="10685" max="10685" width="0.7109375" style="756" customWidth="1"/>
    <col min="10686" max="10687" width="1.5703125" style="756" customWidth="1"/>
    <col min="10688" max="10688" width="16.42578125" style="756" customWidth="1"/>
    <col min="10689" max="10691" width="10.42578125" style="756" customWidth="1"/>
    <col min="10692" max="10692" width="8.7109375" style="756" customWidth="1"/>
    <col min="10693" max="10693" width="0.7109375" style="756" customWidth="1"/>
    <col min="10694" max="10694" width="3.140625" style="756" customWidth="1"/>
    <col min="10695" max="10695" width="1.140625" style="756" customWidth="1"/>
    <col min="10696" max="10696" width="18" style="756" customWidth="1"/>
    <col min="10697" max="10697" width="9.42578125" style="756" customWidth="1"/>
    <col min="10698" max="10698" width="8.7109375" style="756" customWidth="1"/>
    <col min="10699" max="10699" width="9.28515625" style="756" customWidth="1"/>
    <col min="10700" max="10700" width="10.140625" style="756" customWidth="1"/>
    <col min="10701" max="10701" width="5.140625" style="756" customWidth="1"/>
    <col min="10702" max="10702" width="10.140625" style="756" customWidth="1"/>
    <col min="10703" max="10703" width="6.42578125" style="756" customWidth="1"/>
    <col min="10704" max="10704" width="11.42578125" style="756"/>
    <col min="10705" max="10705" width="1.28515625" style="756" customWidth="1"/>
    <col min="10706" max="10706" width="1.42578125" style="756" customWidth="1"/>
    <col min="10707" max="10707" width="8.28515625" style="756" customWidth="1"/>
    <col min="10708" max="10708" width="11.42578125" style="756"/>
    <col min="10709" max="10710" width="10.7109375" style="756" customWidth="1"/>
    <col min="10711" max="10711" width="10.28515625" style="756" customWidth="1"/>
    <col min="10712" max="10712" width="11.28515625" style="756" customWidth="1"/>
    <col min="10713" max="10713" width="7.7109375" style="756" customWidth="1"/>
    <col min="10714" max="10714" width="10.140625" style="756" customWidth="1"/>
    <col min="10715" max="10715" width="6.5703125" style="756" customWidth="1"/>
    <col min="10716" max="10716" width="1.140625" style="756" customWidth="1"/>
    <col min="10717" max="10717" width="24.5703125" style="756" customWidth="1"/>
    <col min="10718" max="10718" width="9.85546875" style="756" customWidth="1"/>
    <col min="10719" max="10719" width="10.7109375" style="756" customWidth="1"/>
    <col min="10720" max="10720" width="10.85546875" style="756" customWidth="1"/>
    <col min="10721" max="10721" width="11.140625" style="756" customWidth="1"/>
    <col min="10722" max="10722" width="9.85546875" style="756" customWidth="1"/>
    <col min="10723" max="10723" width="1" style="756" customWidth="1"/>
    <col min="10724" max="10724" width="16.5703125" style="756" customWidth="1"/>
    <col min="10725" max="10725" width="0.5703125" style="756" customWidth="1"/>
    <col min="10726" max="10726" width="0.7109375" style="756" customWidth="1"/>
    <col min="10727" max="10727" width="27.85546875" style="756" customWidth="1"/>
    <col min="10728" max="10728" width="0.85546875" style="756" customWidth="1"/>
    <col min="10729" max="10729" width="27.42578125" style="756" customWidth="1"/>
    <col min="10730" max="10730" width="14.7109375" style="756" customWidth="1"/>
    <col min="10731" max="10731" width="0.42578125" style="756" customWidth="1"/>
    <col min="10732" max="10732" width="0.7109375" style="756" customWidth="1"/>
    <col min="10733" max="10733" width="21.7109375" style="756" customWidth="1"/>
    <col min="10734" max="10734" width="1.28515625" style="756" customWidth="1"/>
    <col min="10735" max="10735" width="21.140625" style="756" customWidth="1"/>
    <col min="10736" max="10940" width="11.42578125" style="756"/>
    <col min="10941" max="10941" width="0.7109375" style="756" customWidth="1"/>
    <col min="10942" max="10943" width="1.5703125" style="756" customWidth="1"/>
    <col min="10944" max="10944" width="16.42578125" style="756" customWidth="1"/>
    <col min="10945" max="10947" width="10.42578125" style="756" customWidth="1"/>
    <col min="10948" max="10948" width="8.7109375" style="756" customWidth="1"/>
    <col min="10949" max="10949" width="0.7109375" style="756" customWidth="1"/>
    <col min="10950" max="10950" width="3.140625" style="756" customWidth="1"/>
    <col min="10951" max="10951" width="1.140625" style="756" customWidth="1"/>
    <col min="10952" max="10952" width="18" style="756" customWidth="1"/>
    <col min="10953" max="10953" width="9.42578125" style="756" customWidth="1"/>
    <col min="10954" max="10954" width="8.7109375" style="756" customWidth="1"/>
    <col min="10955" max="10955" width="9.28515625" style="756" customWidth="1"/>
    <col min="10956" max="10956" width="10.140625" style="756" customWidth="1"/>
    <col min="10957" max="10957" width="5.140625" style="756" customWidth="1"/>
    <col min="10958" max="10958" width="10.140625" style="756" customWidth="1"/>
    <col min="10959" max="10959" width="6.42578125" style="756" customWidth="1"/>
    <col min="10960" max="10960" width="11.42578125" style="756"/>
    <col min="10961" max="10961" width="1.28515625" style="756" customWidth="1"/>
    <col min="10962" max="10962" width="1.42578125" style="756" customWidth="1"/>
    <col min="10963" max="10963" width="8.28515625" style="756" customWidth="1"/>
    <col min="10964" max="10964" width="11.42578125" style="756"/>
    <col min="10965" max="10966" width="10.7109375" style="756" customWidth="1"/>
    <col min="10967" max="10967" width="10.28515625" style="756" customWidth="1"/>
    <col min="10968" max="10968" width="11.28515625" style="756" customWidth="1"/>
    <col min="10969" max="10969" width="7.7109375" style="756" customWidth="1"/>
    <col min="10970" max="10970" width="10.140625" style="756" customWidth="1"/>
    <col min="10971" max="10971" width="6.5703125" style="756" customWidth="1"/>
    <col min="10972" max="10972" width="1.140625" style="756" customWidth="1"/>
    <col min="10973" max="10973" width="24.5703125" style="756" customWidth="1"/>
    <col min="10974" max="10974" width="9.85546875" style="756" customWidth="1"/>
    <col min="10975" max="10975" width="10.7109375" style="756" customWidth="1"/>
    <col min="10976" max="10976" width="10.85546875" style="756" customWidth="1"/>
    <col min="10977" max="10977" width="11.140625" style="756" customWidth="1"/>
    <col min="10978" max="10978" width="9.85546875" style="756" customWidth="1"/>
    <col min="10979" max="10979" width="1" style="756" customWidth="1"/>
    <col min="10980" max="10980" width="16.5703125" style="756" customWidth="1"/>
    <col min="10981" max="10981" width="0.5703125" style="756" customWidth="1"/>
    <col min="10982" max="10982" width="0.7109375" style="756" customWidth="1"/>
    <col min="10983" max="10983" width="27.85546875" style="756" customWidth="1"/>
    <col min="10984" max="10984" width="0.85546875" style="756" customWidth="1"/>
    <col min="10985" max="10985" width="27.42578125" style="756" customWidth="1"/>
    <col min="10986" max="10986" width="14.7109375" style="756" customWidth="1"/>
    <col min="10987" max="10987" width="0.42578125" style="756" customWidth="1"/>
    <col min="10988" max="10988" width="0.7109375" style="756" customWidth="1"/>
    <col min="10989" max="10989" width="21.7109375" style="756" customWidth="1"/>
    <col min="10990" max="10990" width="1.28515625" style="756" customWidth="1"/>
    <col min="10991" max="10991" width="21.140625" style="756" customWidth="1"/>
    <col min="10992" max="11196" width="11.42578125" style="756"/>
    <col min="11197" max="11197" width="0.7109375" style="756" customWidth="1"/>
    <col min="11198" max="11199" width="1.5703125" style="756" customWidth="1"/>
    <col min="11200" max="11200" width="16.42578125" style="756" customWidth="1"/>
    <col min="11201" max="11203" width="10.42578125" style="756" customWidth="1"/>
    <col min="11204" max="11204" width="8.7109375" style="756" customWidth="1"/>
    <col min="11205" max="11205" width="0.7109375" style="756" customWidth="1"/>
    <col min="11206" max="11206" width="3.140625" style="756" customWidth="1"/>
    <col min="11207" max="11207" width="1.140625" style="756" customWidth="1"/>
    <col min="11208" max="11208" width="18" style="756" customWidth="1"/>
    <col min="11209" max="11209" width="9.42578125" style="756" customWidth="1"/>
    <col min="11210" max="11210" width="8.7109375" style="756" customWidth="1"/>
    <col min="11211" max="11211" width="9.28515625" style="756" customWidth="1"/>
    <col min="11212" max="11212" width="10.140625" style="756" customWidth="1"/>
    <col min="11213" max="11213" width="5.140625" style="756" customWidth="1"/>
    <col min="11214" max="11214" width="10.140625" style="756" customWidth="1"/>
    <col min="11215" max="11215" width="6.42578125" style="756" customWidth="1"/>
    <col min="11216" max="11216" width="11.42578125" style="756"/>
    <col min="11217" max="11217" width="1.28515625" style="756" customWidth="1"/>
    <col min="11218" max="11218" width="1.42578125" style="756" customWidth="1"/>
    <col min="11219" max="11219" width="8.28515625" style="756" customWidth="1"/>
    <col min="11220" max="11220" width="11.42578125" style="756"/>
    <col min="11221" max="11222" width="10.7109375" style="756" customWidth="1"/>
    <col min="11223" max="11223" width="10.28515625" style="756" customWidth="1"/>
    <col min="11224" max="11224" width="11.28515625" style="756" customWidth="1"/>
    <col min="11225" max="11225" width="7.7109375" style="756" customWidth="1"/>
    <col min="11226" max="11226" width="10.140625" style="756" customWidth="1"/>
    <col min="11227" max="11227" width="6.5703125" style="756" customWidth="1"/>
    <col min="11228" max="11228" width="1.140625" style="756" customWidth="1"/>
    <col min="11229" max="11229" width="24.5703125" style="756" customWidth="1"/>
    <col min="11230" max="11230" width="9.85546875" style="756" customWidth="1"/>
    <col min="11231" max="11231" width="10.7109375" style="756" customWidth="1"/>
    <col min="11232" max="11232" width="10.85546875" style="756" customWidth="1"/>
    <col min="11233" max="11233" width="11.140625" style="756" customWidth="1"/>
    <col min="11234" max="11234" width="9.85546875" style="756" customWidth="1"/>
    <col min="11235" max="11235" width="1" style="756" customWidth="1"/>
    <col min="11236" max="11236" width="16.5703125" style="756" customWidth="1"/>
    <col min="11237" max="11237" width="0.5703125" style="756" customWidth="1"/>
    <col min="11238" max="11238" width="0.7109375" style="756" customWidth="1"/>
    <col min="11239" max="11239" width="27.85546875" style="756" customWidth="1"/>
    <col min="11240" max="11240" width="0.85546875" style="756" customWidth="1"/>
    <col min="11241" max="11241" width="27.42578125" style="756" customWidth="1"/>
    <col min="11242" max="11242" width="14.7109375" style="756" customWidth="1"/>
    <col min="11243" max="11243" width="0.42578125" style="756" customWidth="1"/>
    <col min="11244" max="11244" width="0.7109375" style="756" customWidth="1"/>
    <col min="11245" max="11245" width="21.7109375" style="756" customWidth="1"/>
    <col min="11246" max="11246" width="1.28515625" style="756" customWidth="1"/>
    <col min="11247" max="11247" width="21.140625" style="756" customWidth="1"/>
    <col min="11248" max="11452" width="11.42578125" style="756"/>
    <col min="11453" max="11453" width="0.7109375" style="756" customWidth="1"/>
    <col min="11454" max="11455" width="1.5703125" style="756" customWidth="1"/>
    <col min="11456" max="11456" width="16.42578125" style="756" customWidth="1"/>
    <col min="11457" max="11459" width="10.42578125" style="756" customWidth="1"/>
    <col min="11460" max="11460" width="8.7109375" style="756" customWidth="1"/>
    <col min="11461" max="11461" width="0.7109375" style="756" customWidth="1"/>
    <col min="11462" max="11462" width="3.140625" style="756" customWidth="1"/>
    <col min="11463" max="11463" width="1.140625" style="756" customWidth="1"/>
    <col min="11464" max="11464" width="18" style="756" customWidth="1"/>
    <col min="11465" max="11465" width="9.42578125" style="756" customWidth="1"/>
    <col min="11466" max="11466" width="8.7109375" style="756" customWidth="1"/>
    <col min="11467" max="11467" width="9.28515625" style="756" customWidth="1"/>
    <col min="11468" max="11468" width="10.140625" style="756" customWidth="1"/>
    <col min="11469" max="11469" width="5.140625" style="756" customWidth="1"/>
    <col min="11470" max="11470" width="10.140625" style="756" customWidth="1"/>
    <col min="11471" max="11471" width="6.42578125" style="756" customWidth="1"/>
    <col min="11472" max="11472" width="11.42578125" style="756"/>
    <col min="11473" max="11473" width="1.28515625" style="756" customWidth="1"/>
    <col min="11474" max="11474" width="1.42578125" style="756" customWidth="1"/>
    <col min="11475" max="11475" width="8.28515625" style="756" customWidth="1"/>
    <col min="11476" max="11476" width="11.42578125" style="756"/>
    <col min="11477" max="11478" width="10.7109375" style="756" customWidth="1"/>
    <col min="11479" max="11479" width="10.28515625" style="756" customWidth="1"/>
    <col min="11480" max="11480" width="11.28515625" style="756" customWidth="1"/>
    <col min="11481" max="11481" width="7.7109375" style="756" customWidth="1"/>
    <col min="11482" max="11482" width="10.140625" style="756" customWidth="1"/>
    <col min="11483" max="11483" width="6.5703125" style="756" customWidth="1"/>
    <col min="11484" max="11484" width="1.140625" style="756" customWidth="1"/>
    <col min="11485" max="11485" width="24.5703125" style="756" customWidth="1"/>
    <col min="11486" max="11486" width="9.85546875" style="756" customWidth="1"/>
    <col min="11487" max="11487" width="10.7109375" style="756" customWidth="1"/>
    <col min="11488" max="11488" width="10.85546875" style="756" customWidth="1"/>
    <col min="11489" max="11489" width="11.140625" style="756" customWidth="1"/>
    <col min="11490" max="11490" width="9.85546875" style="756" customWidth="1"/>
    <col min="11491" max="11491" width="1" style="756" customWidth="1"/>
    <col min="11492" max="11492" width="16.5703125" style="756" customWidth="1"/>
    <col min="11493" max="11493" width="0.5703125" style="756" customWidth="1"/>
    <col min="11494" max="11494" width="0.7109375" style="756" customWidth="1"/>
    <col min="11495" max="11495" width="27.85546875" style="756" customWidth="1"/>
    <col min="11496" max="11496" width="0.85546875" style="756" customWidth="1"/>
    <col min="11497" max="11497" width="27.42578125" style="756" customWidth="1"/>
    <col min="11498" max="11498" width="14.7109375" style="756" customWidth="1"/>
    <col min="11499" max="11499" width="0.42578125" style="756" customWidth="1"/>
    <col min="11500" max="11500" width="0.7109375" style="756" customWidth="1"/>
    <col min="11501" max="11501" width="21.7109375" style="756" customWidth="1"/>
    <col min="11502" max="11502" width="1.28515625" style="756" customWidth="1"/>
    <col min="11503" max="11503" width="21.140625" style="756" customWidth="1"/>
    <col min="11504" max="11708" width="11.42578125" style="756"/>
    <col min="11709" max="11709" width="0.7109375" style="756" customWidth="1"/>
    <col min="11710" max="11711" width="1.5703125" style="756" customWidth="1"/>
    <col min="11712" max="11712" width="16.42578125" style="756" customWidth="1"/>
    <col min="11713" max="11715" width="10.42578125" style="756" customWidth="1"/>
    <col min="11716" max="11716" width="8.7109375" style="756" customWidth="1"/>
    <col min="11717" max="11717" width="0.7109375" style="756" customWidth="1"/>
    <col min="11718" max="11718" width="3.140625" style="756" customWidth="1"/>
    <col min="11719" max="11719" width="1.140625" style="756" customWidth="1"/>
    <col min="11720" max="11720" width="18" style="756" customWidth="1"/>
    <col min="11721" max="11721" width="9.42578125" style="756" customWidth="1"/>
    <col min="11722" max="11722" width="8.7109375" style="756" customWidth="1"/>
    <col min="11723" max="11723" width="9.28515625" style="756" customWidth="1"/>
    <col min="11724" max="11724" width="10.140625" style="756" customWidth="1"/>
    <col min="11725" max="11725" width="5.140625" style="756" customWidth="1"/>
    <col min="11726" max="11726" width="10.140625" style="756" customWidth="1"/>
    <col min="11727" max="11727" width="6.42578125" style="756" customWidth="1"/>
    <col min="11728" max="11728" width="11.42578125" style="756"/>
    <col min="11729" max="11729" width="1.28515625" style="756" customWidth="1"/>
    <col min="11730" max="11730" width="1.42578125" style="756" customWidth="1"/>
    <col min="11731" max="11731" width="8.28515625" style="756" customWidth="1"/>
    <col min="11732" max="11732" width="11.42578125" style="756"/>
    <col min="11733" max="11734" width="10.7109375" style="756" customWidth="1"/>
    <col min="11735" max="11735" width="10.28515625" style="756" customWidth="1"/>
    <col min="11736" max="11736" width="11.28515625" style="756" customWidth="1"/>
    <col min="11737" max="11737" width="7.7109375" style="756" customWidth="1"/>
    <col min="11738" max="11738" width="10.140625" style="756" customWidth="1"/>
    <col min="11739" max="11739" width="6.5703125" style="756" customWidth="1"/>
    <col min="11740" max="11740" width="1.140625" style="756" customWidth="1"/>
    <col min="11741" max="11741" width="24.5703125" style="756" customWidth="1"/>
    <col min="11742" max="11742" width="9.85546875" style="756" customWidth="1"/>
    <col min="11743" max="11743" width="10.7109375" style="756" customWidth="1"/>
    <col min="11744" max="11744" width="10.85546875" style="756" customWidth="1"/>
    <col min="11745" max="11745" width="11.140625" style="756" customWidth="1"/>
    <col min="11746" max="11746" width="9.85546875" style="756" customWidth="1"/>
    <col min="11747" max="11747" width="1" style="756" customWidth="1"/>
    <col min="11748" max="11748" width="16.5703125" style="756" customWidth="1"/>
    <col min="11749" max="11749" width="0.5703125" style="756" customWidth="1"/>
    <col min="11750" max="11750" width="0.7109375" style="756" customWidth="1"/>
    <col min="11751" max="11751" width="27.85546875" style="756" customWidth="1"/>
    <col min="11752" max="11752" width="0.85546875" style="756" customWidth="1"/>
    <col min="11753" max="11753" width="27.42578125" style="756" customWidth="1"/>
    <col min="11754" max="11754" width="14.7109375" style="756" customWidth="1"/>
    <col min="11755" max="11755" width="0.42578125" style="756" customWidth="1"/>
    <col min="11756" max="11756" width="0.7109375" style="756" customWidth="1"/>
    <col min="11757" max="11757" width="21.7109375" style="756" customWidth="1"/>
    <col min="11758" max="11758" width="1.28515625" style="756" customWidth="1"/>
    <col min="11759" max="11759" width="21.140625" style="756" customWidth="1"/>
    <col min="11760" max="11964" width="11.42578125" style="756"/>
    <col min="11965" max="11965" width="0.7109375" style="756" customWidth="1"/>
    <col min="11966" max="11967" width="1.5703125" style="756" customWidth="1"/>
    <col min="11968" max="11968" width="16.42578125" style="756" customWidth="1"/>
    <col min="11969" max="11971" width="10.42578125" style="756" customWidth="1"/>
    <col min="11972" max="11972" width="8.7109375" style="756" customWidth="1"/>
    <col min="11973" max="11973" width="0.7109375" style="756" customWidth="1"/>
    <col min="11974" max="11974" width="3.140625" style="756" customWidth="1"/>
    <col min="11975" max="11975" width="1.140625" style="756" customWidth="1"/>
    <col min="11976" max="11976" width="18" style="756" customWidth="1"/>
    <col min="11977" max="11977" width="9.42578125" style="756" customWidth="1"/>
    <col min="11978" max="11978" width="8.7109375" style="756" customWidth="1"/>
    <col min="11979" max="11979" width="9.28515625" style="756" customWidth="1"/>
    <col min="11980" max="11980" width="10.140625" style="756" customWidth="1"/>
    <col min="11981" max="11981" width="5.140625" style="756" customWidth="1"/>
    <col min="11982" max="11982" width="10.140625" style="756" customWidth="1"/>
    <col min="11983" max="11983" width="6.42578125" style="756" customWidth="1"/>
    <col min="11984" max="11984" width="11.42578125" style="756"/>
    <col min="11985" max="11985" width="1.28515625" style="756" customWidth="1"/>
    <col min="11986" max="11986" width="1.42578125" style="756" customWidth="1"/>
    <col min="11987" max="11987" width="8.28515625" style="756" customWidth="1"/>
    <col min="11988" max="11988" width="11.42578125" style="756"/>
    <col min="11989" max="11990" width="10.7109375" style="756" customWidth="1"/>
    <col min="11991" max="11991" width="10.28515625" style="756" customWidth="1"/>
    <col min="11992" max="11992" width="11.28515625" style="756" customWidth="1"/>
    <col min="11993" max="11993" width="7.7109375" style="756" customWidth="1"/>
    <col min="11994" max="11994" width="10.140625" style="756" customWidth="1"/>
    <col min="11995" max="11995" width="6.5703125" style="756" customWidth="1"/>
    <col min="11996" max="11996" width="1.140625" style="756" customWidth="1"/>
    <col min="11997" max="11997" width="24.5703125" style="756" customWidth="1"/>
    <col min="11998" max="11998" width="9.85546875" style="756" customWidth="1"/>
    <col min="11999" max="11999" width="10.7109375" style="756" customWidth="1"/>
    <col min="12000" max="12000" width="10.85546875" style="756" customWidth="1"/>
    <col min="12001" max="12001" width="11.140625" style="756" customWidth="1"/>
    <col min="12002" max="12002" width="9.85546875" style="756" customWidth="1"/>
    <col min="12003" max="12003" width="1" style="756" customWidth="1"/>
    <col min="12004" max="12004" width="16.5703125" style="756" customWidth="1"/>
    <col min="12005" max="12005" width="0.5703125" style="756" customWidth="1"/>
    <col min="12006" max="12006" width="0.7109375" style="756" customWidth="1"/>
    <col min="12007" max="12007" width="27.85546875" style="756" customWidth="1"/>
    <col min="12008" max="12008" width="0.85546875" style="756" customWidth="1"/>
    <col min="12009" max="12009" width="27.42578125" style="756" customWidth="1"/>
    <col min="12010" max="12010" width="14.7109375" style="756" customWidth="1"/>
    <col min="12011" max="12011" width="0.42578125" style="756" customWidth="1"/>
    <col min="12012" max="12012" width="0.7109375" style="756" customWidth="1"/>
    <col min="12013" max="12013" width="21.7109375" style="756" customWidth="1"/>
    <col min="12014" max="12014" width="1.28515625" style="756" customWidth="1"/>
    <col min="12015" max="12015" width="21.140625" style="756" customWidth="1"/>
    <col min="12016" max="12220" width="11.42578125" style="756"/>
    <col min="12221" max="12221" width="0.7109375" style="756" customWidth="1"/>
    <col min="12222" max="12223" width="1.5703125" style="756" customWidth="1"/>
    <col min="12224" max="12224" width="16.42578125" style="756" customWidth="1"/>
    <col min="12225" max="12227" width="10.42578125" style="756" customWidth="1"/>
    <col min="12228" max="12228" width="8.7109375" style="756" customWidth="1"/>
    <col min="12229" max="12229" width="0.7109375" style="756" customWidth="1"/>
    <col min="12230" max="12230" width="3.140625" style="756" customWidth="1"/>
    <col min="12231" max="12231" width="1.140625" style="756" customWidth="1"/>
    <col min="12232" max="12232" width="18" style="756" customWidth="1"/>
    <col min="12233" max="12233" width="9.42578125" style="756" customWidth="1"/>
    <col min="12234" max="12234" width="8.7109375" style="756" customWidth="1"/>
    <col min="12235" max="12235" width="9.28515625" style="756" customWidth="1"/>
    <col min="12236" max="12236" width="10.140625" style="756" customWidth="1"/>
    <col min="12237" max="12237" width="5.140625" style="756" customWidth="1"/>
    <col min="12238" max="12238" width="10.140625" style="756" customWidth="1"/>
    <col min="12239" max="12239" width="6.42578125" style="756" customWidth="1"/>
    <col min="12240" max="12240" width="11.42578125" style="756"/>
    <col min="12241" max="12241" width="1.28515625" style="756" customWidth="1"/>
    <col min="12242" max="12242" width="1.42578125" style="756" customWidth="1"/>
    <col min="12243" max="12243" width="8.28515625" style="756" customWidth="1"/>
    <col min="12244" max="12244" width="11.42578125" style="756"/>
    <col min="12245" max="12246" width="10.7109375" style="756" customWidth="1"/>
    <col min="12247" max="12247" width="10.28515625" style="756" customWidth="1"/>
    <col min="12248" max="12248" width="11.28515625" style="756" customWidth="1"/>
    <col min="12249" max="12249" width="7.7109375" style="756" customWidth="1"/>
    <col min="12250" max="12250" width="10.140625" style="756" customWidth="1"/>
    <col min="12251" max="12251" width="6.5703125" style="756" customWidth="1"/>
    <col min="12252" max="12252" width="1.140625" style="756" customWidth="1"/>
    <col min="12253" max="12253" width="24.5703125" style="756" customWidth="1"/>
    <col min="12254" max="12254" width="9.85546875" style="756" customWidth="1"/>
    <col min="12255" max="12255" width="10.7109375" style="756" customWidth="1"/>
    <col min="12256" max="12256" width="10.85546875" style="756" customWidth="1"/>
    <col min="12257" max="12257" width="11.140625" style="756" customWidth="1"/>
    <col min="12258" max="12258" width="9.85546875" style="756" customWidth="1"/>
    <col min="12259" max="12259" width="1" style="756" customWidth="1"/>
    <col min="12260" max="12260" width="16.5703125" style="756" customWidth="1"/>
    <col min="12261" max="12261" width="0.5703125" style="756" customWidth="1"/>
    <col min="12262" max="12262" width="0.7109375" style="756" customWidth="1"/>
    <col min="12263" max="12263" width="27.85546875" style="756" customWidth="1"/>
    <col min="12264" max="12264" width="0.85546875" style="756" customWidth="1"/>
    <col min="12265" max="12265" width="27.42578125" style="756" customWidth="1"/>
    <col min="12266" max="12266" width="14.7109375" style="756" customWidth="1"/>
    <col min="12267" max="12267" width="0.42578125" style="756" customWidth="1"/>
    <col min="12268" max="12268" width="0.7109375" style="756" customWidth="1"/>
    <col min="12269" max="12269" width="21.7109375" style="756" customWidth="1"/>
    <col min="12270" max="12270" width="1.28515625" style="756" customWidth="1"/>
    <col min="12271" max="12271" width="21.140625" style="756" customWidth="1"/>
    <col min="12272" max="12476" width="11.42578125" style="756"/>
    <col min="12477" max="12477" width="0.7109375" style="756" customWidth="1"/>
    <col min="12478" max="12479" width="1.5703125" style="756" customWidth="1"/>
    <col min="12480" max="12480" width="16.42578125" style="756" customWidth="1"/>
    <col min="12481" max="12483" width="10.42578125" style="756" customWidth="1"/>
    <col min="12484" max="12484" width="8.7109375" style="756" customWidth="1"/>
    <col min="12485" max="12485" width="0.7109375" style="756" customWidth="1"/>
    <col min="12486" max="12486" width="3.140625" style="756" customWidth="1"/>
    <col min="12487" max="12487" width="1.140625" style="756" customWidth="1"/>
    <col min="12488" max="12488" width="18" style="756" customWidth="1"/>
    <col min="12489" max="12489" width="9.42578125" style="756" customWidth="1"/>
    <col min="12490" max="12490" width="8.7109375" style="756" customWidth="1"/>
    <col min="12491" max="12491" width="9.28515625" style="756" customWidth="1"/>
    <col min="12492" max="12492" width="10.140625" style="756" customWidth="1"/>
    <col min="12493" max="12493" width="5.140625" style="756" customWidth="1"/>
    <col min="12494" max="12494" width="10.140625" style="756" customWidth="1"/>
    <col min="12495" max="12495" width="6.42578125" style="756" customWidth="1"/>
    <col min="12496" max="12496" width="11.42578125" style="756"/>
    <col min="12497" max="12497" width="1.28515625" style="756" customWidth="1"/>
    <col min="12498" max="12498" width="1.42578125" style="756" customWidth="1"/>
    <col min="12499" max="12499" width="8.28515625" style="756" customWidth="1"/>
    <col min="12500" max="12500" width="11.42578125" style="756"/>
    <col min="12501" max="12502" width="10.7109375" style="756" customWidth="1"/>
    <col min="12503" max="12503" width="10.28515625" style="756" customWidth="1"/>
    <col min="12504" max="12504" width="11.28515625" style="756" customWidth="1"/>
    <col min="12505" max="12505" width="7.7109375" style="756" customWidth="1"/>
    <col min="12506" max="12506" width="10.140625" style="756" customWidth="1"/>
    <col min="12507" max="12507" width="6.5703125" style="756" customWidth="1"/>
    <col min="12508" max="12508" width="1.140625" style="756" customWidth="1"/>
    <col min="12509" max="12509" width="24.5703125" style="756" customWidth="1"/>
    <col min="12510" max="12510" width="9.85546875" style="756" customWidth="1"/>
    <col min="12511" max="12511" width="10.7109375" style="756" customWidth="1"/>
    <col min="12512" max="12512" width="10.85546875" style="756" customWidth="1"/>
    <col min="12513" max="12513" width="11.140625" style="756" customWidth="1"/>
    <col min="12514" max="12514" width="9.85546875" style="756" customWidth="1"/>
    <col min="12515" max="12515" width="1" style="756" customWidth="1"/>
    <col min="12516" max="12516" width="16.5703125" style="756" customWidth="1"/>
    <col min="12517" max="12517" width="0.5703125" style="756" customWidth="1"/>
    <col min="12518" max="12518" width="0.7109375" style="756" customWidth="1"/>
    <col min="12519" max="12519" width="27.85546875" style="756" customWidth="1"/>
    <col min="12520" max="12520" width="0.85546875" style="756" customWidth="1"/>
    <col min="12521" max="12521" width="27.42578125" style="756" customWidth="1"/>
    <col min="12522" max="12522" width="14.7109375" style="756" customWidth="1"/>
    <col min="12523" max="12523" width="0.42578125" style="756" customWidth="1"/>
    <col min="12524" max="12524" width="0.7109375" style="756" customWidth="1"/>
    <col min="12525" max="12525" width="21.7109375" style="756" customWidth="1"/>
    <col min="12526" max="12526" width="1.28515625" style="756" customWidth="1"/>
    <col min="12527" max="12527" width="21.140625" style="756" customWidth="1"/>
    <col min="12528" max="12732" width="11.42578125" style="756"/>
    <col min="12733" max="12733" width="0.7109375" style="756" customWidth="1"/>
    <col min="12734" max="12735" width="1.5703125" style="756" customWidth="1"/>
    <col min="12736" max="12736" width="16.42578125" style="756" customWidth="1"/>
    <col min="12737" max="12739" width="10.42578125" style="756" customWidth="1"/>
    <col min="12740" max="12740" width="8.7109375" style="756" customWidth="1"/>
    <col min="12741" max="12741" width="0.7109375" style="756" customWidth="1"/>
    <col min="12742" max="12742" width="3.140625" style="756" customWidth="1"/>
    <col min="12743" max="12743" width="1.140625" style="756" customWidth="1"/>
    <col min="12744" max="12744" width="18" style="756" customWidth="1"/>
    <col min="12745" max="12745" width="9.42578125" style="756" customWidth="1"/>
    <col min="12746" max="12746" width="8.7109375" style="756" customWidth="1"/>
    <col min="12747" max="12747" width="9.28515625" style="756" customWidth="1"/>
    <col min="12748" max="12748" width="10.140625" style="756" customWidth="1"/>
    <col min="12749" max="12749" width="5.140625" style="756" customWidth="1"/>
    <col min="12750" max="12750" width="10.140625" style="756" customWidth="1"/>
    <col min="12751" max="12751" width="6.42578125" style="756" customWidth="1"/>
    <col min="12752" max="12752" width="11.42578125" style="756"/>
    <col min="12753" max="12753" width="1.28515625" style="756" customWidth="1"/>
    <col min="12754" max="12754" width="1.42578125" style="756" customWidth="1"/>
    <col min="12755" max="12755" width="8.28515625" style="756" customWidth="1"/>
    <col min="12756" max="12756" width="11.42578125" style="756"/>
    <col min="12757" max="12758" width="10.7109375" style="756" customWidth="1"/>
    <col min="12759" max="12759" width="10.28515625" style="756" customWidth="1"/>
    <col min="12760" max="12760" width="11.28515625" style="756" customWidth="1"/>
    <col min="12761" max="12761" width="7.7109375" style="756" customWidth="1"/>
    <col min="12762" max="12762" width="10.140625" style="756" customWidth="1"/>
    <col min="12763" max="12763" width="6.5703125" style="756" customWidth="1"/>
    <col min="12764" max="12764" width="1.140625" style="756" customWidth="1"/>
    <col min="12765" max="12765" width="24.5703125" style="756" customWidth="1"/>
    <col min="12766" max="12766" width="9.85546875" style="756" customWidth="1"/>
    <col min="12767" max="12767" width="10.7109375" style="756" customWidth="1"/>
    <col min="12768" max="12768" width="10.85546875" style="756" customWidth="1"/>
    <col min="12769" max="12769" width="11.140625" style="756" customWidth="1"/>
    <col min="12770" max="12770" width="9.85546875" style="756" customWidth="1"/>
    <col min="12771" max="12771" width="1" style="756" customWidth="1"/>
    <col min="12772" max="12772" width="16.5703125" style="756" customWidth="1"/>
    <col min="12773" max="12773" width="0.5703125" style="756" customWidth="1"/>
    <col min="12774" max="12774" width="0.7109375" style="756" customWidth="1"/>
    <col min="12775" max="12775" width="27.85546875" style="756" customWidth="1"/>
    <col min="12776" max="12776" width="0.85546875" style="756" customWidth="1"/>
    <col min="12777" max="12777" width="27.42578125" style="756" customWidth="1"/>
    <col min="12778" max="12778" width="14.7109375" style="756" customWidth="1"/>
    <col min="12779" max="12779" width="0.42578125" style="756" customWidth="1"/>
    <col min="12780" max="12780" width="0.7109375" style="756" customWidth="1"/>
    <col min="12781" max="12781" width="21.7109375" style="756" customWidth="1"/>
    <col min="12782" max="12782" width="1.28515625" style="756" customWidth="1"/>
    <col min="12783" max="12783" width="21.140625" style="756" customWidth="1"/>
    <col min="12784" max="12988" width="11.42578125" style="756"/>
    <col min="12989" max="12989" width="0.7109375" style="756" customWidth="1"/>
    <col min="12990" max="12991" width="1.5703125" style="756" customWidth="1"/>
    <col min="12992" max="12992" width="16.42578125" style="756" customWidth="1"/>
    <col min="12993" max="12995" width="10.42578125" style="756" customWidth="1"/>
    <col min="12996" max="12996" width="8.7109375" style="756" customWidth="1"/>
    <col min="12997" max="12997" width="0.7109375" style="756" customWidth="1"/>
    <col min="12998" max="12998" width="3.140625" style="756" customWidth="1"/>
    <col min="12999" max="12999" width="1.140625" style="756" customWidth="1"/>
    <col min="13000" max="13000" width="18" style="756" customWidth="1"/>
    <col min="13001" max="13001" width="9.42578125" style="756" customWidth="1"/>
    <col min="13002" max="13002" width="8.7109375" style="756" customWidth="1"/>
    <col min="13003" max="13003" width="9.28515625" style="756" customWidth="1"/>
    <col min="13004" max="13004" width="10.140625" style="756" customWidth="1"/>
    <col min="13005" max="13005" width="5.140625" style="756" customWidth="1"/>
    <col min="13006" max="13006" width="10.140625" style="756" customWidth="1"/>
    <col min="13007" max="13007" width="6.42578125" style="756" customWidth="1"/>
    <col min="13008" max="13008" width="11.42578125" style="756"/>
    <col min="13009" max="13009" width="1.28515625" style="756" customWidth="1"/>
    <col min="13010" max="13010" width="1.42578125" style="756" customWidth="1"/>
    <col min="13011" max="13011" width="8.28515625" style="756" customWidth="1"/>
    <col min="13012" max="13012" width="11.42578125" style="756"/>
    <col min="13013" max="13014" width="10.7109375" style="756" customWidth="1"/>
    <col min="13015" max="13015" width="10.28515625" style="756" customWidth="1"/>
    <col min="13016" max="13016" width="11.28515625" style="756" customWidth="1"/>
    <col min="13017" max="13017" width="7.7109375" style="756" customWidth="1"/>
    <col min="13018" max="13018" width="10.140625" style="756" customWidth="1"/>
    <col min="13019" max="13019" width="6.5703125" style="756" customWidth="1"/>
    <col min="13020" max="13020" width="1.140625" style="756" customWidth="1"/>
    <col min="13021" max="13021" width="24.5703125" style="756" customWidth="1"/>
    <col min="13022" max="13022" width="9.85546875" style="756" customWidth="1"/>
    <col min="13023" max="13023" width="10.7109375" style="756" customWidth="1"/>
    <col min="13024" max="13024" width="10.85546875" style="756" customWidth="1"/>
    <col min="13025" max="13025" width="11.140625" style="756" customWidth="1"/>
    <col min="13026" max="13026" width="9.85546875" style="756" customWidth="1"/>
    <col min="13027" max="13027" width="1" style="756" customWidth="1"/>
    <col min="13028" max="13028" width="16.5703125" style="756" customWidth="1"/>
    <col min="13029" max="13029" width="0.5703125" style="756" customWidth="1"/>
    <col min="13030" max="13030" width="0.7109375" style="756" customWidth="1"/>
    <col min="13031" max="13031" width="27.85546875" style="756" customWidth="1"/>
    <col min="13032" max="13032" width="0.85546875" style="756" customWidth="1"/>
    <col min="13033" max="13033" width="27.42578125" style="756" customWidth="1"/>
    <col min="13034" max="13034" width="14.7109375" style="756" customWidth="1"/>
    <col min="13035" max="13035" width="0.42578125" style="756" customWidth="1"/>
    <col min="13036" max="13036" width="0.7109375" style="756" customWidth="1"/>
    <col min="13037" max="13037" width="21.7109375" style="756" customWidth="1"/>
    <col min="13038" max="13038" width="1.28515625" style="756" customWidth="1"/>
    <col min="13039" max="13039" width="21.140625" style="756" customWidth="1"/>
    <col min="13040" max="13244" width="11.42578125" style="756"/>
    <col min="13245" max="13245" width="0.7109375" style="756" customWidth="1"/>
    <col min="13246" max="13247" width="1.5703125" style="756" customWidth="1"/>
    <col min="13248" max="13248" width="16.42578125" style="756" customWidth="1"/>
    <col min="13249" max="13251" width="10.42578125" style="756" customWidth="1"/>
    <col min="13252" max="13252" width="8.7109375" style="756" customWidth="1"/>
    <col min="13253" max="13253" width="0.7109375" style="756" customWidth="1"/>
    <col min="13254" max="13254" width="3.140625" style="756" customWidth="1"/>
    <col min="13255" max="13255" width="1.140625" style="756" customWidth="1"/>
    <col min="13256" max="13256" width="18" style="756" customWidth="1"/>
    <col min="13257" max="13257" width="9.42578125" style="756" customWidth="1"/>
    <col min="13258" max="13258" width="8.7109375" style="756" customWidth="1"/>
    <col min="13259" max="13259" width="9.28515625" style="756" customWidth="1"/>
    <col min="13260" max="13260" width="10.140625" style="756" customWidth="1"/>
    <col min="13261" max="13261" width="5.140625" style="756" customWidth="1"/>
    <col min="13262" max="13262" width="10.140625" style="756" customWidth="1"/>
    <col min="13263" max="13263" width="6.42578125" style="756" customWidth="1"/>
    <col min="13264" max="13264" width="11.42578125" style="756"/>
    <col min="13265" max="13265" width="1.28515625" style="756" customWidth="1"/>
    <col min="13266" max="13266" width="1.42578125" style="756" customWidth="1"/>
    <col min="13267" max="13267" width="8.28515625" style="756" customWidth="1"/>
    <col min="13268" max="13268" width="11.42578125" style="756"/>
    <col min="13269" max="13270" width="10.7109375" style="756" customWidth="1"/>
    <col min="13271" max="13271" width="10.28515625" style="756" customWidth="1"/>
    <col min="13272" max="13272" width="11.28515625" style="756" customWidth="1"/>
    <col min="13273" max="13273" width="7.7109375" style="756" customWidth="1"/>
    <col min="13274" max="13274" width="10.140625" style="756" customWidth="1"/>
    <col min="13275" max="13275" width="6.5703125" style="756" customWidth="1"/>
    <col min="13276" max="13276" width="1.140625" style="756" customWidth="1"/>
    <col min="13277" max="13277" width="24.5703125" style="756" customWidth="1"/>
    <col min="13278" max="13278" width="9.85546875" style="756" customWidth="1"/>
    <col min="13279" max="13279" width="10.7109375" style="756" customWidth="1"/>
    <col min="13280" max="13280" width="10.85546875" style="756" customWidth="1"/>
    <col min="13281" max="13281" width="11.140625" style="756" customWidth="1"/>
    <col min="13282" max="13282" width="9.85546875" style="756" customWidth="1"/>
    <col min="13283" max="13283" width="1" style="756" customWidth="1"/>
    <col min="13284" max="13284" width="16.5703125" style="756" customWidth="1"/>
    <col min="13285" max="13285" width="0.5703125" style="756" customWidth="1"/>
    <col min="13286" max="13286" width="0.7109375" style="756" customWidth="1"/>
    <col min="13287" max="13287" width="27.85546875" style="756" customWidth="1"/>
    <col min="13288" max="13288" width="0.85546875" style="756" customWidth="1"/>
    <col min="13289" max="13289" width="27.42578125" style="756" customWidth="1"/>
    <col min="13290" max="13290" width="14.7109375" style="756" customWidth="1"/>
    <col min="13291" max="13291" width="0.42578125" style="756" customWidth="1"/>
    <col min="13292" max="13292" width="0.7109375" style="756" customWidth="1"/>
    <col min="13293" max="13293" width="21.7109375" style="756" customWidth="1"/>
    <col min="13294" max="13294" width="1.28515625" style="756" customWidth="1"/>
    <col min="13295" max="13295" width="21.140625" style="756" customWidth="1"/>
    <col min="13296" max="13500" width="11.42578125" style="756"/>
    <col min="13501" max="13501" width="0.7109375" style="756" customWidth="1"/>
    <col min="13502" max="13503" width="1.5703125" style="756" customWidth="1"/>
    <col min="13504" max="13504" width="16.42578125" style="756" customWidth="1"/>
    <col min="13505" max="13507" width="10.42578125" style="756" customWidth="1"/>
    <col min="13508" max="13508" width="8.7109375" style="756" customWidth="1"/>
    <col min="13509" max="13509" width="0.7109375" style="756" customWidth="1"/>
    <col min="13510" max="13510" width="3.140625" style="756" customWidth="1"/>
    <col min="13511" max="13511" width="1.140625" style="756" customWidth="1"/>
    <col min="13512" max="13512" width="18" style="756" customWidth="1"/>
    <col min="13513" max="13513" width="9.42578125" style="756" customWidth="1"/>
    <col min="13514" max="13514" width="8.7109375" style="756" customWidth="1"/>
    <col min="13515" max="13515" width="9.28515625" style="756" customWidth="1"/>
    <col min="13516" max="13516" width="10.140625" style="756" customWidth="1"/>
    <col min="13517" max="13517" width="5.140625" style="756" customWidth="1"/>
    <col min="13518" max="13518" width="10.140625" style="756" customWidth="1"/>
    <col min="13519" max="13519" width="6.42578125" style="756" customWidth="1"/>
    <col min="13520" max="13520" width="11.42578125" style="756"/>
    <col min="13521" max="13521" width="1.28515625" style="756" customWidth="1"/>
    <col min="13522" max="13522" width="1.42578125" style="756" customWidth="1"/>
    <col min="13523" max="13523" width="8.28515625" style="756" customWidth="1"/>
    <col min="13524" max="13524" width="11.42578125" style="756"/>
    <col min="13525" max="13526" width="10.7109375" style="756" customWidth="1"/>
    <col min="13527" max="13527" width="10.28515625" style="756" customWidth="1"/>
    <col min="13528" max="13528" width="11.28515625" style="756" customWidth="1"/>
    <col min="13529" max="13529" width="7.7109375" style="756" customWidth="1"/>
    <col min="13530" max="13530" width="10.140625" style="756" customWidth="1"/>
    <col min="13531" max="13531" width="6.5703125" style="756" customWidth="1"/>
    <col min="13532" max="13532" width="1.140625" style="756" customWidth="1"/>
    <col min="13533" max="13533" width="24.5703125" style="756" customWidth="1"/>
    <col min="13534" max="13534" width="9.85546875" style="756" customWidth="1"/>
    <col min="13535" max="13535" width="10.7109375" style="756" customWidth="1"/>
    <col min="13536" max="13536" width="10.85546875" style="756" customWidth="1"/>
    <col min="13537" max="13537" width="11.140625" style="756" customWidth="1"/>
    <col min="13538" max="13538" width="9.85546875" style="756" customWidth="1"/>
    <col min="13539" max="13539" width="1" style="756" customWidth="1"/>
    <col min="13540" max="13540" width="16.5703125" style="756" customWidth="1"/>
    <col min="13541" max="13541" width="0.5703125" style="756" customWidth="1"/>
    <col min="13542" max="13542" width="0.7109375" style="756" customWidth="1"/>
    <col min="13543" max="13543" width="27.85546875" style="756" customWidth="1"/>
    <col min="13544" max="13544" width="0.85546875" style="756" customWidth="1"/>
    <col min="13545" max="13545" width="27.42578125" style="756" customWidth="1"/>
    <col min="13546" max="13546" width="14.7109375" style="756" customWidth="1"/>
    <col min="13547" max="13547" width="0.42578125" style="756" customWidth="1"/>
    <col min="13548" max="13548" width="0.7109375" style="756" customWidth="1"/>
    <col min="13549" max="13549" width="21.7109375" style="756" customWidth="1"/>
    <col min="13550" max="13550" width="1.28515625" style="756" customWidth="1"/>
    <col min="13551" max="13551" width="21.140625" style="756" customWidth="1"/>
    <col min="13552" max="13756" width="11.42578125" style="756"/>
    <col min="13757" max="13757" width="0.7109375" style="756" customWidth="1"/>
    <col min="13758" max="13759" width="1.5703125" style="756" customWidth="1"/>
    <col min="13760" max="13760" width="16.42578125" style="756" customWidth="1"/>
    <col min="13761" max="13763" width="10.42578125" style="756" customWidth="1"/>
    <col min="13764" max="13764" width="8.7109375" style="756" customWidth="1"/>
    <col min="13765" max="13765" width="0.7109375" style="756" customWidth="1"/>
    <col min="13766" max="13766" width="3.140625" style="756" customWidth="1"/>
    <col min="13767" max="13767" width="1.140625" style="756" customWidth="1"/>
    <col min="13768" max="13768" width="18" style="756" customWidth="1"/>
    <col min="13769" max="13769" width="9.42578125" style="756" customWidth="1"/>
    <col min="13770" max="13770" width="8.7109375" style="756" customWidth="1"/>
    <col min="13771" max="13771" width="9.28515625" style="756" customWidth="1"/>
    <col min="13772" max="13772" width="10.140625" style="756" customWidth="1"/>
    <col min="13773" max="13773" width="5.140625" style="756" customWidth="1"/>
    <col min="13774" max="13774" width="10.140625" style="756" customWidth="1"/>
    <col min="13775" max="13775" width="6.42578125" style="756" customWidth="1"/>
    <col min="13776" max="13776" width="11.42578125" style="756"/>
    <col min="13777" max="13777" width="1.28515625" style="756" customWidth="1"/>
    <col min="13778" max="13778" width="1.42578125" style="756" customWidth="1"/>
    <col min="13779" max="13779" width="8.28515625" style="756" customWidth="1"/>
    <col min="13780" max="13780" width="11.42578125" style="756"/>
    <col min="13781" max="13782" width="10.7109375" style="756" customWidth="1"/>
    <col min="13783" max="13783" width="10.28515625" style="756" customWidth="1"/>
    <col min="13784" max="13784" width="11.28515625" style="756" customWidth="1"/>
    <col min="13785" max="13785" width="7.7109375" style="756" customWidth="1"/>
    <col min="13786" max="13786" width="10.140625" style="756" customWidth="1"/>
    <col min="13787" max="13787" width="6.5703125" style="756" customWidth="1"/>
    <col min="13788" max="13788" width="1.140625" style="756" customWidth="1"/>
    <col min="13789" max="13789" width="24.5703125" style="756" customWidth="1"/>
    <col min="13790" max="13790" width="9.85546875" style="756" customWidth="1"/>
    <col min="13791" max="13791" width="10.7109375" style="756" customWidth="1"/>
    <col min="13792" max="13792" width="10.85546875" style="756" customWidth="1"/>
    <col min="13793" max="13793" width="11.140625" style="756" customWidth="1"/>
    <col min="13794" max="13794" width="9.85546875" style="756" customWidth="1"/>
    <col min="13795" max="13795" width="1" style="756" customWidth="1"/>
    <col min="13796" max="13796" width="16.5703125" style="756" customWidth="1"/>
    <col min="13797" max="13797" width="0.5703125" style="756" customWidth="1"/>
    <col min="13798" max="13798" width="0.7109375" style="756" customWidth="1"/>
    <col min="13799" max="13799" width="27.85546875" style="756" customWidth="1"/>
    <col min="13800" max="13800" width="0.85546875" style="756" customWidth="1"/>
    <col min="13801" max="13801" width="27.42578125" style="756" customWidth="1"/>
    <col min="13802" max="13802" width="14.7109375" style="756" customWidth="1"/>
    <col min="13803" max="13803" width="0.42578125" style="756" customWidth="1"/>
    <col min="13804" max="13804" width="0.7109375" style="756" customWidth="1"/>
    <col min="13805" max="13805" width="21.7109375" style="756" customWidth="1"/>
    <col min="13806" max="13806" width="1.28515625" style="756" customWidth="1"/>
    <col min="13807" max="13807" width="21.140625" style="756" customWidth="1"/>
    <col min="13808" max="14012" width="11.42578125" style="756"/>
    <col min="14013" max="14013" width="0.7109375" style="756" customWidth="1"/>
    <col min="14014" max="14015" width="1.5703125" style="756" customWidth="1"/>
    <col min="14016" max="14016" width="16.42578125" style="756" customWidth="1"/>
    <col min="14017" max="14019" width="10.42578125" style="756" customWidth="1"/>
    <col min="14020" max="14020" width="8.7109375" style="756" customWidth="1"/>
    <col min="14021" max="14021" width="0.7109375" style="756" customWidth="1"/>
    <col min="14022" max="14022" width="3.140625" style="756" customWidth="1"/>
    <col min="14023" max="14023" width="1.140625" style="756" customWidth="1"/>
    <col min="14024" max="14024" width="18" style="756" customWidth="1"/>
    <col min="14025" max="14025" width="9.42578125" style="756" customWidth="1"/>
    <col min="14026" max="14026" width="8.7109375" style="756" customWidth="1"/>
    <col min="14027" max="14027" width="9.28515625" style="756" customWidth="1"/>
    <col min="14028" max="14028" width="10.140625" style="756" customWidth="1"/>
    <col min="14029" max="14029" width="5.140625" style="756" customWidth="1"/>
    <col min="14030" max="14030" width="10.140625" style="756" customWidth="1"/>
    <col min="14031" max="14031" width="6.42578125" style="756" customWidth="1"/>
    <col min="14032" max="14032" width="11.42578125" style="756"/>
    <col min="14033" max="14033" width="1.28515625" style="756" customWidth="1"/>
    <col min="14034" max="14034" width="1.42578125" style="756" customWidth="1"/>
    <col min="14035" max="14035" width="8.28515625" style="756" customWidth="1"/>
    <col min="14036" max="14036" width="11.42578125" style="756"/>
    <col min="14037" max="14038" width="10.7109375" style="756" customWidth="1"/>
    <col min="14039" max="14039" width="10.28515625" style="756" customWidth="1"/>
    <col min="14040" max="14040" width="11.28515625" style="756" customWidth="1"/>
    <col min="14041" max="14041" width="7.7109375" style="756" customWidth="1"/>
    <col min="14042" max="14042" width="10.140625" style="756" customWidth="1"/>
    <col min="14043" max="14043" width="6.5703125" style="756" customWidth="1"/>
    <col min="14044" max="14044" width="1.140625" style="756" customWidth="1"/>
    <col min="14045" max="14045" width="24.5703125" style="756" customWidth="1"/>
    <col min="14046" max="14046" width="9.85546875" style="756" customWidth="1"/>
    <col min="14047" max="14047" width="10.7109375" style="756" customWidth="1"/>
    <col min="14048" max="14048" width="10.85546875" style="756" customWidth="1"/>
    <col min="14049" max="14049" width="11.140625" style="756" customWidth="1"/>
    <col min="14050" max="14050" width="9.85546875" style="756" customWidth="1"/>
    <col min="14051" max="14051" width="1" style="756" customWidth="1"/>
    <col min="14052" max="14052" width="16.5703125" style="756" customWidth="1"/>
    <col min="14053" max="14053" width="0.5703125" style="756" customWidth="1"/>
    <col min="14054" max="14054" width="0.7109375" style="756" customWidth="1"/>
    <col min="14055" max="14055" width="27.85546875" style="756" customWidth="1"/>
    <col min="14056" max="14056" width="0.85546875" style="756" customWidth="1"/>
    <col min="14057" max="14057" width="27.42578125" style="756" customWidth="1"/>
    <col min="14058" max="14058" width="14.7109375" style="756" customWidth="1"/>
    <col min="14059" max="14059" width="0.42578125" style="756" customWidth="1"/>
    <col min="14060" max="14060" width="0.7109375" style="756" customWidth="1"/>
    <col min="14061" max="14061" width="21.7109375" style="756" customWidth="1"/>
    <col min="14062" max="14062" width="1.28515625" style="756" customWidth="1"/>
    <col min="14063" max="14063" width="21.140625" style="756" customWidth="1"/>
    <col min="14064" max="14268" width="11.42578125" style="756"/>
    <col min="14269" max="14269" width="0.7109375" style="756" customWidth="1"/>
    <col min="14270" max="14271" width="1.5703125" style="756" customWidth="1"/>
    <col min="14272" max="14272" width="16.42578125" style="756" customWidth="1"/>
    <col min="14273" max="14275" width="10.42578125" style="756" customWidth="1"/>
    <col min="14276" max="14276" width="8.7109375" style="756" customWidth="1"/>
    <col min="14277" max="14277" width="0.7109375" style="756" customWidth="1"/>
    <col min="14278" max="14278" width="3.140625" style="756" customWidth="1"/>
    <col min="14279" max="14279" width="1.140625" style="756" customWidth="1"/>
    <col min="14280" max="14280" width="18" style="756" customWidth="1"/>
    <col min="14281" max="14281" width="9.42578125" style="756" customWidth="1"/>
    <col min="14282" max="14282" width="8.7109375" style="756" customWidth="1"/>
    <col min="14283" max="14283" width="9.28515625" style="756" customWidth="1"/>
    <col min="14284" max="14284" width="10.140625" style="756" customWidth="1"/>
    <col min="14285" max="14285" width="5.140625" style="756" customWidth="1"/>
    <col min="14286" max="14286" width="10.140625" style="756" customWidth="1"/>
    <col min="14287" max="14287" width="6.42578125" style="756" customWidth="1"/>
    <col min="14288" max="14288" width="11.42578125" style="756"/>
    <col min="14289" max="14289" width="1.28515625" style="756" customWidth="1"/>
    <col min="14290" max="14290" width="1.42578125" style="756" customWidth="1"/>
    <col min="14291" max="14291" width="8.28515625" style="756" customWidth="1"/>
    <col min="14292" max="14292" width="11.42578125" style="756"/>
    <col min="14293" max="14294" width="10.7109375" style="756" customWidth="1"/>
    <col min="14295" max="14295" width="10.28515625" style="756" customWidth="1"/>
    <col min="14296" max="14296" width="11.28515625" style="756" customWidth="1"/>
    <col min="14297" max="14297" width="7.7109375" style="756" customWidth="1"/>
    <col min="14298" max="14298" width="10.140625" style="756" customWidth="1"/>
    <col min="14299" max="14299" width="6.5703125" style="756" customWidth="1"/>
    <col min="14300" max="14300" width="1.140625" style="756" customWidth="1"/>
    <col min="14301" max="14301" width="24.5703125" style="756" customWidth="1"/>
    <col min="14302" max="14302" width="9.85546875" style="756" customWidth="1"/>
    <col min="14303" max="14303" width="10.7109375" style="756" customWidth="1"/>
    <col min="14304" max="14304" width="10.85546875" style="756" customWidth="1"/>
    <col min="14305" max="14305" width="11.140625" style="756" customWidth="1"/>
    <col min="14306" max="14306" width="9.85546875" style="756" customWidth="1"/>
    <col min="14307" max="14307" width="1" style="756" customWidth="1"/>
    <col min="14308" max="14308" width="16.5703125" style="756" customWidth="1"/>
    <col min="14309" max="14309" width="0.5703125" style="756" customWidth="1"/>
    <col min="14310" max="14310" width="0.7109375" style="756" customWidth="1"/>
    <col min="14311" max="14311" width="27.85546875" style="756" customWidth="1"/>
    <col min="14312" max="14312" width="0.85546875" style="756" customWidth="1"/>
    <col min="14313" max="14313" width="27.42578125" style="756" customWidth="1"/>
    <col min="14314" max="14314" width="14.7109375" style="756" customWidth="1"/>
    <col min="14315" max="14315" width="0.42578125" style="756" customWidth="1"/>
    <col min="14316" max="14316" width="0.7109375" style="756" customWidth="1"/>
    <col min="14317" max="14317" width="21.7109375" style="756" customWidth="1"/>
    <col min="14318" max="14318" width="1.28515625" style="756" customWidth="1"/>
    <col min="14319" max="14319" width="21.140625" style="756" customWidth="1"/>
    <col min="14320" max="14524" width="11.42578125" style="756"/>
    <col min="14525" max="14525" width="0.7109375" style="756" customWidth="1"/>
    <col min="14526" max="14527" width="1.5703125" style="756" customWidth="1"/>
    <col min="14528" max="14528" width="16.42578125" style="756" customWidth="1"/>
    <col min="14529" max="14531" width="10.42578125" style="756" customWidth="1"/>
    <col min="14532" max="14532" width="8.7109375" style="756" customWidth="1"/>
    <col min="14533" max="14533" width="0.7109375" style="756" customWidth="1"/>
    <col min="14534" max="14534" width="3.140625" style="756" customWidth="1"/>
    <col min="14535" max="14535" width="1.140625" style="756" customWidth="1"/>
    <col min="14536" max="14536" width="18" style="756" customWidth="1"/>
    <col min="14537" max="14537" width="9.42578125" style="756" customWidth="1"/>
    <col min="14538" max="14538" width="8.7109375" style="756" customWidth="1"/>
    <col min="14539" max="14539" width="9.28515625" style="756" customWidth="1"/>
    <col min="14540" max="14540" width="10.140625" style="756" customWidth="1"/>
    <col min="14541" max="14541" width="5.140625" style="756" customWidth="1"/>
    <col min="14542" max="14542" width="10.140625" style="756" customWidth="1"/>
    <col min="14543" max="14543" width="6.42578125" style="756" customWidth="1"/>
    <col min="14544" max="14544" width="11.42578125" style="756"/>
    <col min="14545" max="14545" width="1.28515625" style="756" customWidth="1"/>
    <col min="14546" max="14546" width="1.42578125" style="756" customWidth="1"/>
    <col min="14547" max="14547" width="8.28515625" style="756" customWidth="1"/>
    <col min="14548" max="14548" width="11.42578125" style="756"/>
    <col min="14549" max="14550" width="10.7109375" style="756" customWidth="1"/>
    <col min="14551" max="14551" width="10.28515625" style="756" customWidth="1"/>
    <col min="14552" max="14552" width="11.28515625" style="756" customWidth="1"/>
    <col min="14553" max="14553" width="7.7109375" style="756" customWidth="1"/>
    <col min="14554" max="14554" width="10.140625" style="756" customWidth="1"/>
    <col min="14555" max="14555" width="6.5703125" style="756" customWidth="1"/>
    <col min="14556" max="14556" width="1.140625" style="756" customWidth="1"/>
    <col min="14557" max="14557" width="24.5703125" style="756" customWidth="1"/>
    <col min="14558" max="14558" width="9.85546875" style="756" customWidth="1"/>
    <col min="14559" max="14559" width="10.7109375" style="756" customWidth="1"/>
    <col min="14560" max="14560" width="10.85546875" style="756" customWidth="1"/>
    <col min="14561" max="14561" width="11.140625" style="756" customWidth="1"/>
    <col min="14562" max="14562" width="9.85546875" style="756" customWidth="1"/>
    <col min="14563" max="14563" width="1" style="756" customWidth="1"/>
    <col min="14564" max="14564" width="16.5703125" style="756" customWidth="1"/>
    <col min="14565" max="14565" width="0.5703125" style="756" customWidth="1"/>
    <col min="14566" max="14566" width="0.7109375" style="756" customWidth="1"/>
    <col min="14567" max="14567" width="27.85546875" style="756" customWidth="1"/>
    <col min="14568" max="14568" width="0.85546875" style="756" customWidth="1"/>
    <col min="14569" max="14569" width="27.42578125" style="756" customWidth="1"/>
    <col min="14570" max="14570" width="14.7109375" style="756" customWidth="1"/>
    <col min="14571" max="14571" width="0.42578125" style="756" customWidth="1"/>
    <col min="14572" max="14572" width="0.7109375" style="756" customWidth="1"/>
    <col min="14573" max="14573" width="21.7109375" style="756" customWidth="1"/>
    <col min="14574" max="14574" width="1.28515625" style="756" customWidth="1"/>
    <col min="14575" max="14575" width="21.140625" style="756" customWidth="1"/>
    <col min="14576" max="14780" width="11.42578125" style="756"/>
    <col min="14781" max="14781" width="0.7109375" style="756" customWidth="1"/>
    <col min="14782" max="14783" width="1.5703125" style="756" customWidth="1"/>
    <col min="14784" max="14784" width="16.42578125" style="756" customWidth="1"/>
    <col min="14785" max="14787" width="10.42578125" style="756" customWidth="1"/>
    <col min="14788" max="14788" width="8.7109375" style="756" customWidth="1"/>
    <col min="14789" max="14789" width="0.7109375" style="756" customWidth="1"/>
    <col min="14790" max="14790" width="3.140625" style="756" customWidth="1"/>
    <col min="14791" max="14791" width="1.140625" style="756" customWidth="1"/>
    <col min="14792" max="14792" width="18" style="756" customWidth="1"/>
    <col min="14793" max="14793" width="9.42578125" style="756" customWidth="1"/>
    <col min="14794" max="14794" width="8.7109375" style="756" customWidth="1"/>
    <col min="14795" max="14795" width="9.28515625" style="756" customWidth="1"/>
    <col min="14796" max="14796" width="10.140625" style="756" customWidth="1"/>
    <col min="14797" max="14797" width="5.140625" style="756" customWidth="1"/>
    <col min="14798" max="14798" width="10.140625" style="756" customWidth="1"/>
    <col min="14799" max="14799" width="6.42578125" style="756" customWidth="1"/>
    <col min="14800" max="14800" width="11.42578125" style="756"/>
    <col min="14801" max="14801" width="1.28515625" style="756" customWidth="1"/>
    <col min="14802" max="14802" width="1.42578125" style="756" customWidth="1"/>
    <col min="14803" max="14803" width="8.28515625" style="756" customWidth="1"/>
    <col min="14804" max="14804" width="11.42578125" style="756"/>
    <col min="14805" max="14806" width="10.7109375" style="756" customWidth="1"/>
    <col min="14807" max="14807" width="10.28515625" style="756" customWidth="1"/>
    <col min="14808" max="14808" width="11.28515625" style="756" customWidth="1"/>
    <col min="14809" max="14809" width="7.7109375" style="756" customWidth="1"/>
    <col min="14810" max="14810" width="10.140625" style="756" customWidth="1"/>
    <col min="14811" max="14811" width="6.5703125" style="756" customWidth="1"/>
    <col min="14812" max="14812" width="1.140625" style="756" customWidth="1"/>
    <col min="14813" max="14813" width="24.5703125" style="756" customWidth="1"/>
    <col min="14814" max="14814" width="9.85546875" style="756" customWidth="1"/>
    <col min="14815" max="14815" width="10.7109375" style="756" customWidth="1"/>
    <col min="14816" max="14816" width="10.85546875" style="756" customWidth="1"/>
    <col min="14817" max="14817" width="11.140625" style="756" customWidth="1"/>
    <col min="14818" max="14818" width="9.85546875" style="756" customWidth="1"/>
    <col min="14819" max="14819" width="1" style="756" customWidth="1"/>
    <col min="14820" max="14820" width="16.5703125" style="756" customWidth="1"/>
    <col min="14821" max="14821" width="0.5703125" style="756" customWidth="1"/>
    <col min="14822" max="14822" width="0.7109375" style="756" customWidth="1"/>
    <col min="14823" max="14823" width="27.85546875" style="756" customWidth="1"/>
    <col min="14824" max="14824" width="0.85546875" style="756" customWidth="1"/>
    <col min="14825" max="14825" width="27.42578125" style="756" customWidth="1"/>
    <col min="14826" max="14826" width="14.7109375" style="756" customWidth="1"/>
    <col min="14827" max="14827" width="0.42578125" style="756" customWidth="1"/>
    <col min="14828" max="14828" width="0.7109375" style="756" customWidth="1"/>
    <col min="14829" max="14829" width="21.7109375" style="756" customWidth="1"/>
    <col min="14830" max="14830" width="1.28515625" style="756" customWidth="1"/>
    <col min="14831" max="14831" width="21.140625" style="756" customWidth="1"/>
    <col min="14832" max="15036" width="11.42578125" style="756"/>
    <col min="15037" max="15037" width="0.7109375" style="756" customWidth="1"/>
    <col min="15038" max="15039" width="1.5703125" style="756" customWidth="1"/>
    <col min="15040" max="15040" width="16.42578125" style="756" customWidth="1"/>
    <col min="15041" max="15043" width="10.42578125" style="756" customWidth="1"/>
    <col min="15044" max="15044" width="8.7109375" style="756" customWidth="1"/>
    <col min="15045" max="15045" width="0.7109375" style="756" customWidth="1"/>
    <col min="15046" max="15046" width="3.140625" style="756" customWidth="1"/>
    <col min="15047" max="15047" width="1.140625" style="756" customWidth="1"/>
    <col min="15048" max="15048" width="18" style="756" customWidth="1"/>
    <col min="15049" max="15049" width="9.42578125" style="756" customWidth="1"/>
    <col min="15050" max="15050" width="8.7109375" style="756" customWidth="1"/>
    <col min="15051" max="15051" width="9.28515625" style="756" customWidth="1"/>
    <col min="15052" max="15052" width="10.140625" style="756" customWidth="1"/>
    <col min="15053" max="15053" width="5.140625" style="756" customWidth="1"/>
    <col min="15054" max="15054" width="10.140625" style="756" customWidth="1"/>
    <col min="15055" max="15055" width="6.42578125" style="756" customWidth="1"/>
    <col min="15056" max="15056" width="11.42578125" style="756"/>
    <col min="15057" max="15057" width="1.28515625" style="756" customWidth="1"/>
    <col min="15058" max="15058" width="1.42578125" style="756" customWidth="1"/>
    <col min="15059" max="15059" width="8.28515625" style="756" customWidth="1"/>
    <col min="15060" max="15060" width="11.42578125" style="756"/>
    <col min="15061" max="15062" width="10.7109375" style="756" customWidth="1"/>
    <col min="15063" max="15063" width="10.28515625" style="756" customWidth="1"/>
    <col min="15064" max="15064" width="11.28515625" style="756" customWidth="1"/>
    <col min="15065" max="15065" width="7.7109375" style="756" customWidth="1"/>
    <col min="15066" max="15066" width="10.140625" style="756" customWidth="1"/>
    <col min="15067" max="15067" width="6.5703125" style="756" customWidth="1"/>
    <col min="15068" max="15068" width="1.140625" style="756" customWidth="1"/>
    <col min="15069" max="15069" width="24.5703125" style="756" customWidth="1"/>
    <col min="15070" max="15070" width="9.85546875" style="756" customWidth="1"/>
    <col min="15071" max="15071" width="10.7109375" style="756" customWidth="1"/>
    <col min="15072" max="15072" width="10.85546875" style="756" customWidth="1"/>
    <col min="15073" max="15073" width="11.140625" style="756" customWidth="1"/>
    <col min="15074" max="15074" width="9.85546875" style="756" customWidth="1"/>
    <col min="15075" max="15075" width="1" style="756" customWidth="1"/>
    <col min="15076" max="15076" width="16.5703125" style="756" customWidth="1"/>
    <col min="15077" max="15077" width="0.5703125" style="756" customWidth="1"/>
    <col min="15078" max="15078" width="0.7109375" style="756" customWidth="1"/>
    <col min="15079" max="15079" width="27.85546875" style="756" customWidth="1"/>
    <col min="15080" max="15080" width="0.85546875" style="756" customWidth="1"/>
    <col min="15081" max="15081" width="27.42578125" style="756" customWidth="1"/>
    <col min="15082" max="15082" width="14.7109375" style="756" customWidth="1"/>
    <col min="15083" max="15083" width="0.42578125" style="756" customWidth="1"/>
    <col min="15084" max="15084" width="0.7109375" style="756" customWidth="1"/>
    <col min="15085" max="15085" width="21.7109375" style="756" customWidth="1"/>
    <col min="15086" max="15086" width="1.28515625" style="756" customWidth="1"/>
    <col min="15087" max="15087" width="21.140625" style="756" customWidth="1"/>
    <col min="15088" max="15292" width="11.42578125" style="756"/>
    <col min="15293" max="15293" width="0.7109375" style="756" customWidth="1"/>
    <col min="15294" max="15295" width="1.5703125" style="756" customWidth="1"/>
    <col min="15296" max="15296" width="16.42578125" style="756" customWidth="1"/>
    <col min="15297" max="15299" width="10.42578125" style="756" customWidth="1"/>
    <col min="15300" max="15300" width="8.7109375" style="756" customWidth="1"/>
    <col min="15301" max="15301" width="0.7109375" style="756" customWidth="1"/>
    <col min="15302" max="15302" width="3.140625" style="756" customWidth="1"/>
    <col min="15303" max="15303" width="1.140625" style="756" customWidth="1"/>
    <col min="15304" max="15304" width="18" style="756" customWidth="1"/>
    <col min="15305" max="15305" width="9.42578125" style="756" customWidth="1"/>
    <col min="15306" max="15306" width="8.7109375" style="756" customWidth="1"/>
    <col min="15307" max="15307" width="9.28515625" style="756" customWidth="1"/>
    <col min="15308" max="15308" width="10.140625" style="756" customWidth="1"/>
    <col min="15309" max="15309" width="5.140625" style="756" customWidth="1"/>
    <col min="15310" max="15310" width="10.140625" style="756" customWidth="1"/>
    <col min="15311" max="15311" width="6.42578125" style="756" customWidth="1"/>
    <col min="15312" max="15312" width="11.42578125" style="756"/>
    <col min="15313" max="15313" width="1.28515625" style="756" customWidth="1"/>
    <col min="15314" max="15314" width="1.42578125" style="756" customWidth="1"/>
    <col min="15315" max="15315" width="8.28515625" style="756" customWidth="1"/>
    <col min="15316" max="15316" width="11.42578125" style="756"/>
    <col min="15317" max="15318" width="10.7109375" style="756" customWidth="1"/>
    <col min="15319" max="15319" width="10.28515625" style="756" customWidth="1"/>
    <col min="15320" max="15320" width="11.28515625" style="756" customWidth="1"/>
    <col min="15321" max="15321" width="7.7109375" style="756" customWidth="1"/>
    <col min="15322" max="15322" width="10.140625" style="756" customWidth="1"/>
    <col min="15323" max="15323" width="6.5703125" style="756" customWidth="1"/>
    <col min="15324" max="15324" width="1.140625" style="756" customWidth="1"/>
    <col min="15325" max="15325" width="24.5703125" style="756" customWidth="1"/>
    <col min="15326" max="15326" width="9.85546875" style="756" customWidth="1"/>
    <col min="15327" max="15327" width="10.7109375" style="756" customWidth="1"/>
    <col min="15328" max="15328" width="10.85546875" style="756" customWidth="1"/>
    <col min="15329" max="15329" width="11.140625" style="756" customWidth="1"/>
    <col min="15330" max="15330" width="9.85546875" style="756" customWidth="1"/>
    <col min="15331" max="15331" width="1" style="756" customWidth="1"/>
    <col min="15332" max="15332" width="16.5703125" style="756" customWidth="1"/>
    <col min="15333" max="15333" width="0.5703125" style="756" customWidth="1"/>
    <col min="15334" max="15334" width="0.7109375" style="756" customWidth="1"/>
    <col min="15335" max="15335" width="27.85546875" style="756" customWidth="1"/>
    <col min="15336" max="15336" width="0.85546875" style="756" customWidth="1"/>
    <col min="15337" max="15337" width="27.42578125" style="756" customWidth="1"/>
    <col min="15338" max="15338" width="14.7109375" style="756" customWidth="1"/>
    <col min="15339" max="15339" width="0.42578125" style="756" customWidth="1"/>
    <col min="15340" max="15340" width="0.7109375" style="756" customWidth="1"/>
    <col min="15341" max="15341" width="21.7109375" style="756" customWidth="1"/>
    <col min="15342" max="15342" width="1.28515625" style="756" customWidth="1"/>
    <col min="15343" max="15343" width="21.140625" style="756" customWidth="1"/>
    <col min="15344" max="15548" width="11.42578125" style="756"/>
    <col min="15549" max="15549" width="0.7109375" style="756" customWidth="1"/>
    <col min="15550" max="15551" width="1.5703125" style="756" customWidth="1"/>
    <col min="15552" max="15552" width="16.42578125" style="756" customWidth="1"/>
    <col min="15553" max="15555" width="10.42578125" style="756" customWidth="1"/>
    <col min="15556" max="15556" width="8.7109375" style="756" customWidth="1"/>
    <col min="15557" max="15557" width="0.7109375" style="756" customWidth="1"/>
    <col min="15558" max="15558" width="3.140625" style="756" customWidth="1"/>
    <col min="15559" max="15559" width="1.140625" style="756" customWidth="1"/>
    <col min="15560" max="15560" width="18" style="756" customWidth="1"/>
    <col min="15561" max="15561" width="9.42578125" style="756" customWidth="1"/>
    <col min="15562" max="15562" width="8.7109375" style="756" customWidth="1"/>
    <col min="15563" max="15563" width="9.28515625" style="756" customWidth="1"/>
    <col min="15564" max="15564" width="10.140625" style="756" customWidth="1"/>
    <col min="15565" max="15565" width="5.140625" style="756" customWidth="1"/>
    <col min="15566" max="15566" width="10.140625" style="756" customWidth="1"/>
    <col min="15567" max="15567" width="6.42578125" style="756" customWidth="1"/>
    <col min="15568" max="15568" width="11.42578125" style="756"/>
    <col min="15569" max="15569" width="1.28515625" style="756" customWidth="1"/>
    <col min="15570" max="15570" width="1.42578125" style="756" customWidth="1"/>
    <col min="15571" max="15571" width="8.28515625" style="756" customWidth="1"/>
    <col min="15572" max="15572" width="11.42578125" style="756"/>
    <col min="15573" max="15574" width="10.7109375" style="756" customWidth="1"/>
    <col min="15575" max="15575" width="10.28515625" style="756" customWidth="1"/>
    <col min="15576" max="15576" width="11.28515625" style="756" customWidth="1"/>
    <col min="15577" max="15577" width="7.7109375" style="756" customWidth="1"/>
    <col min="15578" max="15578" width="10.140625" style="756" customWidth="1"/>
    <col min="15579" max="15579" width="6.5703125" style="756" customWidth="1"/>
    <col min="15580" max="15580" width="1.140625" style="756" customWidth="1"/>
    <col min="15581" max="15581" width="24.5703125" style="756" customWidth="1"/>
    <col min="15582" max="15582" width="9.85546875" style="756" customWidth="1"/>
    <col min="15583" max="15583" width="10.7109375" style="756" customWidth="1"/>
    <col min="15584" max="15584" width="10.85546875" style="756" customWidth="1"/>
    <col min="15585" max="15585" width="11.140625" style="756" customWidth="1"/>
    <col min="15586" max="15586" width="9.85546875" style="756" customWidth="1"/>
    <col min="15587" max="15587" width="1" style="756" customWidth="1"/>
    <col min="15588" max="15588" width="16.5703125" style="756" customWidth="1"/>
    <col min="15589" max="15589" width="0.5703125" style="756" customWidth="1"/>
    <col min="15590" max="15590" width="0.7109375" style="756" customWidth="1"/>
    <col min="15591" max="15591" width="27.85546875" style="756" customWidth="1"/>
    <col min="15592" max="15592" width="0.85546875" style="756" customWidth="1"/>
    <col min="15593" max="15593" width="27.42578125" style="756" customWidth="1"/>
    <col min="15594" max="15594" width="14.7109375" style="756" customWidth="1"/>
    <col min="15595" max="15595" width="0.42578125" style="756" customWidth="1"/>
    <col min="15596" max="15596" width="0.7109375" style="756" customWidth="1"/>
    <col min="15597" max="15597" width="21.7109375" style="756" customWidth="1"/>
    <col min="15598" max="15598" width="1.28515625" style="756" customWidth="1"/>
    <col min="15599" max="15599" width="21.140625" style="756" customWidth="1"/>
    <col min="15600" max="15804" width="11.42578125" style="756"/>
    <col min="15805" max="15805" width="0.7109375" style="756" customWidth="1"/>
    <col min="15806" max="15807" width="1.5703125" style="756" customWidth="1"/>
    <col min="15808" max="15808" width="16.42578125" style="756" customWidth="1"/>
    <col min="15809" max="15811" width="10.42578125" style="756" customWidth="1"/>
    <col min="15812" max="15812" width="8.7109375" style="756" customWidth="1"/>
    <col min="15813" max="15813" width="0.7109375" style="756" customWidth="1"/>
    <col min="15814" max="15814" width="3.140625" style="756" customWidth="1"/>
    <col min="15815" max="15815" width="1.140625" style="756" customWidth="1"/>
    <col min="15816" max="15816" width="18" style="756" customWidth="1"/>
    <col min="15817" max="15817" width="9.42578125" style="756" customWidth="1"/>
    <col min="15818" max="15818" width="8.7109375" style="756" customWidth="1"/>
    <col min="15819" max="15819" width="9.28515625" style="756" customWidth="1"/>
    <col min="15820" max="15820" width="10.140625" style="756" customWidth="1"/>
    <col min="15821" max="15821" width="5.140625" style="756" customWidth="1"/>
    <col min="15822" max="15822" width="10.140625" style="756" customWidth="1"/>
    <col min="15823" max="15823" width="6.42578125" style="756" customWidth="1"/>
    <col min="15824" max="15824" width="11.42578125" style="756"/>
    <col min="15825" max="15825" width="1.28515625" style="756" customWidth="1"/>
    <col min="15826" max="15826" width="1.42578125" style="756" customWidth="1"/>
    <col min="15827" max="15827" width="8.28515625" style="756" customWidth="1"/>
    <col min="15828" max="15828" width="11.42578125" style="756"/>
    <col min="15829" max="15830" width="10.7109375" style="756" customWidth="1"/>
    <col min="15831" max="15831" width="10.28515625" style="756" customWidth="1"/>
    <col min="15832" max="15832" width="11.28515625" style="756" customWidth="1"/>
    <col min="15833" max="15833" width="7.7109375" style="756" customWidth="1"/>
    <col min="15834" max="15834" width="10.140625" style="756" customWidth="1"/>
    <col min="15835" max="15835" width="6.5703125" style="756" customWidth="1"/>
    <col min="15836" max="15836" width="1.140625" style="756" customWidth="1"/>
    <col min="15837" max="15837" width="24.5703125" style="756" customWidth="1"/>
    <col min="15838" max="15838" width="9.85546875" style="756" customWidth="1"/>
    <col min="15839" max="15839" width="10.7109375" style="756" customWidth="1"/>
    <col min="15840" max="15840" width="10.85546875" style="756" customWidth="1"/>
    <col min="15841" max="15841" width="11.140625" style="756" customWidth="1"/>
    <col min="15842" max="15842" width="9.85546875" style="756" customWidth="1"/>
    <col min="15843" max="15843" width="1" style="756" customWidth="1"/>
    <col min="15844" max="15844" width="16.5703125" style="756" customWidth="1"/>
    <col min="15845" max="15845" width="0.5703125" style="756" customWidth="1"/>
    <col min="15846" max="15846" width="0.7109375" style="756" customWidth="1"/>
    <col min="15847" max="15847" width="27.85546875" style="756" customWidth="1"/>
    <col min="15848" max="15848" width="0.85546875" style="756" customWidth="1"/>
    <col min="15849" max="15849" width="27.42578125" style="756" customWidth="1"/>
    <col min="15850" max="15850" width="14.7109375" style="756" customWidth="1"/>
    <col min="15851" max="15851" width="0.42578125" style="756" customWidth="1"/>
    <col min="15852" max="15852" width="0.7109375" style="756" customWidth="1"/>
    <col min="15853" max="15853" width="21.7109375" style="756" customWidth="1"/>
    <col min="15854" max="15854" width="1.28515625" style="756" customWidth="1"/>
    <col min="15855" max="15855" width="21.140625" style="756" customWidth="1"/>
    <col min="15856" max="16060" width="11.42578125" style="756"/>
    <col min="16061" max="16061" width="0.7109375" style="756" customWidth="1"/>
    <col min="16062" max="16063" width="1.5703125" style="756" customWidth="1"/>
    <col min="16064" max="16064" width="16.42578125" style="756" customWidth="1"/>
    <col min="16065" max="16067" width="10.42578125" style="756" customWidth="1"/>
    <col min="16068" max="16068" width="8.7109375" style="756" customWidth="1"/>
    <col min="16069" max="16069" width="0.7109375" style="756" customWidth="1"/>
    <col min="16070" max="16070" width="3.140625" style="756" customWidth="1"/>
    <col min="16071" max="16071" width="1.140625" style="756" customWidth="1"/>
    <col min="16072" max="16072" width="18" style="756" customWidth="1"/>
    <col min="16073" max="16073" width="9.42578125" style="756" customWidth="1"/>
    <col min="16074" max="16074" width="8.7109375" style="756" customWidth="1"/>
    <col min="16075" max="16075" width="9.28515625" style="756" customWidth="1"/>
    <col min="16076" max="16076" width="10.140625" style="756" customWidth="1"/>
    <col min="16077" max="16077" width="5.140625" style="756" customWidth="1"/>
    <col min="16078" max="16078" width="10.140625" style="756" customWidth="1"/>
    <col min="16079" max="16079" width="6.42578125" style="756" customWidth="1"/>
    <col min="16080" max="16080" width="11.42578125" style="756"/>
    <col min="16081" max="16081" width="1.28515625" style="756" customWidth="1"/>
    <col min="16082" max="16082" width="1.42578125" style="756" customWidth="1"/>
    <col min="16083" max="16083" width="8.28515625" style="756" customWidth="1"/>
    <col min="16084" max="16084" width="11.42578125" style="756"/>
    <col min="16085" max="16086" width="10.7109375" style="756" customWidth="1"/>
    <col min="16087" max="16087" width="10.28515625" style="756" customWidth="1"/>
    <col min="16088" max="16088" width="11.28515625" style="756" customWidth="1"/>
    <col min="16089" max="16089" width="7.7109375" style="756" customWidth="1"/>
    <col min="16090" max="16090" width="10.140625" style="756" customWidth="1"/>
    <col min="16091" max="16091" width="6.5703125" style="756" customWidth="1"/>
    <col min="16092" max="16092" width="1.140625" style="756" customWidth="1"/>
    <col min="16093" max="16093" width="24.5703125" style="756" customWidth="1"/>
    <col min="16094" max="16094" width="9.85546875" style="756" customWidth="1"/>
    <col min="16095" max="16095" width="10.7109375" style="756" customWidth="1"/>
    <col min="16096" max="16096" width="10.85546875" style="756" customWidth="1"/>
    <col min="16097" max="16097" width="11.140625" style="756" customWidth="1"/>
    <col min="16098" max="16098" width="9.85546875" style="756" customWidth="1"/>
    <col min="16099" max="16099" width="1" style="756" customWidth="1"/>
    <col min="16100" max="16100" width="16.5703125" style="756" customWidth="1"/>
    <col min="16101" max="16101" width="0.5703125" style="756" customWidth="1"/>
    <col min="16102" max="16102" width="0.7109375" style="756" customWidth="1"/>
    <col min="16103" max="16103" width="27.85546875" style="756" customWidth="1"/>
    <col min="16104" max="16104" width="0.85546875" style="756" customWidth="1"/>
    <col min="16105" max="16105" width="27.42578125" style="756" customWidth="1"/>
    <col min="16106" max="16106" width="14.7109375" style="756" customWidth="1"/>
    <col min="16107" max="16107" width="0.42578125" style="756" customWidth="1"/>
    <col min="16108" max="16108" width="0.7109375" style="756" customWidth="1"/>
    <col min="16109" max="16109" width="21.7109375" style="756" customWidth="1"/>
    <col min="16110" max="16110" width="1.28515625" style="756" customWidth="1"/>
    <col min="16111" max="16111" width="21.140625" style="756" customWidth="1"/>
    <col min="16112" max="16381" width="11.42578125" style="756"/>
    <col min="16382" max="16384" width="11.5703125" style="756" customWidth="1"/>
  </cols>
  <sheetData>
    <row r="1" spans="2:11" s="789" customFormat="1" ht="14.25" customHeight="1"/>
    <row r="2" spans="2:11" ht="13.9" customHeight="1">
      <c r="B2" s="1714" t="s">
        <v>2078</v>
      </c>
      <c r="C2" s="1714"/>
      <c r="D2" s="1714"/>
      <c r="E2" s="1714"/>
      <c r="F2" s="1714"/>
      <c r="G2" s="1714"/>
      <c r="H2" s="978"/>
    </row>
    <row r="3" spans="2:11" ht="15" thickBot="1">
      <c r="B3" s="1715" t="s">
        <v>644</v>
      </c>
      <c r="C3" s="1715"/>
      <c r="D3" s="1715"/>
      <c r="E3" s="1715"/>
      <c r="F3" s="1715"/>
      <c r="G3" s="1715"/>
      <c r="H3" s="978"/>
    </row>
    <row r="4" spans="2:11" ht="23.25" customHeight="1">
      <c r="B4" s="1716" t="s">
        <v>3</v>
      </c>
      <c r="C4" s="1718" t="s">
        <v>2079</v>
      </c>
      <c r="D4" s="1718" t="s">
        <v>2080</v>
      </c>
      <c r="E4" s="1718" t="s">
        <v>2081</v>
      </c>
      <c r="F4" s="1718" t="s">
        <v>2082</v>
      </c>
      <c r="G4" s="1720" t="s">
        <v>2083</v>
      </c>
      <c r="H4" s="978"/>
    </row>
    <row r="5" spans="2:11" ht="17.25" customHeight="1">
      <c r="B5" s="1717"/>
      <c r="C5" s="1719"/>
      <c r="D5" s="1719"/>
      <c r="E5" s="1719"/>
      <c r="F5" s="1719"/>
      <c r="G5" s="1721"/>
      <c r="H5" s="978"/>
    </row>
    <row r="6" spans="2:11" ht="12.75" customHeight="1" thickBot="1">
      <c r="B6" s="979"/>
      <c r="C6" s="980"/>
      <c r="D6" s="981" t="s">
        <v>2084</v>
      </c>
      <c r="E6" s="981" t="s">
        <v>2085</v>
      </c>
      <c r="F6" s="981" t="s">
        <v>2086</v>
      </c>
      <c r="G6" s="1722"/>
      <c r="H6" s="978"/>
    </row>
    <row r="7" spans="2:11" ht="17.25" customHeight="1">
      <c r="B7" s="982" t="s">
        <v>15</v>
      </c>
      <c r="C7" s="983"/>
      <c r="D7" s="984">
        <f>SUM(D8:D9)</f>
        <v>1534235126</v>
      </c>
      <c r="E7" s="984">
        <f>E8+E9</f>
        <v>524142029.40000004</v>
      </c>
      <c r="F7" s="984">
        <f>D7-E7</f>
        <v>1010093096.5999999</v>
      </c>
      <c r="G7" s="985">
        <f>G8+G9</f>
        <v>133446556.25000001</v>
      </c>
      <c r="H7" s="986"/>
      <c r="I7" s="722"/>
      <c r="J7" s="722"/>
      <c r="K7" s="973"/>
    </row>
    <row r="8" spans="2:11" ht="17.25" customHeight="1">
      <c r="B8" s="987" t="s">
        <v>2087</v>
      </c>
      <c r="C8" s="988">
        <v>405456000</v>
      </c>
      <c r="D8" s="989">
        <v>398859429</v>
      </c>
      <c r="E8" s="990">
        <v>162113523.05000001</v>
      </c>
      <c r="F8" s="988">
        <f>D8-E8</f>
        <v>236745905.94999999</v>
      </c>
      <c r="G8" s="991">
        <v>34261920.980000004</v>
      </c>
      <c r="H8" s="986"/>
      <c r="I8" s="722"/>
      <c r="J8" s="722"/>
    </row>
    <row r="9" spans="2:11" ht="14.45" customHeight="1">
      <c r="B9" s="992" t="s">
        <v>2088</v>
      </c>
      <c r="C9" s="993">
        <v>1200000000</v>
      </c>
      <c r="D9" s="994">
        <v>1135375697</v>
      </c>
      <c r="E9" s="995">
        <v>362028506.35000002</v>
      </c>
      <c r="F9" s="993">
        <f>D9-E9</f>
        <v>773347190.64999998</v>
      </c>
      <c r="G9" s="991">
        <v>99184635.270000011</v>
      </c>
      <c r="H9" s="986"/>
      <c r="I9" s="722"/>
      <c r="J9" s="722"/>
    </row>
    <row r="10" spans="2:11" ht="3" customHeight="1" thickBot="1">
      <c r="B10" s="996"/>
      <c r="C10" s="997"/>
      <c r="D10" s="998"/>
      <c r="E10" s="998"/>
      <c r="F10" s="998"/>
      <c r="G10" s="999"/>
      <c r="H10" s="978"/>
    </row>
    <row r="11" spans="2:11" ht="27.75" customHeight="1">
      <c r="B11" s="1710" t="s">
        <v>2089</v>
      </c>
      <c r="C11" s="1710"/>
      <c r="D11" s="1710"/>
      <c r="E11" s="1710"/>
      <c r="F11" s="1710"/>
      <c r="G11" s="1710"/>
      <c r="H11" s="978"/>
    </row>
    <row r="12" spans="2:11" ht="13.5" customHeight="1">
      <c r="B12" s="1711" t="s">
        <v>2090</v>
      </c>
      <c r="C12" s="1711"/>
      <c r="D12" s="1711"/>
      <c r="E12" s="1711"/>
      <c r="F12" s="1711"/>
      <c r="G12" s="1711"/>
      <c r="H12" s="978"/>
    </row>
    <row r="13" spans="2:11" ht="21" customHeight="1">
      <c r="B13" s="1712"/>
      <c r="C13" s="1713"/>
      <c r="D13" s="1713"/>
      <c r="E13" s="1713"/>
      <c r="F13" s="1713"/>
      <c r="G13" s="1713"/>
    </row>
    <row r="14" spans="2:11" ht="11.45" customHeight="1">
      <c r="E14" s="1000"/>
    </row>
    <row r="15" spans="2:11" ht="5.45" customHeight="1"/>
    <row r="16" spans="2:11" ht="11.45" customHeight="1"/>
    <row r="17" spans="3:7" ht="28.15" customHeight="1">
      <c r="D17" s="1001"/>
      <c r="E17" s="1001"/>
      <c r="F17" s="1001"/>
    </row>
    <row r="18" spans="3:7" ht="5.45" customHeight="1"/>
    <row r="19" spans="3:7" ht="16.149999999999999" customHeight="1">
      <c r="C19" s="1001"/>
      <c r="F19" s="1001"/>
    </row>
    <row r="20" spans="3:7">
      <c r="F20" s="1001"/>
      <c r="G20" s="972"/>
    </row>
    <row r="21" spans="3:7" ht="15" customHeight="1">
      <c r="F21" s="1001"/>
    </row>
    <row r="22" spans="3:7" ht="14.45" customHeight="1"/>
    <row r="25" spans="3:7" ht="5.45" customHeight="1"/>
    <row r="26" spans="3:7" ht="15" customHeight="1"/>
    <row r="27" spans="3:7" ht="32.450000000000003" customHeight="1"/>
    <row r="28" spans="3:7" ht="15" customHeight="1"/>
    <row r="29" spans="3:7" ht="10.15" customHeight="1"/>
    <row r="30" spans="3:7" ht="15" customHeight="1"/>
    <row r="34" ht="13.9" customHeight="1"/>
    <row r="35" ht="15" customHeight="1"/>
    <row r="36" ht="15" customHeight="1"/>
    <row r="37" ht="17.45" customHeight="1"/>
    <row r="39" ht="18.600000000000001" customHeight="1"/>
    <row r="40" ht="15" customHeight="1"/>
    <row r="43" ht="13.9" customHeight="1"/>
    <row r="46" ht="22.15" customHeight="1"/>
    <row r="47" ht="8.4499999999999993" customHeight="1"/>
  </sheetData>
  <mergeCells count="11">
    <mergeCell ref="B11:G11"/>
    <mergeCell ref="B12:G12"/>
    <mergeCell ref="B13:G13"/>
    <mergeCell ref="B2:G2"/>
    <mergeCell ref="B3:G3"/>
    <mergeCell ref="B4:B5"/>
    <mergeCell ref="C4:C5"/>
    <mergeCell ref="D4:D5"/>
    <mergeCell ref="E4:E5"/>
    <mergeCell ref="F4:F5"/>
    <mergeCell ref="G4:G6"/>
  </mergeCells>
  <pageMargins left="0.70866141732283472" right="0.70866141732283472" top="0.74803149606299213" bottom="0.74803149606299213" header="0.31496062992125984" footer="0.31496062992125984"/>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C1:V36"/>
  <sheetViews>
    <sheetView showGridLines="0" topLeftCell="C1" zoomScale="110" zoomScaleNormal="110" workbookViewId="0">
      <selection activeCell="K7" sqref="K7"/>
    </sheetView>
  </sheetViews>
  <sheetFormatPr baseColWidth="10" defaultRowHeight="14.25"/>
  <cols>
    <col min="1" max="1" width="1" style="1002" customWidth="1"/>
    <col min="2" max="2" width="6.7109375" style="1002" customWidth="1"/>
    <col min="3" max="3" width="1.7109375" style="1002" customWidth="1"/>
    <col min="4" max="4" width="1.85546875" style="1002" customWidth="1"/>
    <col min="5" max="5" width="21.28515625" style="1002" customWidth="1"/>
    <col min="6" max="6" width="18.42578125" style="1002" customWidth="1"/>
    <col min="7" max="7" width="16.28515625" style="1002" customWidth="1"/>
    <col min="8" max="9" width="16.28515625" style="1002" hidden="1" customWidth="1"/>
    <col min="10" max="10" width="18.5703125" style="1002" customWidth="1"/>
    <col min="11" max="11" width="16.28515625" style="1002" customWidth="1"/>
    <col min="12" max="12" width="18.7109375" style="1002" hidden="1" customWidth="1"/>
    <col min="13" max="13" width="18.5703125" style="973" hidden="1" customWidth="1"/>
    <col min="14" max="15" width="15.5703125" style="973" hidden="1" customWidth="1"/>
    <col min="16" max="16" width="14" style="973" hidden="1" customWidth="1"/>
    <col min="17" max="17" width="15.42578125" style="1002" hidden="1" customWidth="1"/>
    <col min="18" max="18" width="20" style="1002" customWidth="1"/>
    <col min="19" max="19" width="13.140625" style="1039" bestFit="1" customWidth="1"/>
    <col min="20" max="20" width="15.7109375" style="1039" customWidth="1"/>
    <col min="21" max="21" width="14.28515625" style="1039" customWidth="1"/>
    <col min="22" max="165" width="11.42578125" style="1002"/>
    <col min="166" max="166" width="0.7109375" style="1002" customWidth="1"/>
    <col min="167" max="168" width="1.5703125" style="1002" customWidth="1"/>
    <col min="169" max="169" width="16.42578125" style="1002" customWidth="1"/>
    <col min="170" max="172" width="10.42578125" style="1002" customWidth="1"/>
    <col min="173" max="173" width="8.7109375" style="1002" customWidth="1"/>
    <col min="174" max="174" width="0.7109375" style="1002" customWidth="1"/>
    <col min="175" max="175" width="3.140625" style="1002" customWidth="1"/>
    <col min="176" max="176" width="1.140625" style="1002" customWidth="1"/>
    <col min="177" max="177" width="18" style="1002" customWidth="1"/>
    <col min="178" max="178" width="9.42578125" style="1002" customWidth="1"/>
    <col min="179" max="179" width="8.7109375" style="1002" customWidth="1"/>
    <col min="180" max="180" width="9.28515625" style="1002" customWidth="1"/>
    <col min="181" max="181" width="10.140625" style="1002" customWidth="1"/>
    <col min="182" max="182" width="5.140625" style="1002" customWidth="1"/>
    <col min="183" max="183" width="10.140625" style="1002" customWidth="1"/>
    <col min="184" max="184" width="6.42578125" style="1002" customWidth="1"/>
    <col min="185" max="185" width="11.42578125" style="1002"/>
    <col min="186" max="186" width="1.28515625" style="1002" customWidth="1"/>
    <col min="187" max="187" width="1.42578125" style="1002" customWidth="1"/>
    <col min="188" max="188" width="8.28515625" style="1002" customWidth="1"/>
    <col min="189" max="189" width="11.42578125" style="1002"/>
    <col min="190" max="191" width="10.7109375" style="1002" customWidth="1"/>
    <col min="192" max="192" width="10.28515625" style="1002" customWidth="1"/>
    <col min="193" max="193" width="11.28515625" style="1002" customWidth="1"/>
    <col min="194" max="194" width="7.7109375" style="1002" customWidth="1"/>
    <col min="195" max="195" width="10.140625" style="1002" customWidth="1"/>
    <col min="196" max="196" width="6.5703125" style="1002" customWidth="1"/>
    <col min="197" max="197" width="1.140625" style="1002" customWidth="1"/>
    <col min="198" max="198" width="24.5703125" style="1002" customWidth="1"/>
    <col min="199" max="199" width="9.85546875" style="1002" customWidth="1"/>
    <col min="200" max="200" width="10.7109375" style="1002" customWidth="1"/>
    <col min="201" max="201" width="10.85546875" style="1002" customWidth="1"/>
    <col min="202" max="202" width="11.140625" style="1002" customWidth="1"/>
    <col min="203" max="203" width="9.85546875" style="1002" customWidth="1"/>
    <col min="204" max="204" width="1" style="1002" customWidth="1"/>
    <col min="205" max="205" width="16.5703125" style="1002" customWidth="1"/>
    <col min="206" max="206" width="0.5703125" style="1002" customWidth="1"/>
    <col min="207" max="207" width="0.7109375" style="1002" customWidth="1"/>
    <col min="208" max="208" width="27.85546875" style="1002" customWidth="1"/>
    <col min="209" max="209" width="0.85546875" style="1002" customWidth="1"/>
    <col min="210" max="210" width="27.42578125" style="1002" customWidth="1"/>
    <col min="211" max="211" width="14.7109375" style="1002" customWidth="1"/>
    <col min="212" max="212" width="0.42578125" style="1002" customWidth="1"/>
    <col min="213" max="213" width="0.7109375" style="1002" customWidth="1"/>
    <col min="214" max="214" width="21.7109375" style="1002" customWidth="1"/>
    <col min="215" max="215" width="1.28515625" style="1002" customWidth="1"/>
    <col min="216" max="216" width="21.140625" style="1002" customWidth="1"/>
    <col min="217" max="421" width="11.42578125" style="1002"/>
    <col min="422" max="422" width="0.7109375" style="1002" customWidth="1"/>
    <col min="423" max="424" width="1.5703125" style="1002" customWidth="1"/>
    <col min="425" max="425" width="16.42578125" style="1002" customWidth="1"/>
    <col min="426" max="428" width="10.42578125" style="1002" customWidth="1"/>
    <col min="429" max="429" width="8.7109375" style="1002" customWidth="1"/>
    <col min="430" max="430" width="0.7109375" style="1002" customWidth="1"/>
    <col min="431" max="431" width="3.140625" style="1002" customWidth="1"/>
    <col min="432" max="432" width="1.140625" style="1002" customWidth="1"/>
    <col min="433" max="433" width="18" style="1002" customWidth="1"/>
    <col min="434" max="434" width="9.42578125" style="1002" customWidth="1"/>
    <col min="435" max="435" width="8.7109375" style="1002" customWidth="1"/>
    <col min="436" max="436" width="9.28515625" style="1002" customWidth="1"/>
    <col min="437" max="437" width="10.140625" style="1002" customWidth="1"/>
    <col min="438" max="438" width="5.140625" style="1002" customWidth="1"/>
    <col min="439" max="439" width="10.140625" style="1002" customWidth="1"/>
    <col min="440" max="440" width="6.42578125" style="1002" customWidth="1"/>
    <col min="441" max="441" width="11.42578125" style="1002"/>
    <col min="442" max="442" width="1.28515625" style="1002" customWidth="1"/>
    <col min="443" max="443" width="1.42578125" style="1002" customWidth="1"/>
    <col min="444" max="444" width="8.28515625" style="1002" customWidth="1"/>
    <col min="445" max="445" width="11.42578125" style="1002"/>
    <col min="446" max="447" width="10.7109375" style="1002" customWidth="1"/>
    <col min="448" max="448" width="10.28515625" style="1002" customWidth="1"/>
    <col min="449" max="449" width="11.28515625" style="1002" customWidth="1"/>
    <col min="450" max="450" width="7.7109375" style="1002" customWidth="1"/>
    <col min="451" max="451" width="10.140625" style="1002" customWidth="1"/>
    <col min="452" max="452" width="6.5703125" style="1002" customWidth="1"/>
    <col min="453" max="453" width="1.140625" style="1002" customWidth="1"/>
    <col min="454" max="454" width="24.5703125" style="1002" customWidth="1"/>
    <col min="455" max="455" width="9.85546875" style="1002" customWidth="1"/>
    <col min="456" max="456" width="10.7109375" style="1002" customWidth="1"/>
    <col min="457" max="457" width="10.85546875" style="1002" customWidth="1"/>
    <col min="458" max="458" width="11.140625" style="1002" customWidth="1"/>
    <col min="459" max="459" width="9.85546875" style="1002" customWidth="1"/>
    <col min="460" max="460" width="1" style="1002" customWidth="1"/>
    <col min="461" max="461" width="16.5703125" style="1002" customWidth="1"/>
    <col min="462" max="462" width="0.5703125" style="1002" customWidth="1"/>
    <col min="463" max="463" width="0.7109375" style="1002" customWidth="1"/>
    <col min="464" max="464" width="27.85546875" style="1002" customWidth="1"/>
    <col min="465" max="465" width="0.85546875" style="1002" customWidth="1"/>
    <col min="466" max="466" width="27.42578125" style="1002" customWidth="1"/>
    <col min="467" max="467" width="14.7109375" style="1002" customWidth="1"/>
    <col min="468" max="468" width="0.42578125" style="1002" customWidth="1"/>
    <col min="469" max="469" width="0.7109375" style="1002" customWidth="1"/>
    <col min="470" max="470" width="21.7109375" style="1002" customWidth="1"/>
    <col min="471" max="471" width="1.28515625" style="1002" customWidth="1"/>
    <col min="472" max="472" width="21.140625" style="1002" customWidth="1"/>
    <col min="473" max="677" width="11.42578125" style="1002"/>
    <col min="678" max="678" width="0.7109375" style="1002" customWidth="1"/>
    <col min="679" max="680" width="1.5703125" style="1002" customWidth="1"/>
    <col min="681" max="681" width="16.42578125" style="1002" customWidth="1"/>
    <col min="682" max="684" width="10.42578125" style="1002" customWidth="1"/>
    <col min="685" max="685" width="8.7109375" style="1002" customWidth="1"/>
    <col min="686" max="686" width="0.7109375" style="1002" customWidth="1"/>
    <col min="687" max="687" width="3.140625" style="1002" customWidth="1"/>
    <col min="688" max="688" width="1.140625" style="1002" customWidth="1"/>
    <col min="689" max="689" width="18" style="1002" customWidth="1"/>
    <col min="690" max="690" width="9.42578125" style="1002" customWidth="1"/>
    <col min="691" max="691" width="8.7109375" style="1002" customWidth="1"/>
    <col min="692" max="692" width="9.28515625" style="1002" customWidth="1"/>
    <col min="693" max="693" width="10.140625" style="1002" customWidth="1"/>
    <col min="694" max="694" width="5.140625" style="1002" customWidth="1"/>
    <col min="695" max="695" width="10.140625" style="1002" customWidth="1"/>
    <col min="696" max="696" width="6.42578125" style="1002" customWidth="1"/>
    <col min="697" max="697" width="11.42578125" style="1002"/>
    <col min="698" max="698" width="1.28515625" style="1002" customWidth="1"/>
    <col min="699" max="699" width="1.42578125" style="1002" customWidth="1"/>
    <col min="700" max="700" width="8.28515625" style="1002" customWidth="1"/>
    <col min="701" max="701" width="11.42578125" style="1002"/>
    <col min="702" max="703" width="10.7109375" style="1002" customWidth="1"/>
    <col min="704" max="704" width="10.28515625" style="1002" customWidth="1"/>
    <col min="705" max="705" width="11.28515625" style="1002" customWidth="1"/>
    <col min="706" max="706" width="7.7109375" style="1002" customWidth="1"/>
    <col min="707" max="707" width="10.140625" style="1002" customWidth="1"/>
    <col min="708" max="708" width="6.5703125" style="1002" customWidth="1"/>
    <col min="709" max="709" width="1.140625" style="1002" customWidth="1"/>
    <col min="710" max="710" width="24.5703125" style="1002" customWidth="1"/>
    <col min="711" max="711" width="9.85546875" style="1002" customWidth="1"/>
    <col min="712" max="712" width="10.7109375" style="1002" customWidth="1"/>
    <col min="713" max="713" width="10.85546875" style="1002" customWidth="1"/>
    <col min="714" max="714" width="11.140625" style="1002" customWidth="1"/>
    <col min="715" max="715" width="9.85546875" style="1002" customWidth="1"/>
    <col min="716" max="716" width="1" style="1002" customWidth="1"/>
    <col min="717" max="717" width="16.5703125" style="1002" customWidth="1"/>
    <col min="718" max="718" width="0.5703125" style="1002" customWidth="1"/>
    <col min="719" max="719" width="0.7109375" style="1002" customWidth="1"/>
    <col min="720" max="720" width="27.85546875" style="1002" customWidth="1"/>
    <col min="721" max="721" width="0.85546875" style="1002" customWidth="1"/>
    <col min="722" max="722" width="27.42578125" style="1002" customWidth="1"/>
    <col min="723" max="723" width="14.7109375" style="1002" customWidth="1"/>
    <col min="724" max="724" width="0.42578125" style="1002" customWidth="1"/>
    <col min="725" max="725" width="0.7109375" style="1002" customWidth="1"/>
    <col min="726" max="726" width="21.7109375" style="1002" customWidth="1"/>
    <col min="727" max="727" width="1.28515625" style="1002" customWidth="1"/>
    <col min="728" max="728" width="21.140625" style="1002" customWidth="1"/>
    <col min="729" max="933" width="11.42578125" style="1002"/>
    <col min="934" max="934" width="0.7109375" style="1002" customWidth="1"/>
    <col min="935" max="936" width="1.5703125" style="1002" customWidth="1"/>
    <col min="937" max="937" width="16.42578125" style="1002" customWidth="1"/>
    <col min="938" max="940" width="10.42578125" style="1002" customWidth="1"/>
    <col min="941" max="941" width="8.7109375" style="1002" customWidth="1"/>
    <col min="942" max="942" width="0.7109375" style="1002" customWidth="1"/>
    <col min="943" max="943" width="3.140625" style="1002" customWidth="1"/>
    <col min="944" max="944" width="1.140625" style="1002" customWidth="1"/>
    <col min="945" max="945" width="18" style="1002" customWidth="1"/>
    <col min="946" max="946" width="9.42578125" style="1002" customWidth="1"/>
    <col min="947" max="947" width="8.7109375" style="1002" customWidth="1"/>
    <col min="948" max="948" width="9.28515625" style="1002" customWidth="1"/>
    <col min="949" max="949" width="10.140625" style="1002" customWidth="1"/>
    <col min="950" max="950" width="5.140625" style="1002" customWidth="1"/>
    <col min="951" max="951" width="10.140625" style="1002" customWidth="1"/>
    <col min="952" max="952" width="6.42578125" style="1002" customWidth="1"/>
    <col min="953" max="953" width="11.42578125" style="1002"/>
    <col min="954" max="954" width="1.28515625" style="1002" customWidth="1"/>
    <col min="955" max="955" width="1.42578125" style="1002" customWidth="1"/>
    <col min="956" max="956" width="8.28515625" style="1002" customWidth="1"/>
    <col min="957" max="957" width="11.42578125" style="1002"/>
    <col min="958" max="959" width="10.7109375" style="1002" customWidth="1"/>
    <col min="960" max="960" width="10.28515625" style="1002" customWidth="1"/>
    <col min="961" max="961" width="11.28515625" style="1002" customWidth="1"/>
    <col min="962" max="962" width="7.7109375" style="1002" customWidth="1"/>
    <col min="963" max="963" width="10.140625" style="1002" customWidth="1"/>
    <col min="964" max="964" width="6.5703125" style="1002" customWidth="1"/>
    <col min="965" max="965" width="1.140625" style="1002" customWidth="1"/>
    <col min="966" max="966" width="24.5703125" style="1002" customWidth="1"/>
    <col min="967" max="967" width="9.85546875" style="1002" customWidth="1"/>
    <col min="968" max="968" width="10.7109375" style="1002" customWidth="1"/>
    <col min="969" max="969" width="10.85546875" style="1002" customWidth="1"/>
    <col min="970" max="970" width="11.140625" style="1002" customWidth="1"/>
    <col min="971" max="971" width="9.85546875" style="1002" customWidth="1"/>
    <col min="972" max="972" width="1" style="1002" customWidth="1"/>
    <col min="973" max="973" width="16.5703125" style="1002" customWidth="1"/>
    <col min="974" max="974" width="0.5703125" style="1002" customWidth="1"/>
    <col min="975" max="975" width="0.7109375" style="1002" customWidth="1"/>
    <col min="976" max="976" width="27.85546875" style="1002" customWidth="1"/>
    <col min="977" max="977" width="0.85546875" style="1002" customWidth="1"/>
    <col min="978" max="978" width="27.42578125" style="1002" customWidth="1"/>
    <col min="979" max="979" width="14.7109375" style="1002" customWidth="1"/>
    <col min="980" max="980" width="0.42578125" style="1002" customWidth="1"/>
    <col min="981" max="981" width="0.7109375" style="1002" customWidth="1"/>
    <col min="982" max="982" width="21.7109375" style="1002" customWidth="1"/>
    <col min="983" max="983" width="1.28515625" style="1002" customWidth="1"/>
    <col min="984" max="984" width="21.140625" style="1002" customWidth="1"/>
    <col min="985" max="1189" width="11.42578125" style="1002"/>
    <col min="1190" max="1190" width="0.7109375" style="1002" customWidth="1"/>
    <col min="1191" max="1192" width="1.5703125" style="1002" customWidth="1"/>
    <col min="1193" max="1193" width="16.42578125" style="1002" customWidth="1"/>
    <col min="1194" max="1196" width="10.42578125" style="1002" customWidth="1"/>
    <col min="1197" max="1197" width="8.7109375" style="1002" customWidth="1"/>
    <col min="1198" max="1198" width="0.7109375" style="1002" customWidth="1"/>
    <col min="1199" max="1199" width="3.140625" style="1002" customWidth="1"/>
    <col min="1200" max="1200" width="1.140625" style="1002" customWidth="1"/>
    <col min="1201" max="1201" width="18" style="1002" customWidth="1"/>
    <col min="1202" max="1202" width="9.42578125" style="1002" customWidth="1"/>
    <col min="1203" max="1203" width="8.7109375" style="1002" customWidth="1"/>
    <col min="1204" max="1204" width="9.28515625" style="1002" customWidth="1"/>
    <col min="1205" max="1205" width="10.140625" style="1002" customWidth="1"/>
    <col min="1206" max="1206" width="5.140625" style="1002" customWidth="1"/>
    <col min="1207" max="1207" width="10.140625" style="1002" customWidth="1"/>
    <col min="1208" max="1208" width="6.42578125" style="1002" customWidth="1"/>
    <col min="1209" max="1209" width="11.42578125" style="1002"/>
    <col min="1210" max="1210" width="1.28515625" style="1002" customWidth="1"/>
    <col min="1211" max="1211" width="1.42578125" style="1002" customWidth="1"/>
    <col min="1212" max="1212" width="8.28515625" style="1002" customWidth="1"/>
    <col min="1213" max="1213" width="11.42578125" style="1002"/>
    <col min="1214" max="1215" width="10.7109375" style="1002" customWidth="1"/>
    <col min="1216" max="1216" width="10.28515625" style="1002" customWidth="1"/>
    <col min="1217" max="1217" width="11.28515625" style="1002" customWidth="1"/>
    <col min="1218" max="1218" width="7.7109375" style="1002" customWidth="1"/>
    <col min="1219" max="1219" width="10.140625" style="1002" customWidth="1"/>
    <col min="1220" max="1220" width="6.5703125" style="1002" customWidth="1"/>
    <col min="1221" max="1221" width="1.140625" style="1002" customWidth="1"/>
    <col min="1222" max="1222" width="24.5703125" style="1002" customWidth="1"/>
    <col min="1223" max="1223" width="9.85546875" style="1002" customWidth="1"/>
    <col min="1224" max="1224" width="10.7109375" style="1002" customWidth="1"/>
    <col min="1225" max="1225" width="10.85546875" style="1002" customWidth="1"/>
    <col min="1226" max="1226" width="11.140625" style="1002" customWidth="1"/>
    <col min="1227" max="1227" width="9.85546875" style="1002" customWidth="1"/>
    <col min="1228" max="1228" width="1" style="1002" customWidth="1"/>
    <col min="1229" max="1229" width="16.5703125" style="1002" customWidth="1"/>
    <col min="1230" max="1230" width="0.5703125" style="1002" customWidth="1"/>
    <col min="1231" max="1231" width="0.7109375" style="1002" customWidth="1"/>
    <col min="1232" max="1232" width="27.85546875" style="1002" customWidth="1"/>
    <col min="1233" max="1233" width="0.85546875" style="1002" customWidth="1"/>
    <col min="1234" max="1234" width="27.42578125" style="1002" customWidth="1"/>
    <col min="1235" max="1235" width="14.7109375" style="1002" customWidth="1"/>
    <col min="1236" max="1236" width="0.42578125" style="1002" customWidth="1"/>
    <col min="1237" max="1237" width="0.7109375" style="1002" customWidth="1"/>
    <col min="1238" max="1238" width="21.7109375" style="1002" customWidth="1"/>
    <col min="1239" max="1239" width="1.28515625" style="1002" customWidth="1"/>
    <col min="1240" max="1240" width="21.140625" style="1002" customWidth="1"/>
    <col min="1241" max="1445" width="11.42578125" style="1002"/>
    <col min="1446" max="1446" width="0.7109375" style="1002" customWidth="1"/>
    <col min="1447" max="1448" width="1.5703125" style="1002" customWidth="1"/>
    <col min="1449" max="1449" width="16.42578125" style="1002" customWidth="1"/>
    <col min="1450" max="1452" width="10.42578125" style="1002" customWidth="1"/>
    <col min="1453" max="1453" width="8.7109375" style="1002" customWidth="1"/>
    <col min="1454" max="1454" width="0.7109375" style="1002" customWidth="1"/>
    <col min="1455" max="1455" width="3.140625" style="1002" customWidth="1"/>
    <col min="1456" max="1456" width="1.140625" style="1002" customWidth="1"/>
    <col min="1457" max="1457" width="18" style="1002" customWidth="1"/>
    <col min="1458" max="1458" width="9.42578125" style="1002" customWidth="1"/>
    <col min="1459" max="1459" width="8.7109375" style="1002" customWidth="1"/>
    <col min="1460" max="1460" width="9.28515625" style="1002" customWidth="1"/>
    <col min="1461" max="1461" width="10.140625" style="1002" customWidth="1"/>
    <col min="1462" max="1462" width="5.140625" style="1002" customWidth="1"/>
    <col min="1463" max="1463" width="10.140625" style="1002" customWidth="1"/>
    <col min="1464" max="1464" width="6.42578125" style="1002" customWidth="1"/>
    <col min="1465" max="1465" width="11.42578125" style="1002"/>
    <col min="1466" max="1466" width="1.28515625" style="1002" customWidth="1"/>
    <col min="1467" max="1467" width="1.42578125" style="1002" customWidth="1"/>
    <col min="1468" max="1468" width="8.28515625" style="1002" customWidth="1"/>
    <col min="1469" max="1469" width="11.42578125" style="1002"/>
    <col min="1470" max="1471" width="10.7109375" style="1002" customWidth="1"/>
    <col min="1472" max="1472" width="10.28515625" style="1002" customWidth="1"/>
    <col min="1473" max="1473" width="11.28515625" style="1002" customWidth="1"/>
    <col min="1474" max="1474" width="7.7109375" style="1002" customWidth="1"/>
    <col min="1475" max="1475" width="10.140625" style="1002" customWidth="1"/>
    <col min="1476" max="1476" width="6.5703125" style="1002" customWidth="1"/>
    <col min="1477" max="1477" width="1.140625" style="1002" customWidth="1"/>
    <col min="1478" max="1478" width="24.5703125" style="1002" customWidth="1"/>
    <col min="1479" max="1479" width="9.85546875" style="1002" customWidth="1"/>
    <col min="1480" max="1480" width="10.7109375" style="1002" customWidth="1"/>
    <col min="1481" max="1481" width="10.85546875" style="1002" customWidth="1"/>
    <col min="1482" max="1482" width="11.140625" style="1002" customWidth="1"/>
    <col min="1483" max="1483" width="9.85546875" style="1002" customWidth="1"/>
    <col min="1484" max="1484" width="1" style="1002" customWidth="1"/>
    <col min="1485" max="1485" width="16.5703125" style="1002" customWidth="1"/>
    <col min="1486" max="1486" width="0.5703125" style="1002" customWidth="1"/>
    <col min="1487" max="1487" width="0.7109375" style="1002" customWidth="1"/>
    <col min="1488" max="1488" width="27.85546875" style="1002" customWidth="1"/>
    <col min="1489" max="1489" width="0.85546875" style="1002" customWidth="1"/>
    <col min="1490" max="1490" width="27.42578125" style="1002" customWidth="1"/>
    <col min="1491" max="1491" width="14.7109375" style="1002" customWidth="1"/>
    <col min="1492" max="1492" width="0.42578125" style="1002" customWidth="1"/>
    <col min="1493" max="1493" width="0.7109375" style="1002" customWidth="1"/>
    <col min="1494" max="1494" width="21.7109375" style="1002" customWidth="1"/>
    <col min="1495" max="1495" width="1.28515625" style="1002" customWidth="1"/>
    <col min="1496" max="1496" width="21.140625" style="1002" customWidth="1"/>
    <col min="1497" max="1701" width="11.42578125" style="1002"/>
    <col min="1702" max="1702" width="0.7109375" style="1002" customWidth="1"/>
    <col min="1703" max="1704" width="1.5703125" style="1002" customWidth="1"/>
    <col min="1705" max="1705" width="16.42578125" style="1002" customWidth="1"/>
    <col min="1706" max="1708" width="10.42578125" style="1002" customWidth="1"/>
    <col min="1709" max="1709" width="8.7109375" style="1002" customWidth="1"/>
    <col min="1710" max="1710" width="0.7109375" style="1002" customWidth="1"/>
    <col min="1711" max="1711" width="3.140625" style="1002" customWidth="1"/>
    <col min="1712" max="1712" width="1.140625" style="1002" customWidth="1"/>
    <col min="1713" max="1713" width="18" style="1002" customWidth="1"/>
    <col min="1714" max="1714" width="9.42578125" style="1002" customWidth="1"/>
    <col min="1715" max="1715" width="8.7109375" style="1002" customWidth="1"/>
    <col min="1716" max="1716" width="9.28515625" style="1002" customWidth="1"/>
    <col min="1717" max="1717" width="10.140625" style="1002" customWidth="1"/>
    <col min="1718" max="1718" width="5.140625" style="1002" customWidth="1"/>
    <col min="1719" max="1719" width="10.140625" style="1002" customWidth="1"/>
    <col min="1720" max="1720" width="6.42578125" style="1002" customWidth="1"/>
    <col min="1721" max="1721" width="11.42578125" style="1002"/>
    <col min="1722" max="1722" width="1.28515625" style="1002" customWidth="1"/>
    <col min="1723" max="1723" width="1.42578125" style="1002" customWidth="1"/>
    <col min="1724" max="1724" width="8.28515625" style="1002" customWidth="1"/>
    <col min="1725" max="1725" width="11.42578125" style="1002"/>
    <col min="1726" max="1727" width="10.7109375" style="1002" customWidth="1"/>
    <col min="1728" max="1728" width="10.28515625" style="1002" customWidth="1"/>
    <col min="1729" max="1729" width="11.28515625" style="1002" customWidth="1"/>
    <col min="1730" max="1730" width="7.7109375" style="1002" customWidth="1"/>
    <col min="1731" max="1731" width="10.140625" style="1002" customWidth="1"/>
    <col min="1732" max="1732" width="6.5703125" style="1002" customWidth="1"/>
    <col min="1733" max="1733" width="1.140625" style="1002" customWidth="1"/>
    <col min="1734" max="1734" width="24.5703125" style="1002" customWidth="1"/>
    <col min="1735" max="1735" width="9.85546875" style="1002" customWidth="1"/>
    <col min="1736" max="1736" width="10.7109375" style="1002" customWidth="1"/>
    <col min="1737" max="1737" width="10.85546875" style="1002" customWidth="1"/>
    <col min="1738" max="1738" width="11.140625" style="1002" customWidth="1"/>
    <col min="1739" max="1739" width="9.85546875" style="1002" customWidth="1"/>
    <col min="1740" max="1740" width="1" style="1002" customWidth="1"/>
    <col min="1741" max="1741" width="16.5703125" style="1002" customWidth="1"/>
    <col min="1742" max="1742" width="0.5703125" style="1002" customWidth="1"/>
    <col min="1743" max="1743" width="0.7109375" style="1002" customWidth="1"/>
    <col min="1744" max="1744" width="27.85546875" style="1002" customWidth="1"/>
    <col min="1745" max="1745" width="0.85546875" style="1002" customWidth="1"/>
    <col min="1746" max="1746" width="27.42578125" style="1002" customWidth="1"/>
    <col min="1747" max="1747" width="14.7109375" style="1002" customWidth="1"/>
    <col min="1748" max="1748" width="0.42578125" style="1002" customWidth="1"/>
    <col min="1749" max="1749" width="0.7109375" style="1002" customWidth="1"/>
    <col min="1750" max="1750" width="21.7109375" style="1002" customWidth="1"/>
    <col min="1751" max="1751" width="1.28515625" style="1002" customWidth="1"/>
    <col min="1752" max="1752" width="21.140625" style="1002" customWidth="1"/>
    <col min="1753" max="1957" width="11.42578125" style="1002"/>
    <col min="1958" max="1958" width="0.7109375" style="1002" customWidth="1"/>
    <col min="1959" max="1960" width="1.5703125" style="1002" customWidth="1"/>
    <col min="1961" max="1961" width="16.42578125" style="1002" customWidth="1"/>
    <col min="1962" max="1964" width="10.42578125" style="1002" customWidth="1"/>
    <col min="1965" max="1965" width="8.7109375" style="1002" customWidth="1"/>
    <col min="1966" max="1966" width="0.7109375" style="1002" customWidth="1"/>
    <col min="1967" max="1967" width="3.140625" style="1002" customWidth="1"/>
    <col min="1968" max="1968" width="1.140625" style="1002" customWidth="1"/>
    <col min="1969" max="1969" width="18" style="1002" customWidth="1"/>
    <col min="1970" max="1970" width="9.42578125" style="1002" customWidth="1"/>
    <col min="1971" max="1971" width="8.7109375" style="1002" customWidth="1"/>
    <col min="1972" max="1972" width="9.28515625" style="1002" customWidth="1"/>
    <col min="1973" max="1973" width="10.140625" style="1002" customWidth="1"/>
    <col min="1974" max="1974" width="5.140625" style="1002" customWidth="1"/>
    <col min="1975" max="1975" width="10.140625" style="1002" customWidth="1"/>
    <col min="1976" max="1976" width="6.42578125" style="1002" customWidth="1"/>
    <col min="1977" max="1977" width="11.42578125" style="1002"/>
    <col min="1978" max="1978" width="1.28515625" style="1002" customWidth="1"/>
    <col min="1979" max="1979" width="1.42578125" style="1002" customWidth="1"/>
    <col min="1980" max="1980" width="8.28515625" style="1002" customWidth="1"/>
    <col min="1981" max="1981" width="11.42578125" style="1002"/>
    <col min="1982" max="1983" width="10.7109375" style="1002" customWidth="1"/>
    <col min="1984" max="1984" width="10.28515625" style="1002" customWidth="1"/>
    <col min="1985" max="1985" width="11.28515625" style="1002" customWidth="1"/>
    <col min="1986" max="1986" width="7.7109375" style="1002" customWidth="1"/>
    <col min="1987" max="1987" width="10.140625" style="1002" customWidth="1"/>
    <col min="1988" max="1988" width="6.5703125" style="1002" customWidth="1"/>
    <col min="1989" max="1989" width="1.140625" style="1002" customWidth="1"/>
    <col min="1990" max="1990" width="24.5703125" style="1002" customWidth="1"/>
    <col min="1991" max="1991" width="9.85546875" style="1002" customWidth="1"/>
    <col min="1992" max="1992" width="10.7109375" style="1002" customWidth="1"/>
    <col min="1993" max="1993" width="10.85546875" style="1002" customWidth="1"/>
    <col min="1994" max="1994" width="11.140625" style="1002" customWidth="1"/>
    <col min="1995" max="1995" width="9.85546875" style="1002" customWidth="1"/>
    <col min="1996" max="1996" width="1" style="1002" customWidth="1"/>
    <col min="1997" max="1997" width="16.5703125" style="1002" customWidth="1"/>
    <col min="1998" max="1998" width="0.5703125" style="1002" customWidth="1"/>
    <col min="1999" max="1999" width="0.7109375" style="1002" customWidth="1"/>
    <col min="2000" max="2000" width="27.85546875" style="1002" customWidth="1"/>
    <col min="2001" max="2001" width="0.85546875" style="1002" customWidth="1"/>
    <col min="2002" max="2002" width="27.42578125" style="1002" customWidth="1"/>
    <col min="2003" max="2003" width="14.7109375" style="1002" customWidth="1"/>
    <col min="2004" max="2004" width="0.42578125" style="1002" customWidth="1"/>
    <col min="2005" max="2005" width="0.7109375" style="1002" customWidth="1"/>
    <col min="2006" max="2006" width="21.7109375" style="1002" customWidth="1"/>
    <col min="2007" max="2007" width="1.28515625" style="1002" customWidth="1"/>
    <col min="2008" max="2008" width="21.140625" style="1002" customWidth="1"/>
    <col min="2009" max="2213" width="11.42578125" style="1002"/>
    <col min="2214" max="2214" width="0.7109375" style="1002" customWidth="1"/>
    <col min="2215" max="2216" width="1.5703125" style="1002" customWidth="1"/>
    <col min="2217" max="2217" width="16.42578125" style="1002" customWidth="1"/>
    <col min="2218" max="2220" width="10.42578125" style="1002" customWidth="1"/>
    <col min="2221" max="2221" width="8.7109375" style="1002" customWidth="1"/>
    <col min="2222" max="2222" width="0.7109375" style="1002" customWidth="1"/>
    <col min="2223" max="2223" width="3.140625" style="1002" customWidth="1"/>
    <col min="2224" max="2224" width="1.140625" style="1002" customWidth="1"/>
    <col min="2225" max="2225" width="18" style="1002" customWidth="1"/>
    <col min="2226" max="2226" width="9.42578125" style="1002" customWidth="1"/>
    <col min="2227" max="2227" width="8.7109375" style="1002" customWidth="1"/>
    <col min="2228" max="2228" width="9.28515625" style="1002" customWidth="1"/>
    <col min="2229" max="2229" width="10.140625" style="1002" customWidth="1"/>
    <col min="2230" max="2230" width="5.140625" style="1002" customWidth="1"/>
    <col min="2231" max="2231" width="10.140625" style="1002" customWidth="1"/>
    <col min="2232" max="2232" width="6.42578125" style="1002" customWidth="1"/>
    <col min="2233" max="2233" width="11.42578125" style="1002"/>
    <col min="2234" max="2234" width="1.28515625" style="1002" customWidth="1"/>
    <col min="2235" max="2235" width="1.42578125" style="1002" customWidth="1"/>
    <col min="2236" max="2236" width="8.28515625" style="1002" customWidth="1"/>
    <col min="2237" max="2237" width="11.42578125" style="1002"/>
    <col min="2238" max="2239" width="10.7109375" style="1002" customWidth="1"/>
    <col min="2240" max="2240" width="10.28515625" style="1002" customWidth="1"/>
    <col min="2241" max="2241" width="11.28515625" style="1002" customWidth="1"/>
    <col min="2242" max="2242" width="7.7109375" style="1002" customWidth="1"/>
    <col min="2243" max="2243" width="10.140625" style="1002" customWidth="1"/>
    <col min="2244" max="2244" width="6.5703125" style="1002" customWidth="1"/>
    <col min="2245" max="2245" width="1.140625" style="1002" customWidth="1"/>
    <col min="2246" max="2246" width="24.5703125" style="1002" customWidth="1"/>
    <col min="2247" max="2247" width="9.85546875" style="1002" customWidth="1"/>
    <col min="2248" max="2248" width="10.7109375" style="1002" customWidth="1"/>
    <col min="2249" max="2249" width="10.85546875" style="1002" customWidth="1"/>
    <col min="2250" max="2250" width="11.140625" style="1002" customWidth="1"/>
    <col min="2251" max="2251" width="9.85546875" style="1002" customWidth="1"/>
    <col min="2252" max="2252" width="1" style="1002" customWidth="1"/>
    <col min="2253" max="2253" width="16.5703125" style="1002" customWidth="1"/>
    <col min="2254" max="2254" width="0.5703125" style="1002" customWidth="1"/>
    <col min="2255" max="2255" width="0.7109375" style="1002" customWidth="1"/>
    <col min="2256" max="2256" width="27.85546875" style="1002" customWidth="1"/>
    <col min="2257" max="2257" width="0.85546875" style="1002" customWidth="1"/>
    <col min="2258" max="2258" width="27.42578125" style="1002" customWidth="1"/>
    <col min="2259" max="2259" width="14.7109375" style="1002" customWidth="1"/>
    <col min="2260" max="2260" width="0.42578125" style="1002" customWidth="1"/>
    <col min="2261" max="2261" width="0.7109375" style="1002" customWidth="1"/>
    <col min="2262" max="2262" width="21.7109375" style="1002" customWidth="1"/>
    <col min="2263" max="2263" width="1.28515625" style="1002" customWidth="1"/>
    <col min="2264" max="2264" width="21.140625" style="1002" customWidth="1"/>
    <col min="2265" max="2469" width="11.42578125" style="1002"/>
    <col min="2470" max="2470" width="0.7109375" style="1002" customWidth="1"/>
    <col min="2471" max="2472" width="1.5703125" style="1002" customWidth="1"/>
    <col min="2473" max="2473" width="16.42578125" style="1002" customWidth="1"/>
    <col min="2474" max="2476" width="10.42578125" style="1002" customWidth="1"/>
    <col min="2477" max="2477" width="8.7109375" style="1002" customWidth="1"/>
    <col min="2478" max="2478" width="0.7109375" style="1002" customWidth="1"/>
    <col min="2479" max="2479" width="3.140625" style="1002" customWidth="1"/>
    <col min="2480" max="2480" width="1.140625" style="1002" customWidth="1"/>
    <col min="2481" max="2481" width="18" style="1002" customWidth="1"/>
    <col min="2482" max="2482" width="9.42578125" style="1002" customWidth="1"/>
    <col min="2483" max="2483" width="8.7109375" style="1002" customWidth="1"/>
    <col min="2484" max="2484" width="9.28515625" style="1002" customWidth="1"/>
    <col min="2485" max="2485" width="10.140625" style="1002" customWidth="1"/>
    <col min="2486" max="2486" width="5.140625" style="1002" customWidth="1"/>
    <col min="2487" max="2487" width="10.140625" style="1002" customWidth="1"/>
    <col min="2488" max="2488" width="6.42578125" style="1002" customWidth="1"/>
    <col min="2489" max="2489" width="11.42578125" style="1002"/>
    <col min="2490" max="2490" width="1.28515625" style="1002" customWidth="1"/>
    <col min="2491" max="2491" width="1.42578125" style="1002" customWidth="1"/>
    <col min="2492" max="2492" width="8.28515625" style="1002" customWidth="1"/>
    <col min="2493" max="2493" width="11.42578125" style="1002"/>
    <col min="2494" max="2495" width="10.7109375" style="1002" customWidth="1"/>
    <col min="2496" max="2496" width="10.28515625" style="1002" customWidth="1"/>
    <col min="2497" max="2497" width="11.28515625" style="1002" customWidth="1"/>
    <col min="2498" max="2498" width="7.7109375" style="1002" customWidth="1"/>
    <col min="2499" max="2499" width="10.140625" style="1002" customWidth="1"/>
    <col min="2500" max="2500" width="6.5703125" style="1002" customWidth="1"/>
    <col min="2501" max="2501" width="1.140625" style="1002" customWidth="1"/>
    <col min="2502" max="2502" width="24.5703125" style="1002" customWidth="1"/>
    <col min="2503" max="2503" width="9.85546875" style="1002" customWidth="1"/>
    <col min="2504" max="2504" width="10.7109375" style="1002" customWidth="1"/>
    <col min="2505" max="2505" width="10.85546875" style="1002" customWidth="1"/>
    <col min="2506" max="2506" width="11.140625" style="1002" customWidth="1"/>
    <col min="2507" max="2507" width="9.85546875" style="1002" customWidth="1"/>
    <col min="2508" max="2508" width="1" style="1002" customWidth="1"/>
    <col min="2509" max="2509" width="16.5703125" style="1002" customWidth="1"/>
    <col min="2510" max="2510" width="0.5703125" style="1002" customWidth="1"/>
    <col min="2511" max="2511" width="0.7109375" style="1002" customWidth="1"/>
    <col min="2512" max="2512" width="27.85546875" style="1002" customWidth="1"/>
    <col min="2513" max="2513" width="0.85546875" style="1002" customWidth="1"/>
    <col min="2514" max="2514" width="27.42578125" style="1002" customWidth="1"/>
    <col min="2515" max="2515" width="14.7109375" style="1002" customWidth="1"/>
    <col min="2516" max="2516" width="0.42578125" style="1002" customWidth="1"/>
    <col min="2517" max="2517" width="0.7109375" style="1002" customWidth="1"/>
    <col min="2518" max="2518" width="21.7109375" style="1002" customWidth="1"/>
    <col min="2519" max="2519" width="1.28515625" style="1002" customWidth="1"/>
    <col min="2520" max="2520" width="21.140625" style="1002" customWidth="1"/>
    <col min="2521" max="2725" width="11.42578125" style="1002"/>
    <col min="2726" max="2726" width="0.7109375" style="1002" customWidth="1"/>
    <col min="2727" max="2728" width="1.5703125" style="1002" customWidth="1"/>
    <col min="2729" max="2729" width="16.42578125" style="1002" customWidth="1"/>
    <col min="2730" max="2732" width="10.42578125" style="1002" customWidth="1"/>
    <col min="2733" max="2733" width="8.7109375" style="1002" customWidth="1"/>
    <col min="2734" max="2734" width="0.7109375" style="1002" customWidth="1"/>
    <col min="2735" max="2735" width="3.140625" style="1002" customWidth="1"/>
    <col min="2736" max="2736" width="1.140625" style="1002" customWidth="1"/>
    <col min="2737" max="2737" width="18" style="1002" customWidth="1"/>
    <col min="2738" max="2738" width="9.42578125" style="1002" customWidth="1"/>
    <col min="2739" max="2739" width="8.7109375" style="1002" customWidth="1"/>
    <col min="2740" max="2740" width="9.28515625" style="1002" customWidth="1"/>
    <col min="2741" max="2741" width="10.140625" style="1002" customWidth="1"/>
    <col min="2742" max="2742" width="5.140625" style="1002" customWidth="1"/>
    <col min="2743" max="2743" width="10.140625" style="1002" customWidth="1"/>
    <col min="2744" max="2744" width="6.42578125" style="1002" customWidth="1"/>
    <col min="2745" max="2745" width="11.42578125" style="1002"/>
    <col min="2746" max="2746" width="1.28515625" style="1002" customWidth="1"/>
    <col min="2747" max="2747" width="1.42578125" style="1002" customWidth="1"/>
    <col min="2748" max="2748" width="8.28515625" style="1002" customWidth="1"/>
    <col min="2749" max="2749" width="11.42578125" style="1002"/>
    <col min="2750" max="2751" width="10.7109375" style="1002" customWidth="1"/>
    <col min="2752" max="2752" width="10.28515625" style="1002" customWidth="1"/>
    <col min="2753" max="2753" width="11.28515625" style="1002" customWidth="1"/>
    <col min="2754" max="2754" width="7.7109375" style="1002" customWidth="1"/>
    <col min="2755" max="2755" width="10.140625" style="1002" customWidth="1"/>
    <col min="2756" max="2756" width="6.5703125" style="1002" customWidth="1"/>
    <col min="2757" max="2757" width="1.140625" style="1002" customWidth="1"/>
    <col min="2758" max="2758" width="24.5703125" style="1002" customWidth="1"/>
    <col min="2759" max="2759" width="9.85546875" style="1002" customWidth="1"/>
    <col min="2760" max="2760" width="10.7109375" style="1002" customWidth="1"/>
    <col min="2761" max="2761" width="10.85546875" style="1002" customWidth="1"/>
    <col min="2762" max="2762" width="11.140625" style="1002" customWidth="1"/>
    <col min="2763" max="2763" width="9.85546875" style="1002" customWidth="1"/>
    <col min="2764" max="2764" width="1" style="1002" customWidth="1"/>
    <col min="2765" max="2765" width="16.5703125" style="1002" customWidth="1"/>
    <col min="2766" max="2766" width="0.5703125" style="1002" customWidth="1"/>
    <col min="2767" max="2767" width="0.7109375" style="1002" customWidth="1"/>
    <col min="2768" max="2768" width="27.85546875" style="1002" customWidth="1"/>
    <col min="2769" max="2769" width="0.85546875" style="1002" customWidth="1"/>
    <col min="2770" max="2770" width="27.42578125" style="1002" customWidth="1"/>
    <col min="2771" max="2771" width="14.7109375" style="1002" customWidth="1"/>
    <col min="2772" max="2772" width="0.42578125" style="1002" customWidth="1"/>
    <col min="2773" max="2773" width="0.7109375" style="1002" customWidth="1"/>
    <col min="2774" max="2774" width="21.7109375" style="1002" customWidth="1"/>
    <col min="2775" max="2775" width="1.28515625" style="1002" customWidth="1"/>
    <col min="2776" max="2776" width="21.140625" style="1002" customWidth="1"/>
    <col min="2777" max="2981" width="11.42578125" style="1002"/>
    <col min="2982" max="2982" width="0.7109375" style="1002" customWidth="1"/>
    <col min="2983" max="2984" width="1.5703125" style="1002" customWidth="1"/>
    <col min="2985" max="2985" width="16.42578125" style="1002" customWidth="1"/>
    <col min="2986" max="2988" width="10.42578125" style="1002" customWidth="1"/>
    <col min="2989" max="2989" width="8.7109375" style="1002" customWidth="1"/>
    <col min="2990" max="2990" width="0.7109375" style="1002" customWidth="1"/>
    <col min="2991" max="2991" width="3.140625" style="1002" customWidth="1"/>
    <col min="2992" max="2992" width="1.140625" style="1002" customWidth="1"/>
    <col min="2993" max="2993" width="18" style="1002" customWidth="1"/>
    <col min="2994" max="2994" width="9.42578125" style="1002" customWidth="1"/>
    <col min="2995" max="2995" width="8.7109375" style="1002" customWidth="1"/>
    <col min="2996" max="2996" width="9.28515625" style="1002" customWidth="1"/>
    <col min="2997" max="2997" width="10.140625" style="1002" customWidth="1"/>
    <col min="2998" max="2998" width="5.140625" style="1002" customWidth="1"/>
    <col min="2999" max="2999" width="10.140625" style="1002" customWidth="1"/>
    <col min="3000" max="3000" width="6.42578125" style="1002" customWidth="1"/>
    <col min="3001" max="3001" width="11.42578125" style="1002"/>
    <col min="3002" max="3002" width="1.28515625" style="1002" customWidth="1"/>
    <col min="3003" max="3003" width="1.42578125" style="1002" customWidth="1"/>
    <col min="3004" max="3004" width="8.28515625" style="1002" customWidth="1"/>
    <col min="3005" max="3005" width="11.42578125" style="1002"/>
    <col min="3006" max="3007" width="10.7109375" style="1002" customWidth="1"/>
    <col min="3008" max="3008" width="10.28515625" style="1002" customWidth="1"/>
    <col min="3009" max="3009" width="11.28515625" style="1002" customWidth="1"/>
    <col min="3010" max="3010" width="7.7109375" style="1002" customWidth="1"/>
    <col min="3011" max="3011" width="10.140625" style="1002" customWidth="1"/>
    <col min="3012" max="3012" width="6.5703125" style="1002" customWidth="1"/>
    <col min="3013" max="3013" width="1.140625" style="1002" customWidth="1"/>
    <col min="3014" max="3014" width="24.5703125" style="1002" customWidth="1"/>
    <col min="3015" max="3015" width="9.85546875" style="1002" customWidth="1"/>
    <col min="3016" max="3016" width="10.7109375" style="1002" customWidth="1"/>
    <col min="3017" max="3017" width="10.85546875" style="1002" customWidth="1"/>
    <col min="3018" max="3018" width="11.140625" style="1002" customWidth="1"/>
    <col min="3019" max="3019" width="9.85546875" style="1002" customWidth="1"/>
    <col min="3020" max="3020" width="1" style="1002" customWidth="1"/>
    <col min="3021" max="3021" width="16.5703125" style="1002" customWidth="1"/>
    <col min="3022" max="3022" width="0.5703125" style="1002" customWidth="1"/>
    <col min="3023" max="3023" width="0.7109375" style="1002" customWidth="1"/>
    <col min="3024" max="3024" width="27.85546875" style="1002" customWidth="1"/>
    <col min="3025" max="3025" width="0.85546875" style="1002" customWidth="1"/>
    <col min="3026" max="3026" width="27.42578125" style="1002" customWidth="1"/>
    <col min="3027" max="3027" width="14.7109375" style="1002" customWidth="1"/>
    <col min="3028" max="3028" width="0.42578125" style="1002" customWidth="1"/>
    <col min="3029" max="3029" width="0.7109375" style="1002" customWidth="1"/>
    <col min="3030" max="3030" width="21.7109375" style="1002" customWidth="1"/>
    <col min="3031" max="3031" width="1.28515625" style="1002" customWidth="1"/>
    <col min="3032" max="3032" width="21.140625" style="1002" customWidth="1"/>
    <col min="3033" max="3237" width="11.42578125" style="1002"/>
    <col min="3238" max="3238" width="0.7109375" style="1002" customWidth="1"/>
    <col min="3239" max="3240" width="1.5703125" style="1002" customWidth="1"/>
    <col min="3241" max="3241" width="16.42578125" style="1002" customWidth="1"/>
    <col min="3242" max="3244" width="10.42578125" style="1002" customWidth="1"/>
    <col min="3245" max="3245" width="8.7109375" style="1002" customWidth="1"/>
    <col min="3246" max="3246" width="0.7109375" style="1002" customWidth="1"/>
    <col min="3247" max="3247" width="3.140625" style="1002" customWidth="1"/>
    <col min="3248" max="3248" width="1.140625" style="1002" customWidth="1"/>
    <col min="3249" max="3249" width="18" style="1002" customWidth="1"/>
    <col min="3250" max="3250" width="9.42578125" style="1002" customWidth="1"/>
    <col min="3251" max="3251" width="8.7109375" style="1002" customWidth="1"/>
    <col min="3252" max="3252" width="9.28515625" style="1002" customWidth="1"/>
    <col min="3253" max="3253" width="10.140625" style="1002" customWidth="1"/>
    <col min="3254" max="3254" width="5.140625" style="1002" customWidth="1"/>
    <col min="3255" max="3255" width="10.140625" style="1002" customWidth="1"/>
    <col min="3256" max="3256" width="6.42578125" style="1002" customWidth="1"/>
    <col min="3257" max="3257" width="11.42578125" style="1002"/>
    <col min="3258" max="3258" width="1.28515625" style="1002" customWidth="1"/>
    <col min="3259" max="3259" width="1.42578125" style="1002" customWidth="1"/>
    <col min="3260" max="3260" width="8.28515625" style="1002" customWidth="1"/>
    <col min="3261" max="3261" width="11.42578125" style="1002"/>
    <col min="3262" max="3263" width="10.7109375" style="1002" customWidth="1"/>
    <col min="3264" max="3264" width="10.28515625" style="1002" customWidth="1"/>
    <col min="3265" max="3265" width="11.28515625" style="1002" customWidth="1"/>
    <col min="3266" max="3266" width="7.7109375" style="1002" customWidth="1"/>
    <col min="3267" max="3267" width="10.140625" style="1002" customWidth="1"/>
    <col min="3268" max="3268" width="6.5703125" style="1002" customWidth="1"/>
    <col min="3269" max="3269" width="1.140625" style="1002" customWidth="1"/>
    <col min="3270" max="3270" width="24.5703125" style="1002" customWidth="1"/>
    <col min="3271" max="3271" width="9.85546875" style="1002" customWidth="1"/>
    <col min="3272" max="3272" width="10.7109375" style="1002" customWidth="1"/>
    <col min="3273" max="3273" width="10.85546875" style="1002" customWidth="1"/>
    <col min="3274" max="3274" width="11.140625" style="1002" customWidth="1"/>
    <col min="3275" max="3275" width="9.85546875" style="1002" customWidth="1"/>
    <col min="3276" max="3276" width="1" style="1002" customWidth="1"/>
    <col min="3277" max="3277" width="16.5703125" style="1002" customWidth="1"/>
    <col min="3278" max="3278" width="0.5703125" style="1002" customWidth="1"/>
    <col min="3279" max="3279" width="0.7109375" style="1002" customWidth="1"/>
    <col min="3280" max="3280" width="27.85546875" style="1002" customWidth="1"/>
    <col min="3281" max="3281" width="0.85546875" style="1002" customWidth="1"/>
    <col min="3282" max="3282" width="27.42578125" style="1002" customWidth="1"/>
    <col min="3283" max="3283" width="14.7109375" style="1002" customWidth="1"/>
    <col min="3284" max="3284" width="0.42578125" style="1002" customWidth="1"/>
    <col min="3285" max="3285" width="0.7109375" style="1002" customWidth="1"/>
    <col min="3286" max="3286" width="21.7109375" style="1002" customWidth="1"/>
    <col min="3287" max="3287" width="1.28515625" style="1002" customWidth="1"/>
    <col min="3288" max="3288" width="21.140625" style="1002" customWidth="1"/>
    <col min="3289" max="3493" width="11.42578125" style="1002"/>
    <col min="3494" max="3494" width="0.7109375" style="1002" customWidth="1"/>
    <col min="3495" max="3496" width="1.5703125" style="1002" customWidth="1"/>
    <col min="3497" max="3497" width="16.42578125" style="1002" customWidth="1"/>
    <col min="3498" max="3500" width="10.42578125" style="1002" customWidth="1"/>
    <col min="3501" max="3501" width="8.7109375" style="1002" customWidth="1"/>
    <col min="3502" max="3502" width="0.7109375" style="1002" customWidth="1"/>
    <col min="3503" max="3503" width="3.140625" style="1002" customWidth="1"/>
    <col min="3504" max="3504" width="1.140625" style="1002" customWidth="1"/>
    <col min="3505" max="3505" width="18" style="1002" customWidth="1"/>
    <col min="3506" max="3506" width="9.42578125" style="1002" customWidth="1"/>
    <col min="3507" max="3507" width="8.7109375" style="1002" customWidth="1"/>
    <col min="3508" max="3508" width="9.28515625" style="1002" customWidth="1"/>
    <col min="3509" max="3509" width="10.140625" style="1002" customWidth="1"/>
    <col min="3510" max="3510" width="5.140625" style="1002" customWidth="1"/>
    <col min="3511" max="3511" width="10.140625" style="1002" customWidth="1"/>
    <col min="3512" max="3512" width="6.42578125" style="1002" customWidth="1"/>
    <col min="3513" max="3513" width="11.42578125" style="1002"/>
    <col min="3514" max="3514" width="1.28515625" style="1002" customWidth="1"/>
    <col min="3515" max="3515" width="1.42578125" style="1002" customWidth="1"/>
    <col min="3516" max="3516" width="8.28515625" style="1002" customWidth="1"/>
    <col min="3517" max="3517" width="11.42578125" style="1002"/>
    <col min="3518" max="3519" width="10.7109375" style="1002" customWidth="1"/>
    <col min="3520" max="3520" width="10.28515625" style="1002" customWidth="1"/>
    <col min="3521" max="3521" width="11.28515625" style="1002" customWidth="1"/>
    <col min="3522" max="3522" width="7.7109375" style="1002" customWidth="1"/>
    <col min="3523" max="3523" width="10.140625" style="1002" customWidth="1"/>
    <col min="3524" max="3524" width="6.5703125" style="1002" customWidth="1"/>
    <col min="3525" max="3525" width="1.140625" style="1002" customWidth="1"/>
    <col min="3526" max="3526" width="24.5703125" style="1002" customWidth="1"/>
    <col min="3527" max="3527" width="9.85546875" style="1002" customWidth="1"/>
    <col min="3528" max="3528" width="10.7109375" style="1002" customWidth="1"/>
    <col min="3529" max="3529" width="10.85546875" style="1002" customWidth="1"/>
    <col min="3530" max="3530" width="11.140625" style="1002" customWidth="1"/>
    <col min="3531" max="3531" width="9.85546875" style="1002" customWidth="1"/>
    <col min="3532" max="3532" width="1" style="1002" customWidth="1"/>
    <col min="3533" max="3533" width="16.5703125" style="1002" customWidth="1"/>
    <col min="3534" max="3534" width="0.5703125" style="1002" customWidth="1"/>
    <col min="3535" max="3535" width="0.7109375" style="1002" customWidth="1"/>
    <col min="3536" max="3536" width="27.85546875" style="1002" customWidth="1"/>
    <col min="3537" max="3537" width="0.85546875" style="1002" customWidth="1"/>
    <col min="3538" max="3538" width="27.42578125" style="1002" customWidth="1"/>
    <col min="3539" max="3539" width="14.7109375" style="1002" customWidth="1"/>
    <col min="3540" max="3540" width="0.42578125" style="1002" customWidth="1"/>
    <col min="3541" max="3541" width="0.7109375" style="1002" customWidth="1"/>
    <col min="3542" max="3542" width="21.7109375" style="1002" customWidth="1"/>
    <col min="3543" max="3543" width="1.28515625" style="1002" customWidth="1"/>
    <col min="3544" max="3544" width="21.140625" style="1002" customWidth="1"/>
    <col min="3545" max="3749" width="11.42578125" style="1002"/>
    <col min="3750" max="3750" width="0.7109375" style="1002" customWidth="1"/>
    <col min="3751" max="3752" width="1.5703125" style="1002" customWidth="1"/>
    <col min="3753" max="3753" width="16.42578125" style="1002" customWidth="1"/>
    <col min="3754" max="3756" width="10.42578125" style="1002" customWidth="1"/>
    <col min="3757" max="3757" width="8.7109375" style="1002" customWidth="1"/>
    <col min="3758" max="3758" width="0.7109375" style="1002" customWidth="1"/>
    <col min="3759" max="3759" width="3.140625" style="1002" customWidth="1"/>
    <col min="3760" max="3760" width="1.140625" style="1002" customWidth="1"/>
    <col min="3761" max="3761" width="18" style="1002" customWidth="1"/>
    <col min="3762" max="3762" width="9.42578125" style="1002" customWidth="1"/>
    <col min="3763" max="3763" width="8.7109375" style="1002" customWidth="1"/>
    <col min="3764" max="3764" width="9.28515625" style="1002" customWidth="1"/>
    <col min="3765" max="3765" width="10.140625" style="1002" customWidth="1"/>
    <col min="3766" max="3766" width="5.140625" style="1002" customWidth="1"/>
    <col min="3767" max="3767" width="10.140625" style="1002" customWidth="1"/>
    <col min="3768" max="3768" width="6.42578125" style="1002" customWidth="1"/>
    <col min="3769" max="3769" width="11.42578125" style="1002"/>
    <col min="3770" max="3770" width="1.28515625" style="1002" customWidth="1"/>
    <col min="3771" max="3771" width="1.42578125" style="1002" customWidth="1"/>
    <col min="3772" max="3772" width="8.28515625" style="1002" customWidth="1"/>
    <col min="3773" max="3773" width="11.42578125" style="1002"/>
    <col min="3774" max="3775" width="10.7109375" style="1002" customWidth="1"/>
    <col min="3776" max="3776" width="10.28515625" style="1002" customWidth="1"/>
    <col min="3777" max="3777" width="11.28515625" style="1002" customWidth="1"/>
    <col min="3778" max="3778" width="7.7109375" style="1002" customWidth="1"/>
    <col min="3779" max="3779" width="10.140625" style="1002" customWidth="1"/>
    <col min="3780" max="3780" width="6.5703125" style="1002" customWidth="1"/>
    <col min="3781" max="3781" width="1.140625" style="1002" customWidth="1"/>
    <col min="3782" max="3782" width="24.5703125" style="1002" customWidth="1"/>
    <col min="3783" max="3783" width="9.85546875" style="1002" customWidth="1"/>
    <col min="3784" max="3784" width="10.7109375" style="1002" customWidth="1"/>
    <col min="3785" max="3785" width="10.85546875" style="1002" customWidth="1"/>
    <col min="3786" max="3786" width="11.140625" style="1002" customWidth="1"/>
    <col min="3787" max="3787" width="9.85546875" style="1002" customWidth="1"/>
    <col min="3788" max="3788" width="1" style="1002" customWidth="1"/>
    <col min="3789" max="3789" width="16.5703125" style="1002" customWidth="1"/>
    <col min="3790" max="3790" width="0.5703125" style="1002" customWidth="1"/>
    <col min="3791" max="3791" width="0.7109375" style="1002" customWidth="1"/>
    <col min="3792" max="3792" width="27.85546875" style="1002" customWidth="1"/>
    <col min="3793" max="3793" width="0.85546875" style="1002" customWidth="1"/>
    <col min="3794" max="3794" width="27.42578125" style="1002" customWidth="1"/>
    <col min="3795" max="3795" width="14.7109375" style="1002" customWidth="1"/>
    <col min="3796" max="3796" width="0.42578125" style="1002" customWidth="1"/>
    <col min="3797" max="3797" width="0.7109375" style="1002" customWidth="1"/>
    <col min="3798" max="3798" width="21.7109375" style="1002" customWidth="1"/>
    <col min="3799" max="3799" width="1.28515625" style="1002" customWidth="1"/>
    <col min="3800" max="3800" width="21.140625" style="1002" customWidth="1"/>
    <col min="3801" max="4005" width="11.42578125" style="1002"/>
    <col min="4006" max="4006" width="0.7109375" style="1002" customWidth="1"/>
    <col min="4007" max="4008" width="1.5703125" style="1002" customWidth="1"/>
    <col min="4009" max="4009" width="16.42578125" style="1002" customWidth="1"/>
    <col min="4010" max="4012" width="10.42578125" style="1002" customWidth="1"/>
    <col min="4013" max="4013" width="8.7109375" style="1002" customWidth="1"/>
    <col min="4014" max="4014" width="0.7109375" style="1002" customWidth="1"/>
    <col min="4015" max="4015" width="3.140625" style="1002" customWidth="1"/>
    <col min="4016" max="4016" width="1.140625" style="1002" customWidth="1"/>
    <col min="4017" max="4017" width="18" style="1002" customWidth="1"/>
    <col min="4018" max="4018" width="9.42578125" style="1002" customWidth="1"/>
    <col min="4019" max="4019" width="8.7109375" style="1002" customWidth="1"/>
    <col min="4020" max="4020" width="9.28515625" style="1002" customWidth="1"/>
    <col min="4021" max="4021" width="10.140625" style="1002" customWidth="1"/>
    <col min="4022" max="4022" width="5.140625" style="1002" customWidth="1"/>
    <col min="4023" max="4023" width="10.140625" style="1002" customWidth="1"/>
    <col min="4024" max="4024" width="6.42578125" style="1002" customWidth="1"/>
    <col min="4025" max="4025" width="11.42578125" style="1002"/>
    <col min="4026" max="4026" width="1.28515625" style="1002" customWidth="1"/>
    <col min="4027" max="4027" width="1.42578125" style="1002" customWidth="1"/>
    <col min="4028" max="4028" width="8.28515625" style="1002" customWidth="1"/>
    <col min="4029" max="4029" width="11.42578125" style="1002"/>
    <col min="4030" max="4031" width="10.7109375" style="1002" customWidth="1"/>
    <col min="4032" max="4032" width="10.28515625" style="1002" customWidth="1"/>
    <col min="4033" max="4033" width="11.28515625" style="1002" customWidth="1"/>
    <col min="4034" max="4034" width="7.7109375" style="1002" customWidth="1"/>
    <col min="4035" max="4035" width="10.140625" style="1002" customWidth="1"/>
    <col min="4036" max="4036" width="6.5703125" style="1002" customWidth="1"/>
    <col min="4037" max="4037" width="1.140625" style="1002" customWidth="1"/>
    <col min="4038" max="4038" width="24.5703125" style="1002" customWidth="1"/>
    <col min="4039" max="4039" width="9.85546875" style="1002" customWidth="1"/>
    <col min="4040" max="4040" width="10.7109375" style="1002" customWidth="1"/>
    <col min="4041" max="4041" width="10.85546875" style="1002" customWidth="1"/>
    <col min="4042" max="4042" width="11.140625" style="1002" customWidth="1"/>
    <col min="4043" max="4043" width="9.85546875" style="1002" customWidth="1"/>
    <col min="4044" max="4044" width="1" style="1002" customWidth="1"/>
    <col min="4045" max="4045" width="16.5703125" style="1002" customWidth="1"/>
    <col min="4046" max="4046" width="0.5703125" style="1002" customWidth="1"/>
    <col min="4047" max="4047" width="0.7109375" style="1002" customWidth="1"/>
    <col min="4048" max="4048" width="27.85546875" style="1002" customWidth="1"/>
    <col min="4049" max="4049" width="0.85546875" style="1002" customWidth="1"/>
    <col min="4050" max="4050" width="27.42578125" style="1002" customWidth="1"/>
    <col min="4051" max="4051" width="14.7109375" style="1002" customWidth="1"/>
    <col min="4052" max="4052" width="0.42578125" style="1002" customWidth="1"/>
    <col min="4053" max="4053" width="0.7109375" style="1002" customWidth="1"/>
    <col min="4054" max="4054" width="21.7109375" style="1002" customWidth="1"/>
    <col min="4055" max="4055" width="1.28515625" style="1002" customWidth="1"/>
    <col min="4056" max="4056" width="21.140625" style="1002" customWidth="1"/>
    <col min="4057" max="4261" width="11.42578125" style="1002"/>
    <col min="4262" max="4262" width="0.7109375" style="1002" customWidth="1"/>
    <col min="4263" max="4264" width="1.5703125" style="1002" customWidth="1"/>
    <col min="4265" max="4265" width="16.42578125" style="1002" customWidth="1"/>
    <col min="4266" max="4268" width="10.42578125" style="1002" customWidth="1"/>
    <col min="4269" max="4269" width="8.7109375" style="1002" customWidth="1"/>
    <col min="4270" max="4270" width="0.7109375" style="1002" customWidth="1"/>
    <col min="4271" max="4271" width="3.140625" style="1002" customWidth="1"/>
    <col min="4272" max="4272" width="1.140625" style="1002" customWidth="1"/>
    <col min="4273" max="4273" width="18" style="1002" customWidth="1"/>
    <col min="4274" max="4274" width="9.42578125" style="1002" customWidth="1"/>
    <col min="4275" max="4275" width="8.7109375" style="1002" customWidth="1"/>
    <col min="4276" max="4276" width="9.28515625" style="1002" customWidth="1"/>
    <col min="4277" max="4277" width="10.140625" style="1002" customWidth="1"/>
    <col min="4278" max="4278" width="5.140625" style="1002" customWidth="1"/>
    <col min="4279" max="4279" width="10.140625" style="1002" customWidth="1"/>
    <col min="4280" max="4280" width="6.42578125" style="1002" customWidth="1"/>
    <col min="4281" max="4281" width="11.42578125" style="1002"/>
    <col min="4282" max="4282" width="1.28515625" style="1002" customWidth="1"/>
    <col min="4283" max="4283" width="1.42578125" style="1002" customWidth="1"/>
    <col min="4284" max="4284" width="8.28515625" style="1002" customWidth="1"/>
    <col min="4285" max="4285" width="11.42578125" style="1002"/>
    <col min="4286" max="4287" width="10.7109375" style="1002" customWidth="1"/>
    <col min="4288" max="4288" width="10.28515625" style="1002" customWidth="1"/>
    <col min="4289" max="4289" width="11.28515625" style="1002" customWidth="1"/>
    <col min="4290" max="4290" width="7.7109375" style="1002" customWidth="1"/>
    <col min="4291" max="4291" width="10.140625" style="1002" customWidth="1"/>
    <col min="4292" max="4292" width="6.5703125" style="1002" customWidth="1"/>
    <col min="4293" max="4293" width="1.140625" style="1002" customWidth="1"/>
    <col min="4294" max="4294" width="24.5703125" style="1002" customWidth="1"/>
    <col min="4295" max="4295" width="9.85546875" style="1002" customWidth="1"/>
    <col min="4296" max="4296" width="10.7109375" style="1002" customWidth="1"/>
    <col min="4297" max="4297" width="10.85546875" style="1002" customWidth="1"/>
    <col min="4298" max="4298" width="11.140625" style="1002" customWidth="1"/>
    <col min="4299" max="4299" width="9.85546875" style="1002" customWidth="1"/>
    <col min="4300" max="4300" width="1" style="1002" customWidth="1"/>
    <col min="4301" max="4301" width="16.5703125" style="1002" customWidth="1"/>
    <col min="4302" max="4302" width="0.5703125" style="1002" customWidth="1"/>
    <col min="4303" max="4303" width="0.7109375" style="1002" customWidth="1"/>
    <col min="4304" max="4304" width="27.85546875" style="1002" customWidth="1"/>
    <col min="4305" max="4305" width="0.85546875" style="1002" customWidth="1"/>
    <col min="4306" max="4306" width="27.42578125" style="1002" customWidth="1"/>
    <col min="4307" max="4307" width="14.7109375" style="1002" customWidth="1"/>
    <col min="4308" max="4308" width="0.42578125" style="1002" customWidth="1"/>
    <col min="4309" max="4309" width="0.7109375" style="1002" customWidth="1"/>
    <col min="4310" max="4310" width="21.7109375" style="1002" customWidth="1"/>
    <col min="4311" max="4311" width="1.28515625" style="1002" customWidth="1"/>
    <col min="4312" max="4312" width="21.140625" style="1002" customWidth="1"/>
    <col min="4313" max="4517" width="11.42578125" style="1002"/>
    <col min="4518" max="4518" width="0.7109375" style="1002" customWidth="1"/>
    <col min="4519" max="4520" width="1.5703125" style="1002" customWidth="1"/>
    <col min="4521" max="4521" width="16.42578125" style="1002" customWidth="1"/>
    <col min="4522" max="4524" width="10.42578125" style="1002" customWidth="1"/>
    <col min="4525" max="4525" width="8.7109375" style="1002" customWidth="1"/>
    <col min="4526" max="4526" width="0.7109375" style="1002" customWidth="1"/>
    <col min="4527" max="4527" width="3.140625" style="1002" customWidth="1"/>
    <col min="4528" max="4528" width="1.140625" style="1002" customWidth="1"/>
    <col min="4529" max="4529" width="18" style="1002" customWidth="1"/>
    <col min="4530" max="4530" width="9.42578125" style="1002" customWidth="1"/>
    <col min="4531" max="4531" width="8.7109375" style="1002" customWidth="1"/>
    <col min="4532" max="4532" width="9.28515625" style="1002" customWidth="1"/>
    <col min="4533" max="4533" width="10.140625" style="1002" customWidth="1"/>
    <col min="4534" max="4534" width="5.140625" style="1002" customWidth="1"/>
    <col min="4535" max="4535" width="10.140625" style="1002" customWidth="1"/>
    <col min="4536" max="4536" width="6.42578125" style="1002" customWidth="1"/>
    <col min="4537" max="4537" width="11.42578125" style="1002"/>
    <col min="4538" max="4538" width="1.28515625" style="1002" customWidth="1"/>
    <col min="4539" max="4539" width="1.42578125" style="1002" customWidth="1"/>
    <col min="4540" max="4540" width="8.28515625" style="1002" customWidth="1"/>
    <col min="4541" max="4541" width="11.42578125" style="1002"/>
    <col min="4542" max="4543" width="10.7109375" style="1002" customWidth="1"/>
    <col min="4544" max="4544" width="10.28515625" style="1002" customWidth="1"/>
    <col min="4545" max="4545" width="11.28515625" style="1002" customWidth="1"/>
    <col min="4546" max="4546" width="7.7109375" style="1002" customWidth="1"/>
    <col min="4547" max="4547" width="10.140625" style="1002" customWidth="1"/>
    <col min="4548" max="4548" width="6.5703125" style="1002" customWidth="1"/>
    <col min="4549" max="4549" width="1.140625" style="1002" customWidth="1"/>
    <col min="4550" max="4550" width="24.5703125" style="1002" customWidth="1"/>
    <col min="4551" max="4551" width="9.85546875" style="1002" customWidth="1"/>
    <col min="4552" max="4552" width="10.7109375" style="1002" customWidth="1"/>
    <col min="4553" max="4553" width="10.85546875" style="1002" customWidth="1"/>
    <col min="4554" max="4554" width="11.140625" style="1002" customWidth="1"/>
    <col min="4555" max="4555" width="9.85546875" style="1002" customWidth="1"/>
    <col min="4556" max="4556" width="1" style="1002" customWidth="1"/>
    <col min="4557" max="4557" width="16.5703125" style="1002" customWidth="1"/>
    <col min="4558" max="4558" width="0.5703125" style="1002" customWidth="1"/>
    <col min="4559" max="4559" width="0.7109375" style="1002" customWidth="1"/>
    <col min="4560" max="4560" width="27.85546875" style="1002" customWidth="1"/>
    <col min="4561" max="4561" width="0.85546875" style="1002" customWidth="1"/>
    <col min="4562" max="4562" width="27.42578125" style="1002" customWidth="1"/>
    <col min="4563" max="4563" width="14.7109375" style="1002" customWidth="1"/>
    <col min="4564" max="4564" width="0.42578125" style="1002" customWidth="1"/>
    <col min="4565" max="4565" width="0.7109375" style="1002" customWidth="1"/>
    <col min="4566" max="4566" width="21.7109375" style="1002" customWidth="1"/>
    <col min="4567" max="4567" width="1.28515625" style="1002" customWidth="1"/>
    <col min="4568" max="4568" width="21.140625" style="1002" customWidth="1"/>
    <col min="4569" max="4773" width="11.42578125" style="1002"/>
    <col min="4774" max="4774" width="0.7109375" style="1002" customWidth="1"/>
    <col min="4775" max="4776" width="1.5703125" style="1002" customWidth="1"/>
    <col min="4777" max="4777" width="16.42578125" style="1002" customWidth="1"/>
    <col min="4778" max="4780" width="10.42578125" style="1002" customWidth="1"/>
    <col min="4781" max="4781" width="8.7109375" style="1002" customWidth="1"/>
    <col min="4782" max="4782" width="0.7109375" style="1002" customWidth="1"/>
    <col min="4783" max="4783" width="3.140625" style="1002" customWidth="1"/>
    <col min="4784" max="4784" width="1.140625" style="1002" customWidth="1"/>
    <col min="4785" max="4785" width="18" style="1002" customWidth="1"/>
    <col min="4786" max="4786" width="9.42578125" style="1002" customWidth="1"/>
    <col min="4787" max="4787" width="8.7109375" style="1002" customWidth="1"/>
    <col min="4788" max="4788" width="9.28515625" style="1002" customWidth="1"/>
    <col min="4789" max="4789" width="10.140625" style="1002" customWidth="1"/>
    <col min="4790" max="4790" width="5.140625" style="1002" customWidth="1"/>
    <col min="4791" max="4791" width="10.140625" style="1002" customWidth="1"/>
    <col min="4792" max="4792" width="6.42578125" style="1002" customWidth="1"/>
    <col min="4793" max="4793" width="11.42578125" style="1002"/>
    <col min="4794" max="4794" width="1.28515625" style="1002" customWidth="1"/>
    <col min="4795" max="4795" width="1.42578125" style="1002" customWidth="1"/>
    <col min="4796" max="4796" width="8.28515625" style="1002" customWidth="1"/>
    <col min="4797" max="4797" width="11.42578125" style="1002"/>
    <col min="4798" max="4799" width="10.7109375" style="1002" customWidth="1"/>
    <col min="4800" max="4800" width="10.28515625" style="1002" customWidth="1"/>
    <col min="4801" max="4801" width="11.28515625" style="1002" customWidth="1"/>
    <col min="4802" max="4802" width="7.7109375" style="1002" customWidth="1"/>
    <col min="4803" max="4803" width="10.140625" style="1002" customWidth="1"/>
    <col min="4804" max="4804" width="6.5703125" style="1002" customWidth="1"/>
    <col min="4805" max="4805" width="1.140625" style="1002" customWidth="1"/>
    <col min="4806" max="4806" width="24.5703125" style="1002" customWidth="1"/>
    <col min="4807" max="4807" width="9.85546875" style="1002" customWidth="1"/>
    <col min="4808" max="4808" width="10.7109375" style="1002" customWidth="1"/>
    <col min="4809" max="4809" width="10.85546875" style="1002" customWidth="1"/>
    <col min="4810" max="4810" width="11.140625" style="1002" customWidth="1"/>
    <col min="4811" max="4811" width="9.85546875" style="1002" customWidth="1"/>
    <col min="4812" max="4812" width="1" style="1002" customWidth="1"/>
    <col min="4813" max="4813" width="16.5703125" style="1002" customWidth="1"/>
    <col min="4814" max="4814" width="0.5703125" style="1002" customWidth="1"/>
    <col min="4815" max="4815" width="0.7109375" style="1002" customWidth="1"/>
    <col min="4816" max="4816" width="27.85546875" style="1002" customWidth="1"/>
    <col min="4817" max="4817" width="0.85546875" style="1002" customWidth="1"/>
    <col min="4818" max="4818" width="27.42578125" style="1002" customWidth="1"/>
    <col min="4819" max="4819" width="14.7109375" style="1002" customWidth="1"/>
    <col min="4820" max="4820" width="0.42578125" style="1002" customWidth="1"/>
    <col min="4821" max="4821" width="0.7109375" style="1002" customWidth="1"/>
    <col min="4822" max="4822" width="21.7109375" style="1002" customWidth="1"/>
    <col min="4823" max="4823" width="1.28515625" style="1002" customWidth="1"/>
    <col min="4824" max="4824" width="21.140625" style="1002" customWidth="1"/>
    <col min="4825" max="5029" width="11.42578125" style="1002"/>
    <col min="5030" max="5030" width="0.7109375" style="1002" customWidth="1"/>
    <col min="5031" max="5032" width="1.5703125" style="1002" customWidth="1"/>
    <col min="5033" max="5033" width="16.42578125" style="1002" customWidth="1"/>
    <col min="5034" max="5036" width="10.42578125" style="1002" customWidth="1"/>
    <col min="5037" max="5037" width="8.7109375" style="1002" customWidth="1"/>
    <col min="5038" max="5038" width="0.7109375" style="1002" customWidth="1"/>
    <col min="5039" max="5039" width="3.140625" style="1002" customWidth="1"/>
    <col min="5040" max="5040" width="1.140625" style="1002" customWidth="1"/>
    <col min="5041" max="5041" width="18" style="1002" customWidth="1"/>
    <col min="5042" max="5042" width="9.42578125" style="1002" customWidth="1"/>
    <col min="5043" max="5043" width="8.7109375" style="1002" customWidth="1"/>
    <col min="5044" max="5044" width="9.28515625" style="1002" customWidth="1"/>
    <col min="5045" max="5045" width="10.140625" style="1002" customWidth="1"/>
    <col min="5046" max="5046" width="5.140625" style="1002" customWidth="1"/>
    <col min="5047" max="5047" width="10.140625" style="1002" customWidth="1"/>
    <col min="5048" max="5048" width="6.42578125" style="1002" customWidth="1"/>
    <col min="5049" max="5049" width="11.42578125" style="1002"/>
    <col min="5050" max="5050" width="1.28515625" style="1002" customWidth="1"/>
    <col min="5051" max="5051" width="1.42578125" style="1002" customWidth="1"/>
    <col min="5052" max="5052" width="8.28515625" style="1002" customWidth="1"/>
    <col min="5053" max="5053" width="11.42578125" style="1002"/>
    <col min="5054" max="5055" width="10.7109375" style="1002" customWidth="1"/>
    <col min="5056" max="5056" width="10.28515625" style="1002" customWidth="1"/>
    <col min="5057" max="5057" width="11.28515625" style="1002" customWidth="1"/>
    <col min="5058" max="5058" width="7.7109375" style="1002" customWidth="1"/>
    <col min="5059" max="5059" width="10.140625" style="1002" customWidth="1"/>
    <col min="5060" max="5060" width="6.5703125" style="1002" customWidth="1"/>
    <col min="5061" max="5061" width="1.140625" style="1002" customWidth="1"/>
    <col min="5062" max="5062" width="24.5703125" style="1002" customWidth="1"/>
    <col min="5063" max="5063" width="9.85546875" style="1002" customWidth="1"/>
    <col min="5064" max="5064" width="10.7109375" style="1002" customWidth="1"/>
    <col min="5065" max="5065" width="10.85546875" style="1002" customWidth="1"/>
    <col min="5066" max="5066" width="11.140625" style="1002" customWidth="1"/>
    <col min="5067" max="5067" width="9.85546875" style="1002" customWidth="1"/>
    <col min="5068" max="5068" width="1" style="1002" customWidth="1"/>
    <col min="5069" max="5069" width="16.5703125" style="1002" customWidth="1"/>
    <col min="5070" max="5070" width="0.5703125" style="1002" customWidth="1"/>
    <col min="5071" max="5071" width="0.7109375" style="1002" customWidth="1"/>
    <col min="5072" max="5072" width="27.85546875" style="1002" customWidth="1"/>
    <col min="5073" max="5073" width="0.85546875" style="1002" customWidth="1"/>
    <col min="5074" max="5074" width="27.42578125" style="1002" customWidth="1"/>
    <col min="5075" max="5075" width="14.7109375" style="1002" customWidth="1"/>
    <col min="5076" max="5076" width="0.42578125" style="1002" customWidth="1"/>
    <col min="5077" max="5077" width="0.7109375" style="1002" customWidth="1"/>
    <col min="5078" max="5078" width="21.7109375" style="1002" customWidth="1"/>
    <col min="5079" max="5079" width="1.28515625" style="1002" customWidth="1"/>
    <col min="5080" max="5080" width="21.140625" style="1002" customWidth="1"/>
    <col min="5081" max="5285" width="11.42578125" style="1002"/>
    <col min="5286" max="5286" width="0.7109375" style="1002" customWidth="1"/>
    <col min="5287" max="5288" width="1.5703125" style="1002" customWidth="1"/>
    <col min="5289" max="5289" width="16.42578125" style="1002" customWidth="1"/>
    <col min="5290" max="5292" width="10.42578125" style="1002" customWidth="1"/>
    <col min="5293" max="5293" width="8.7109375" style="1002" customWidth="1"/>
    <col min="5294" max="5294" width="0.7109375" style="1002" customWidth="1"/>
    <col min="5295" max="5295" width="3.140625" style="1002" customWidth="1"/>
    <col min="5296" max="5296" width="1.140625" style="1002" customWidth="1"/>
    <col min="5297" max="5297" width="18" style="1002" customWidth="1"/>
    <col min="5298" max="5298" width="9.42578125" style="1002" customWidth="1"/>
    <col min="5299" max="5299" width="8.7109375" style="1002" customWidth="1"/>
    <col min="5300" max="5300" width="9.28515625" style="1002" customWidth="1"/>
    <col min="5301" max="5301" width="10.140625" style="1002" customWidth="1"/>
    <col min="5302" max="5302" width="5.140625" style="1002" customWidth="1"/>
    <col min="5303" max="5303" width="10.140625" style="1002" customWidth="1"/>
    <col min="5304" max="5304" width="6.42578125" style="1002" customWidth="1"/>
    <col min="5305" max="5305" width="11.42578125" style="1002"/>
    <col min="5306" max="5306" width="1.28515625" style="1002" customWidth="1"/>
    <col min="5307" max="5307" width="1.42578125" style="1002" customWidth="1"/>
    <col min="5308" max="5308" width="8.28515625" style="1002" customWidth="1"/>
    <col min="5309" max="5309" width="11.42578125" style="1002"/>
    <col min="5310" max="5311" width="10.7109375" style="1002" customWidth="1"/>
    <col min="5312" max="5312" width="10.28515625" style="1002" customWidth="1"/>
    <col min="5313" max="5313" width="11.28515625" style="1002" customWidth="1"/>
    <col min="5314" max="5314" width="7.7109375" style="1002" customWidth="1"/>
    <col min="5315" max="5315" width="10.140625" style="1002" customWidth="1"/>
    <col min="5316" max="5316" width="6.5703125" style="1002" customWidth="1"/>
    <col min="5317" max="5317" width="1.140625" style="1002" customWidth="1"/>
    <col min="5318" max="5318" width="24.5703125" style="1002" customWidth="1"/>
    <col min="5319" max="5319" width="9.85546875" style="1002" customWidth="1"/>
    <col min="5320" max="5320" width="10.7109375" style="1002" customWidth="1"/>
    <col min="5321" max="5321" width="10.85546875" style="1002" customWidth="1"/>
    <col min="5322" max="5322" width="11.140625" style="1002" customWidth="1"/>
    <col min="5323" max="5323" width="9.85546875" style="1002" customWidth="1"/>
    <col min="5324" max="5324" width="1" style="1002" customWidth="1"/>
    <col min="5325" max="5325" width="16.5703125" style="1002" customWidth="1"/>
    <col min="5326" max="5326" width="0.5703125" style="1002" customWidth="1"/>
    <col min="5327" max="5327" width="0.7109375" style="1002" customWidth="1"/>
    <col min="5328" max="5328" width="27.85546875" style="1002" customWidth="1"/>
    <col min="5329" max="5329" width="0.85546875" style="1002" customWidth="1"/>
    <col min="5330" max="5330" width="27.42578125" style="1002" customWidth="1"/>
    <col min="5331" max="5331" width="14.7109375" style="1002" customWidth="1"/>
    <col min="5332" max="5332" width="0.42578125" style="1002" customWidth="1"/>
    <col min="5333" max="5333" width="0.7109375" style="1002" customWidth="1"/>
    <col min="5334" max="5334" width="21.7109375" style="1002" customWidth="1"/>
    <col min="5335" max="5335" width="1.28515625" style="1002" customWidth="1"/>
    <col min="5336" max="5336" width="21.140625" style="1002" customWidth="1"/>
    <col min="5337" max="5541" width="11.42578125" style="1002"/>
    <col min="5542" max="5542" width="0.7109375" style="1002" customWidth="1"/>
    <col min="5543" max="5544" width="1.5703125" style="1002" customWidth="1"/>
    <col min="5545" max="5545" width="16.42578125" style="1002" customWidth="1"/>
    <col min="5546" max="5548" width="10.42578125" style="1002" customWidth="1"/>
    <col min="5549" max="5549" width="8.7109375" style="1002" customWidth="1"/>
    <col min="5550" max="5550" width="0.7109375" style="1002" customWidth="1"/>
    <col min="5551" max="5551" width="3.140625" style="1002" customWidth="1"/>
    <col min="5552" max="5552" width="1.140625" style="1002" customWidth="1"/>
    <col min="5553" max="5553" width="18" style="1002" customWidth="1"/>
    <col min="5554" max="5554" width="9.42578125" style="1002" customWidth="1"/>
    <col min="5555" max="5555" width="8.7109375" style="1002" customWidth="1"/>
    <col min="5556" max="5556" width="9.28515625" style="1002" customWidth="1"/>
    <col min="5557" max="5557" width="10.140625" style="1002" customWidth="1"/>
    <col min="5558" max="5558" width="5.140625" style="1002" customWidth="1"/>
    <col min="5559" max="5559" width="10.140625" style="1002" customWidth="1"/>
    <col min="5560" max="5560" width="6.42578125" style="1002" customWidth="1"/>
    <col min="5561" max="5561" width="11.42578125" style="1002"/>
    <col min="5562" max="5562" width="1.28515625" style="1002" customWidth="1"/>
    <col min="5563" max="5563" width="1.42578125" style="1002" customWidth="1"/>
    <col min="5564" max="5564" width="8.28515625" style="1002" customWidth="1"/>
    <col min="5565" max="5565" width="11.42578125" style="1002"/>
    <col min="5566" max="5567" width="10.7109375" style="1002" customWidth="1"/>
    <col min="5568" max="5568" width="10.28515625" style="1002" customWidth="1"/>
    <col min="5569" max="5569" width="11.28515625" style="1002" customWidth="1"/>
    <col min="5570" max="5570" width="7.7109375" style="1002" customWidth="1"/>
    <col min="5571" max="5571" width="10.140625" style="1002" customWidth="1"/>
    <col min="5572" max="5572" width="6.5703125" style="1002" customWidth="1"/>
    <col min="5573" max="5573" width="1.140625" style="1002" customWidth="1"/>
    <col min="5574" max="5574" width="24.5703125" style="1002" customWidth="1"/>
    <col min="5575" max="5575" width="9.85546875" style="1002" customWidth="1"/>
    <col min="5576" max="5576" width="10.7109375" style="1002" customWidth="1"/>
    <col min="5577" max="5577" width="10.85546875" style="1002" customWidth="1"/>
    <col min="5578" max="5578" width="11.140625" style="1002" customWidth="1"/>
    <col min="5579" max="5579" width="9.85546875" style="1002" customWidth="1"/>
    <col min="5580" max="5580" width="1" style="1002" customWidth="1"/>
    <col min="5581" max="5581" width="16.5703125" style="1002" customWidth="1"/>
    <col min="5582" max="5582" width="0.5703125" style="1002" customWidth="1"/>
    <col min="5583" max="5583" width="0.7109375" style="1002" customWidth="1"/>
    <col min="5584" max="5584" width="27.85546875" style="1002" customWidth="1"/>
    <col min="5585" max="5585" width="0.85546875" style="1002" customWidth="1"/>
    <col min="5586" max="5586" width="27.42578125" style="1002" customWidth="1"/>
    <col min="5587" max="5587" width="14.7109375" style="1002" customWidth="1"/>
    <col min="5588" max="5588" width="0.42578125" style="1002" customWidth="1"/>
    <col min="5589" max="5589" width="0.7109375" style="1002" customWidth="1"/>
    <col min="5590" max="5590" width="21.7109375" style="1002" customWidth="1"/>
    <col min="5591" max="5591" width="1.28515625" style="1002" customWidth="1"/>
    <col min="5592" max="5592" width="21.140625" style="1002" customWidth="1"/>
    <col min="5593" max="5797" width="11.42578125" style="1002"/>
    <col min="5798" max="5798" width="0.7109375" style="1002" customWidth="1"/>
    <col min="5799" max="5800" width="1.5703125" style="1002" customWidth="1"/>
    <col min="5801" max="5801" width="16.42578125" style="1002" customWidth="1"/>
    <col min="5802" max="5804" width="10.42578125" style="1002" customWidth="1"/>
    <col min="5805" max="5805" width="8.7109375" style="1002" customWidth="1"/>
    <col min="5806" max="5806" width="0.7109375" style="1002" customWidth="1"/>
    <col min="5807" max="5807" width="3.140625" style="1002" customWidth="1"/>
    <col min="5808" max="5808" width="1.140625" style="1002" customWidth="1"/>
    <col min="5809" max="5809" width="18" style="1002" customWidth="1"/>
    <col min="5810" max="5810" width="9.42578125" style="1002" customWidth="1"/>
    <col min="5811" max="5811" width="8.7109375" style="1002" customWidth="1"/>
    <col min="5812" max="5812" width="9.28515625" style="1002" customWidth="1"/>
    <col min="5813" max="5813" width="10.140625" style="1002" customWidth="1"/>
    <col min="5814" max="5814" width="5.140625" style="1002" customWidth="1"/>
    <col min="5815" max="5815" width="10.140625" style="1002" customWidth="1"/>
    <col min="5816" max="5816" width="6.42578125" style="1002" customWidth="1"/>
    <col min="5817" max="5817" width="11.42578125" style="1002"/>
    <col min="5818" max="5818" width="1.28515625" style="1002" customWidth="1"/>
    <col min="5819" max="5819" width="1.42578125" style="1002" customWidth="1"/>
    <col min="5820" max="5820" width="8.28515625" style="1002" customWidth="1"/>
    <col min="5821" max="5821" width="11.42578125" style="1002"/>
    <col min="5822" max="5823" width="10.7109375" style="1002" customWidth="1"/>
    <col min="5824" max="5824" width="10.28515625" style="1002" customWidth="1"/>
    <col min="5825" max="5825" width="11.28515625" style="1002" customWidth="1"/>
    <col min="5826" max="5826" width="7.7109375" style="1002" customWidth="1"/>
    <col min="5827" max="5827" width="10.140625" style="1002" customWidth="1"/>
    <col min="5828" max="5828" width="6.5703125" style="1002" customWidth="1"/>
    <col min="5829" max="5829" width="1.140625" style="1002" customWidth="1"/>
    <col min="5830" max="5830" width="24.5703125" style="1002" customWidth="1"/>
    <col min="5831" max="5831" width="9.85546875" style="1002" customWidth="1"/>
    <col min="5832" max="5832" width="10.7109375" style="1002" customWidth="1"/>
    <col min="5833" max="5833" width="10.85546875" style="1002" customWidth="1"/>
    <col min="5834" max="5834" width="11.140625" style="1002" customWidth="1"/>
    <col min="5835" max="5835" width="9.85546875" style="1002" customWidth="1"/>
    <col min="5836" max="5836" width="1" style="1002" customWidth="1"/>
    <col min="5837" max="5837" width="16.5703125" style="1002" customWidth="1"/>
    <col min="5838" max="5838" width="0.5703125" style="1002" customWidth="1"/>
    <col min="5839" max="5839" width="0.7109375" style="1002" customWidth="1"/>
    <col min="5840" max="5840" width="27.85546875" style="1002" customWidth="1"/>
    <col min="5841" max="5841" width="0.85546875" style="1002" customWidth="1"/>
    <col min="5842" max="5842" width="27.42578125" style="1002" customWidth="1"/>
    <col min="5843" max="5843" width="14.7109375" style="1002" customWidth="1"/>
    <col min="5844" max="5844" width="0.42578125" style="1002" customWidth="1"/>
    <col min="5845" max="5845" width="0.7109375" style="1002" customWidth="1"/>
    <col min="5846" max="5846" width="21.7109375" style="1002" customWidth="1"/>
    <col min="5847" max="5847" width="1.28515625" style="1002" customWidth="1"/>
    <col min="5848" max="5848" width="21.140625" style="1002" customWidth="1"/>
    <col min="5849" max="6053" width="11.42578125" style="1002"/>
    <col min="6054" max="6054" width="0.7109375" style="1002" customWidth="1"/>
    <col min="6055" max="6056" width="1.5703125" style="1002" customWidth="1"/>
    <col min="6057" max="6057" width="16.42578125" style="1002" customWidth="1"/>
    <col min="6058" max="6060" width="10.42578125" style="1002" customWidth="1"/>
    <col min="6061" max="6061" width="8.7109375" style="1002" customWidth="1"/>
    <col min="6062" max="6062" width="0.7109375" style="1002" customWidth="1"/>
    <col min="6063" max="6063" width="3.140625" style="1002" customWidth="1"/>
    <col min="6064" max="6064" width="1.140625" style="1002" customWidth="1"/>
    <col min="6065" max="6065" width="18" style="1002" customWidth="1"/>
    <col min="6066" max="6066" width="9.42578125" style="1002" customWidth="1"/>
    <col min="6067" max="6067" width="8.7109375" style="1002" customWidth="1"/>
    <col min="6068" max="6068" width="9.28515625" style="1002" customWidth="1"/>
    <col min="6069" max="6069" width="10.140625" style="1002" customWidth="1"/>
    <col min="6070" max="6070" width="5.140625" style="1002" customWidth="1"/>
    <col min="6071" max="6071" width="10.140625" style="1002" customWidth="1"/>
    <col min="6072" max="6072" width="6.42578125" style="1002" customWidth="1"/>
    <col min="6073" max="6073" width="11.42578125" style="1002"/>
    <col min="6074" max="6074" width="1.28515625" style="1002" customWidth="1"/>
    <col min="6075" max="6075" width="1.42578125" style="1002" customWidth="1"/>
    <col min="6076" max="6076" width="8.28515625" style="1002" customWidth="1"/>
    <col min="6077" max="6077" width="11.42578125" style="1002"/>
    <col min="6078" max="6079" width="10.7109375" style="1002" customWidth="1"/>
    <col min="6080" max="6080" width="10.28515625" style="1002" customWidth="1"/>
    <col min="6081" max="6081" width="11.28515625" style="1002" customWidth="1"/>
    <col min="6082" max="6082" width="7.7109375" style="1002" customWidth="1"/>
    <col min="6083" max="6083" width="10.140625" style="1002" customWidth="1"/>
    <col min="6084" max="6084" width="6.5703125" style="1002" customWidth="1"/>
    <col min="6085" max="6085" width="1.140625" style="1002" customWidth="1"/>
    <col min="6086" max="6086" width="24.5703125" style="1002" customWidth="1"/>
    <col min="6087" max="6087" width="9.85546875" style="1002" customWidth="1"/>
    <col min="6088" max="6088" width="10.7109375" style="1002" customWidth="1"/>
    <col min="6089" max="6089" width="10.85546875" style="1002" customWidth="1"/>
    <col min="6090" max="6090" width="11.140625" style="1002" customWidth="1"/>
    <col min="6091" max="6091" width="9.85546875" style="1002" customWidth="1"/>
    <col min="6092" max="6092" width="1" style="1002" customWidth="1"/>
    <col min="6093" max="6093" width="16.5703125" style="1002" customWidth="1"/>
    <col min="6094" max="6094" width="0.5703125" style="1002" customWidth="1"/>
    <col min="6095" max="6095" width="0.7109375" style="1002" customWidth="1"/>
    <col min="6096" max="6096" width="27.85546875" style="1002" customWidth="1"/>
    <col min="6097" max="6097" width="0.85546875" style="1002" customWidth="1"/>
    <col min="6098" max="6098" width="27.42578125" style="1002" customWidth="1"/>
    <col min="6099" max="6099" width="14.7109375" style="1002" customWidth="1"/>
    <col min="6100" max="6100" width="0.42578125" style="1002" customWidth="1"/>
    <col min="6101" max="6101" width="0.7109375" style="1002" customWidth="1"/>
    <col min="6102" max="6102" width="21.7109375" style="1002" customWidth="1"/>
    <col min="6103" max="6103" width="1.28515625" style="1002" customWidth="1"/>
    <col min="6104" max="6104" width="21.140625" style="1002" customWidth="1"/>
    <col min="6105" max="6309" width="11.42578125" style="1002"/>
    <col min="6310" max="6310" width="0.7109375" style="1002" customWidth="1"/>
    <col min="6311" max="6312" width="1.5703125" style="1002" customWidth="1"/>
    <col min="6313" max="6313" width="16.42578125" style="1002" customWidth="1"/>
    <col min="6314" max="6316" width="10.42578125" style="1002" customWidth="1"/>
    <col min="6317" max="6317" width="8.7109375" style="1002" customWidth="1"/>
    <col min="6318" max="6318" width="0.7109375" style="1002" customWidth="1"/>
    <col min="6319" max="6319" width="3.140625" style="1002" customWidth="1"/>
    <col min="6320" max="6320" width="1.140625" style="1002" customWidth="1"/>
    <col min="6321" max="6321" width="18" style="1002" customWidth="1"/>
    <col min="6322" max="6322" width="9.42578125" style="1002" customWidth="1"/>
    <col min="6323" max="6323" width="8.7109375" style="1002" customWidth="1"/>
    <col min="6324" max="6324" width="9.28515625" style="1002" customWidth="1"/>
    <col min="6325" max="6325" width="10.140625" style="1002" customWidth="1"/>
    <col min="6326" max="6326" width="5.140625" style="1002" customWidth="1"/>
    <col min="6327" max="6327" width="10.140625" style="1002" customWidth="1"/>
    <col min="6328" max="6328" width="6.42578125" style="1002" customWidth="1"/>
    <col min="6329" max="6329" width="11.42578125" style="1002"/>
    <col min="6330" max="6330" width="1.28515625" style="1002" customWidth="1"/>
    <col min="6331" max="6331" width="1.42578125" style="1002" customWidth="1"/>
    <col min="6332" max="6332" width="8.28515625" style="1002" customWidth="1"/>
    <col min="6333" max="6333" width="11.42578125" style="1002"/>
    <col min="6334" max="6335" width="10.7109375" style="1002" customWidth="1"/>
    <col min="6336" max="6336" width="10.28515625" style="1002" customWidth="1"/>
    <col min="6337" max="6337" width="11.28515625" style="1002" customWidth="1"/>
    <col min="6338" max="6338" width="7.7109375" style="1002" customWidth="1"/>
    <col min="6339" max="6339" width="10.140625" style="1002" customWidth="1"/>
    <col min="6340" max="6340" width="6.5703125" style="1002" customWidth="1"/>
    <col min="6341" max="6341" width="1.140625" style="1002" customWidth="1"/>
    <col min="6342" max="6342" width="24.5703125" style="1002" customWidth="1"/>
    <col min="6343" max="6343" width="9.85546875" style="1002" customWidth="1"/>
    <col min="6344" max="6344" width="10.7109375" style="1002" customWidth="1"/>
    <col min="6345" max="6345" width="10.85546875" style="1002" customWidth="1"/>
    <col min="6346" max="6346" width="11.140625" style="1002" customWidth="1"/>
    <col min="6347" max="6347" width="9.85546875" style="1002" customWidth="1"/>
    <col min="6348" max="6348" width="1" style="1002" customWidth="1"/>
    <col min="6349" max="6349" width="16.5703125" style="1002" customWidth="1"/>
    <col min="6350" max="6350" width="0.5703125" style="1002" customWidth="1"/>
    <col min="6351" max="6351" width="0.7109375" style="1002" customWidth="1"/>
    <col min="6352" max="6352" width="27.85546875" style="1002" customWidth="1"/>
    <col min="6353" max="6353" width="0.85546875" style="1002" customWidth="1"/>
    <col min="6354" max="6354" width="27.42578125" style="1002" customWidth="1"/>
    <col min="6355" max="6355" width="14.7109375" style="1002" customWidth="1"/>
    <col min="6356" max="6356" width="0.42578125" style="1002" customWidth="1"/>
    <col min="6357" max="6357" width="0.7109375" style="1002" customWidth="1"/>
    <col min="6358" max="6358" width="21.7109375" style="1002" customWidth="1"/>
    <col min="6359" max="6359" width="1.28515625" style="1002" customWidth="1"/>
    <col min="6360" max="6360" width="21.140625" style="1002" customWidth="1"/>
    <col min="6361" max="6565" width="11.42578125" style="1002"/>
    <col min="6566" max="6566" width="0.7109375" style="1002" customWidth="1"/>
    <col min="6567" max="6568" width="1.5703125" style="1002" customWidth="1"/>
    <col min="6569" max="6569" width="16.42578125" style="1002" customWidth="1"/>
    <col min="6570" max="6572" width="10.42578125" style="1002" customWidth="1"/>
    <col min="6573" max="6573" width="8.7109375" style="1002" customWidth="1"/>
    <col min="6574" max="6574" width="0.7109375" style="1002" customWidth="1"/>
    <col min="6575" max="6575" width="3.140625" style="1002" customWidth="1"/>
    <col min="6576" max="6576" width="1.140625" style="1002" customWidth="1"/>
    <col min="6577" max="6577" width="18" style="1002" customWidth="1"/>
    <col min="6578" max="6578" width="9.42578125" style="1002" customWidth="1"/>
    <col min="6579" max="6579" width="8.7109375" style="1002" customWidth="1"/>
    <col min="6580" max="6580" width="9.28515625" style="1002" customWidth="1"/>
    <col min="6581" max="6581" width="10.140625" style="1002" customWidth="1"/>
    <col min="6582" max="6582" width="5.140625" style="1002" customWidth="1"/>
    <col min="6583" max="6583" width="10.140625" style="1002" customWidth="1"/>
    <col min="6584" max="6584" width="6.42578125" style="1002" customWidth="1"/>
    <col min="6585" max="6585" width="11.42578125" style="1002"/>
    <col min="6586" max="6586" width="1.28515625" style="1002" customWidth="1"/>
    <col min="6587" max="6587" width="1.42578125" style="1002" customWidth="1"/>
    <col min="6588" max="6588" width="8.28515625" style="1002" customWidth="1"/>
    <col min="6589" max="6589" width="11.42578125" style="1002"/>
    <col min="6590" max="6591" width="10.7109375" style="1002" customWidth="1"/>
    <col min="6592" max="6592" width="10.28515625" style="1002" customWidth="1"/>
    <col min="6593" max="6593" width="11.28515625" style="1002" customWidth="1"/>
    <col min="6594" max="6594" width="7.7109375" style="1002" customWidth="1"/>
    <col min="6595" max="6595" width="10.140625" style="1002" customWidth="1"/>
    <col min="6596" max="6596" width="6.5703125" style="1002" customWidth="1"/>
    <col min="6597" max="6597" width="1.140625" style="1002" customWidth="1"/>
    <col min="6598" max="6598" width="24.5703125" style="1002" customWidth="1"/>
    <col min="6599" max="6599" width="9.85546875" style="1002" customWidth="1"/>
    <col min="6600" max="6600" width="10.7109375" style="1002" customWidth="1"/>
    <col min="6601" max="6601" width="10.85546875" style="1002" customWidth="1"/>
    <col min="6602" max="6602" width="11.140625" style="1002" customWidth="1"/>
    <col min="6603" max="6603" width="9.85546875" style="1002" customWidth="1"/>
    <col min="6604" max="6604" width="1" style="1002" customWidth="1"/>
    <col min="6605" max="6605" width="16.5703125" style="1002" customWidth="1"/>
    <col min="6606" max="6606" width="0.5703125" style="1002" customWidth="1"/>
    <col min="6607" max="6607" width="0.7109375" style="1002" customWidth="1"/>
    <col min="6608" max="6608" width="27.85546875" style="1002" customWidth="1"/>
    <col min="6609" max="6609" width="0.85546875" style="1002" customWidth="1"/>
    <col min="6610" max="6610" width="27.42578125" style="1002" customWidth="1"/>
    <col min="6611" max="6611" width="14.7109375" style="1002" customWidth="1"/>
    <col min="6612" max="6612" width="0.42578125" style="1002" customWidth="1"/>
    <col min="6613" max="6613" width="0.7109375" style="1002" customWidth="1"/>
    <col min="6614" max="6614" width="21.7109375" style="1002" customWidth="1"/>
    <col min="6615" max="6615" width="1.28515625" style="1002" customWidth="1"/>
    <col min="6616" max="6616" width="21.140625" style="1002" customWidth="1"/>
    <col min="6617" max="6821" width="11.42578125" style="1002"/>
    <col min="6822" max="6822" width="0.7109375" style="1002" customWidth="1"/>
    <col min="6823" max="6824" width="1.5703125" style="1002" customWidth="1"/>
    <col min="6825" max="6825" width="16.42578125" style="1002" customWidth="1"/>
    <col min="6826" max="6828" width="10.42578125" style="1002" customWidth="1"/>
    <col min="6829" max="6829" width="8.7109375" style="1002" customWidth="1"/>
    <col min="6830" max="6830" width="0.7109375" style="1002" customWidth="1"/>
    <col min="6831" max="6831" width="3.140625" style="1002" customWidth="1"/>
    <col min="6832" max="6832" width="1.140625" style="1002" customWidth="1"/>
    <col min="6833" max="6833" width="18" style="1002" customWidth="1"/>
    <col min="6834" max="6834" width="9.42578125" style="1002" customWidth="1"/>
    <col min="6835" max="6835" width="8.7109375" style="1002" customWidth="1"/>
    <col min="6836" max="6836" width="9.28515625" style="1002" customWidth="1"/>
    <col min="6837" max="6837" width="10.140625" style="1002" customWidth="1"/>
    <col min="6838" max="6838" width="5.140625" style="1002" customWidth="1"/>
    <col min="6839" max="6839" width="10.140625" style="1002" customWidth="1"/>
    <col min="6840" max="6840" width="6.42578125" style="1002" customWidth="1"/>
    <col min="6841" max="6841" width="11.42578125" style="1002"/>
    <col min="6842" max="6842" width="1.28515625" style="1002" customWidth="1"/>
    <col min="6843" max="6843" width="1.42578125" style="1002" customWidth="1"/>
    <col min="6844" max="6844" width="8.28515625" style="1002" customWidth="1"/>
    <col min="6845" max="6845" width="11.42578125" style="1002"/>
    <col min="6846" max="6847" width="10.7109375" style="1002" customWidth="1"/>
    <col min="6848" max="6848" width="10.28515625" style="1002" customWidth="1"/>
    <col min="6849" max="6849" width="11.28515625" style="1002" customWidth="1"/>
    <col min="6850" max="6850" width="7.7109375" style="1002" customWidth="1"/>
    <col min="6851" max="6851" width="10.140625" style="1002" customWidth="1"/>
    <col min="6852" max="6852" width="6.5703125" style="1002" customWidth="1"/>
    <col min="6853" max="6853" width="1.140625" style="1002" customWidth="1"/>
    <col min="6854" max="6854" width="24.5703125" style="1002" customWidth="1"/>
    <col min="6855" max="6855" width="9.85546875" style="1002" customWidth="1"/>
    <col min="6856" max="6856" width="10.7109375" style="1002" customWidth="1"/>
    <col min="6857" max="6857" width="10.85546875" style="1002" customWidth="1"/>
    <col min="6858" max="6858" width="11.140625" style="1002" customWidth="1"/>
    <col min="6859" max="6859" width="9.85546875" style="1002" customWidth="1"/>
    <col min="6860" max="6860" width="1" style="1002" customWidth="1"/>
    <col min="6861" max="6861" width="16.5703125" style="1002" customWidth="1"/>
    <col min="6862" max="6862" width="0.5703125" style="1002" customWidth="1"/>
    <col min="6863" max="6863" width="0.7109375" style="1002" customWidth="1"/>
    <col min="6864" max="6864" width="27.85546875" style="1002" customWidth="1"/>
    <col min="6865" max="6865" width="0.85546875" style="1002" customWidth="1"/>
    <col min="6866" max="6866" width="27.42578125" style="1002" customWidth="1"/>
    <col min="6867" max="6867" width="14.7109375" style="1002" customWidth="1"/>
    <col min="6868" max="6868" width="0.42578125" style="1002" customWidth="1"/>
    <col min="6869" max="6869" width="0.7109375" style="1002" customWidth="1"/>
    <col min="6870" max="6870" width="21.7109375" style="1002" customWidth="1"/>
    <col min="6871" max="6871" width="1.28515625" style="1002" customWidth="1"/>
    <col min="6872" max="6872" width="21.140625" style="1002" customWidth="1"/>
    <col min="6873" max="7077" width="11.42578125" style="1002"/>
    <col min="7078" max="7078" width="0.7109375" style="1002" customWidth="1"/>
    <col min="7079" max="7080" width="1.5703125" style="1002" customWidth="1"/>
    <col min="7081" max="7081" width="16.42578125" style="1002" customWidth="1"/>
    <col min="7082" max="7084" width="10.42578125" style="1002" customWidth="1"/>
    <col min="7085" max="7085" width="8.7109375" style="1002" customWidth="1"/>
    <col min="7086" max="7086" width="0.7109375" style="1002" customWidth="1"/>
    <col min="7087" max="7087" width="3.140625" style="1002" customWidth="1"/>
    <col min="7088" max="7088" width="1.140625" style="1002" customWidth="1"/>
    <col min="7089" max="7089" width="18" style="1002" customWidth="1"/>
    <col min="7090" max="7090" width="9.42578125" style="1002" customWidth="1"/>
    <col min="7091" max="7091" width="8.7109375" style="1002" customWidth="1"/>
    <col min="7092" max="7092" width="9.28515625" style="1002" customWidth="1"/>
    <col min="7093" max="7093" width="10.140625" style="1002" customWidth="1"/>
    <col min="7094" max="7094" width="5.140625" style="1002" customWidth="1"/>
    <col min="7095" max="7095" width="10.140625" style="1002" customWidth="1"/>
    <col min="7096" max="7096" width="6.42578125" style="1002" customWidth="1"/>
    <col min="7097" max="7097" width="11.42578125" style="1002"/>
    <col min="7098" max="7098" width="1.28515625" style="1002" customWidth="1"/>
    <col min="7099" max="7099" width="1.42578125" style="1002" customWidth="1"/>
    <col min="7100" max="7100" width="8.28515625" style="1002" customWidth="1"/>
    <col min="7101" max="7101" width="11.42578125" style="1002"/>
    <col min="7102" max="7103" width="10.7109375" style="1002" customWidth="1"/>
    <col min="7104" max="7104" width="10.28515625" style="1002" customWidth="1"/>
    <col min="7105" max="7105" width="11.28515625" style="1002" customWidth="1"/>
    <col min="7106" max="7106" width="7.7109375" style="1002" customWidth="1"/>
    <col min="7107" max="7107" width="10.140625" style="1002" customWidth="1"/>
    <col min="7108" max="7108" width="6.5703125" style="1002" customWidth="1"/>
    <col min="7109" max="7109" width="1.140625" style="1002" customWidth="1"/>
    <col min="7110" max="7110" width="24.5703125" style="1002" customWidth="1"/>
    <col min="7111" max="7111" width="9.85546875" style="1002" customWidth="1"/>
    <col min="7112" max="7112" width="10.7109375" style="1002" customWidth="1"/>
    <col min="7113" max="7113" width="10.85546875" style="1002" customWidth="1"/>
    <col min="7114" max="7114" width="11.140625" style="1002" customWidth="1"/>
    <col min="7115" max="7115" width="9.85546875" style="1002" customWidth="1"/>
    <col min="7116" max="7116" width="1" style="1002" customWidth="1"/>
    <col min="7117" max="7117" width="16.5703125" style="1002" customWidth="1"/>
    <col min="7118" max="7118" width="0.5703125" style="1002" customWidth="1"/>
    <col min="7119" max="7119" width="0.7109375" style="1002" customWidth="1"/>
    <col min="7120" max="7120" width="27.85546875" style="1002" customWidth="1"/>
    <col min="7121" max="7121" width="0.85546875" style="1002" customWidth="1"/>
    <col min="7122" max="7122" width="27.42578125" style="1002" customWidth="1"/>
    <col min="7123" max="7123" width="14.7109375" style="1002" customWidth="1"/>
    <col min="7124" max="7124" width="0.42578125" style="1002" customWidth="1"/>
    <col min="7125" max="7125" width="0.7109375" style="1002" customWidth="1"/>
    <col min="7126" max="7126" width="21.7109375" style="1002" customWidth="1"/>
    <col min="7127" max="7127" width="1.28515625" style="1002" customWidth="1"/>
    <col min="7128" max="7128" width="21.140625" style="1002" customWidth="1"/>
    <col min="7129" max="7333" width="11.42578125" style="1002"/>
    <col min="7334" max="7334" width="0.7109375" style="1002" customWidth="1"/>
    <col min="7335" max="7336" width="1.5703125" style="1002" customWidth="1"/>
    <col min="7337" max="7337" width="16.42578125" style="1002" customWidth="1"/>
    <col min="7338" max="7340" width="10.42578125" style="1002" customWidth="1"/>
    <col min="7341" max="7341" width="8.7109375" style="1002" customWidth="1"/>
    <col min="7342" max="7342" width="0.7109375" style="1002" customWidth="1"/>
    <col min="7343" max="7343" width="3.140625" style="1002" customWidth="1"/>
    <col min="7344" max="7344" width="1.140625" style="1002" customWidth="1"/>
    <col min="7345" max="7345" width="18" style="1002" customWidth="1"/>
    <col min="7346" max="7346" width="9.42578125" style="1002" customWidth="1"/>
    <col min="7347" max="7347" width="8.7109375" style="1002" customWidth="1"/>
    <col min="7348" max="7348" width="9.28515625" style="1002" customWidth="1"/>
    <col min="7349" max="7349" width="10.140625" style="1002" customWidth="1"/>
    <col min="7350" max="7350" width="5.140625" style="1002" customWidth="1"/>
    <col min="7351" max="7351" width="10.140625" style="1002" customWidth="1"/>
    <col min="7352" max="7352" width="6.42578125" style="1002" customWidth="1"/>
    <col min="7353" max="7353" width="11.42578125" style="1002"/>
    <col min="7354" max="7354" width="1.28515625" style="1002" customWidth="1"/>
    <col min="7355" max="7355" width="1.42578125" style="1002" customWidth="1"/>
    <col min="7356" max="7356" width="8.28515625" style="1002" customWidth="1"/>
    <col min="7357" max="7357" width="11.42578125" style="1002"/>
    <col min="7358" max="7359" width="10.7109375" style="1002" customWidth="1"/>
    <col min="7360" max="7360" width="10.28515625" style="1002" customWidth="1"/>
    <col min="7361" max="7361" width="11.28515625" style="1002" customWidth="1"/>
    <col min="7362" max="7362" width="7.7109375" style="1002" customWidth="1"/>
    <col min="7363" max="7363" width="10.140625" style="1002" customWidth="1"/>
    <col min="7364" max="7364" width="6.5703125" style="1002" customWidth="1"/>
    <col min="7365" max="7365" width="1.140625" style="1002" customWidth="1"/>
    <col min="7366" max="7366" width="24.5703125" style="1002" customWidth="1"/>
    <col min="7367" max="7367" width="9.85546875" style="1002" customWidth="1"/>
    <col min="7368" max="7368" width="10.7109375" style="1002" customWidth="1"/>
    <col min="7369" max="7369" width="10.85546875" style="1002" customWidth="1"/>
    <col min="7370" max="7370" width="11.140625" style="1002" customWidth="1"/>
    <col min="7371" max="7371" width="9.85546875" style="1002" customWidth="1"/>
    <col min="7372" max="7372" width="1" style="1002" customWidth="1"/>
    <col min="7373" max="7373" width="16.5703125" style="1002" customWidth="1"/>
    <col min="7374" max="7374" width="0.5703125" style="1002" customWidth="1"/>
    <col min="7375" max="7375" width="0.7109375" style="1002" customWidth="1"/>
    <col min="7376" max="7376" width="27.85546875" style="1002" customWidth="1"/>
    <col min="7377" max="7377" width="0.85546875" style="1002" customWidth="1"/>
    <col min="7378" max="7378" width="27.42578125" style="1002" customWidth="1"/>
    <col min="7379" max="7379" width="14.7109375" style="1002" customWidth="1"/>
    <col min="7380" max="7380" width="0.42578125" style="1002" customWidth="1"/>
    <col min="7381" max="7381" width="0.7109375" style="1002" customWidth="1"/>
    <col min="7382" max="7382" width="21.7109375" style="1002" customWidth="1"/>
    <col min="7383" max="7383" width="1.28515625" style="1002" customWidth="1"/>
    <col min="7384" max="7384" width="21.140625" style="1002" customWidth="1"/>
    <col min="7385" max="7589" width="11.42578125" style="1002"/>
    <col min="7590" max="7590" width="0.7109375" style="1002" customWidth="1"/>
    <col min="7591" max="7592" width="1.5703125" style="1002" customWidth="1"/>
    <col min="7593" max="7593" width="16.42578125" style="1002" customWidth="1"/>
    <col min="7594" max="7596" width="10.42578125" style="1002" customWidth="1"/>
    <col min="7597" max="7597" width="8.7109375" style="1002" customWidth="1"/>
    <col min="7598" max="7598" width="0.7109375" style="1002" customWidth="1"/>
    <col min="7599" max="7599" width="3.140625" style="1002" customWidth="1"/>
    <col min="7600" max="7600" width="1.140625" style="1002" customWidth="1"/>
    <col min="7601" max="7601" width="18" style="1002" customWidth="1"/>
    <col min="7602" max="7602" width="9.42578125" style="1002" customWidth="1"/>
    <col min="7603" max="7603" width="8.7109375" style="1002" customWidth="1"/>
    <col min="7604" max="7604" width="9.28515625" style="1002" customWidth="1"/>
    <col min="7605" max="7605" width="10.140625" style="1002" customWidth="1"/>
    <col min="7606" max="7606" width="5.140625" style="1002" customWidth="1"/>
    <col min="7607" max="7607" width="10.140625" style="1002" customWidth="1"/>
    <col min="7608" max="7608" width="6.42578125" style="1002" customWidth="1"/>
    <col min="7609" max="7609" width="11.42578125" style="1002"/>
    <col min="7610" max="7610" width="1.28515625" style="1002" customWidth="1"/>
    <col min="7611" max="7611" width="1.42578125" style="1002" customWidth="1"/>
    <col min="7612" max="7612" width="8.28515625" style="1002" customWidth="1"/>
    <col min="7613" max="7613" width="11.42578125" style="1002"/>
    <col min="7614" max="7615" width="10.7109375" style="1002" customWidth="1"/>
    <col min="7616" max="7616" width="10.28515625" style="1002" customWidth="1"/>
    <col min="7617" max="7617" width="11.28515625" style="1002" customWidth="1"/>
    <col min="7618" max="7618" width="7.7109375" style="1002" customWidth="1"/>
    <col min="7619" max="7619" width="10.140625" style="1002" customWidth="1"/>
    <col min="7620" max="7620" width="6.5703125" style="1002" customWidth="1"/>
    <col min="7621" max="7621" width="1.140625" style="1002" customWidth="1"/>
    <col min="7622" max="7622" width="24.5703125" style="1002" customWidth="1"/>
    <col min="7623" max="7623" width="9.85546875" style="1002" customWidth="1"/>
    <col min="7624" max="7624" width="10.7109375" style="1002" customWidth="1"/>
    <col min="7625" max="7625" width="10.85546875" style="1002" customWidth="1"/>
    <col min="7626" max="7626" width="11.140625" style="1002" customWidth="1"/>
    <col min="7627" max="7627" width="9.85546875" style="1002" customWidth="1"/>
    <col min="7628" max="7628" width="1" style="1002" customWidth="1"/>
    <col min="7629" max="7629" width="16.5703125" style="1002" customWidth="1"/>
    <col min="7630" max="7630" width="0.5703125" style="1002" customWidth="1"/>
    <col min="7631" max="7631" width="0.7109375" style="1002" customWidth="1"/>
    <col min="7632" max="7632" width="27.85546875" style="1002" customWidth="1"/>
    <col min="7633" max="7633" width="0.85546875" style="1002" customWidth="1"/>
    <col min="7634" max="7634" width="27.42578125" style="1002" customWidth="1"/>
    <col min="7635" max="7635" width="14.7109375" style="1002" customWidth="1"/>
    <col min="7636" max="7636" width="0.42578125" style="1002" customWidth="1"/>
    <col min="7637" max="7637" width="0.7109375" style="1002" customWidth="1"/>
    <col min="7638" max="7638" width="21.7109375" style="1002" customWidth="1"/>
    <col min="7639" max="7639" width="1.28515625" style="1002" customWidth="1"/>
    <col min="7640" max="7640" width="21.140625" style="1002" customWidth="1"/>
    <col min="7641" max="7845" width="11.42578125" style="1002"/>
    <col min="7846" max="7846" width="0.7109375" style="1002" customWidth="1"/>
    <col min="7847" max="7848" width="1.5703125" style="1002" customWidth="1"/>
    <col min="7849" max="7849" width="16.42578125" style="1002" customWidth="1"/>
    <col min="7850" max="7852" width="10.42578125" style="1002" customWidth="1"/>
    <col min="7853" max="7853" width="8.7109375" style="1002" customWidth="1"/>
    <col min="7854" max="7854" width="0.7109375" style="1002" customWidth="1"/>
    <col min="7855" max="7855" width="3.140625" style="1002" customWidth="1"/>
    <col min="7856" max="7856" width="1.140625" style="1002" customWidth="1"/>
    <col min="7857" max="7857" width="18" style="1002" customWidth="1"/>
    <col min="7858" max="7858" width="9.42578125" style="1002" customWidth="1"/>
    <col min="7859" max="7859" width="8.7109375" style="1002" customWidth="1"/>
    <col min="7860" max="7860" width="9.28515625" style="1002" customWidth="1"/>
    <col min="7861" max="7861" width="10.140625" style="1002" customWidth="1"/>
    <col min="7862" max="7862" width="5.140625" style="1002" customWidth="1"/>
    <col min="7863" max="7863" width="10.140625" style="1002" customWidth="1"/>
    <col min="7864" max="7864" width="6.42578125" style="1002" customWidth="1"/>
    <col min="7865" max="7865" width="11.42578125" style="1002"/>
    <col min="7866" max="7866" width="1.28515625" style="1002" customWidth="1"/>
    <col min="7867" max="7867" width="1.42578125" style="1002" customWidth="1"/>
    <col min="7868" max="7868" width="8.28515625" style="1002" customWidth="1"/>
    <col min="7869" max="7869" width="11.42578125" style="1002"/>
    <col min="7870" max="7871" width="10.7109375" style="1002" customWidth="1"/>
    <col min="7872" max="7872" width="10.28515625" style="1002" customWidth="1"/>
    <col min="7873" max="7873" width="11.28515625" style="1002" customWidth="1"/>
    <col min="7874" max="7874" width="7.7109375" style="1002" customWidth="1"/>
    <col min="7875" max="7875" width="10.140625" style="1002" customWidth="1"/>
    <col min="7876" max="7876" width="6.5703125" style="1002" customWidth="1"/>
    <col min="7877" max="7877" width="1.140625" style="1002" customWidth="1"/>
    <col min="7878" max="7878" width="24.5703125" style="1002" customWidth="1"/>
    <col min="7879" max="7879" width="9.85546875" style="1002" customWidth="1"/>
    <col min="7880" max="7880" width="10.7109375" style="1002" customWidth="1"/>
    <col min="7881" max="7881" width="10.85546875" style="1002" customWidth="1"/>
    <col min="7882" max="7882" width="11.140625" style="1002" customWidth="1"/>
    <col min="7883" max="7883" width="9.85546875" style="1002" customWidth="1"/>
    <col min="7884" max="7884" width="1" style="1002" customWidth="1"/>
    <col min="7885" max="7885" width="16.5703125" style="1002" customWidth="1"/>
    <col min="7886" max="7886" width="0.5703125" style="1002" customWidth="1"/>
    <col min="7887" max="7887" width="0.7109375" style="1002" customWidth="1"/>
    <col min="7888" max="7888" width="27.85546875" style="1002" customWidth="1"/>
    <col min="7889" max="7889" width="0.85546875" style="1002" customWidth="1"/>
    <col min="7890" max="7890" width="27.42578125" style="1002" customWidth="1"/>
    <col min="7891" max="7891" width="14.7109375" style="1002" customWidth="1"/>
    <col min="7892" max="7892" width="0.42578125" style="1002" customWidth="1"/>
    <col min="7893" max="7893" width="0.7109375" style="1002" customWidth="1"/>
    <col min="7894" max="7894" width="21.7109375" style="1002" customWidth="1"/>
    <col min="7895" max="7895" width="1.28515625" style="1002" customWidth="1"/>
    <col min="7896" max="7896" width="21.140625" style="1002" customWidth="1"/>
    <col min="7897" max="8101" width="11.42578125" style="1002"/>
    <col min="8102" max="8102" width="0.7109375" style="1002" customWidth="1"/>
    <col min="8103" max="8104" width="1.5703125" style="1002" customWidth="1"/>
    <col min="8105" max="8105" width="16.42578125" style="1002" customWidth="1"/>
    <col min="8106" max="8108" width="10.42578125" style="1002" customWidth="1"/>
    <col min="8109" max="8109" width="8.7109375" style="1002" customWidth="1"/>
    <col min="8110" max="8110" width="0.7109375" style="1002" customWidth="1"/>
    <col min="8111" max="8111" width="3.140625" style="1002" customWidth="1"/>
    <col min="8112" max="8112" width="1.140625" style="1002" customWidth="1"/>
    <col min="8113" max="8113" width="18" style="1002" customWidth="1"/>
    <col min="8114" max="8114" width="9.42578125" style="1002" customWidth="1"/>
    <col min="8115" max="8115" width="8.7109375" style="1002" customWidth="1"/>
    <col min="8116" max="8116" width="9.28515625" style="1002" customWidth="1"/>
    <col min="8117" max="8117" width="10.140625" style="1002" customWidth="1"/>
    <col min="8118" max="8118" width="5.140625" style="1002" customWidth="1"/>
    <col min="8119" max="8119" width="10.140625" style="1002" customWidth="1"/>
    <col min="8120" max="8120" width="6.42578125" style="1002" customWidth="1"/>
    <col min="8121" max="8121" width="11.42578125" style="1002"/>
    <col min="8122" max="8122" width="1.28515625" style="1002" customWidth="1"/>
    <col min="8123" max="8123" width="1.42578125" style="1002" customWidth="1"/>
    <col min="8124" max="8124" width="8.28515625" style="1002" customWidth="1"/>
    <col min="8125" max="8125" width="11.42578125" style="1002"/>
    <col min="8126" max="8127" width="10.7109375" style="1002" customWidth="1"/>
    <col min="8128" max="8128" width="10.28515625" style="1002" customWidth="1"/>
    <col min="8129" max="8129" width="11.28515625" style="1002" customWidth="1"/>
    <col min="8130" max="8130" width="7.7109375" style="1002" customWidth="1"/>
    <col min="8131" max="8131" width="10.140625" style="1002" customWidth="1"/>
    <col min="8132" max="8132" width="6.5703125" style="1002" customWidth="1"/>
    <col min="8133" max="8133" width="1.140625" style="1002" customWidth="1"/>
    <col min="8134" max="8134" width="24.5703125" style="1002" customWidth="1"/>
    <col min="8135" max="8135" width="9.85546875" style="1002" customWidth="1"/>
    <col min="8136" max="8136" width="10.7109375" style="1002" customWidth="1"/>
    <col min="8137" max="8137" width="10.85546875" style="1002" customWidth="1"/>
    <col min="8138" max="8138" width="11.140625" style="1002" customWidth="1"/>
    <col min="8139" max="8139" width="9.85546875" style="1002" customWidth="1"/>
    <col min="8140" max="8140" width="1" style="1002" customWidth="1"/>
    <col min="8141" max="8141" width="16.5703125" style="1002" customWidth="1"/>
    <col min="8142" max="8142" width="0.5703125" style="1002" customWidth="1"/>
    <col min="8143" max="8143" width="0.7109375" style="1002" customWidth="1"/>
    <col min="8144" max="8144" width="27.85546875" style="1002" customWidth="1"/>
    <col min="8145" max="8145" width="0.85546875" style="1002" customWidth="1"/>
    <col min="8146" max="8146" width="27.42578125" style="1002" customWidth="1"/>
    <col min="8147" max="8147" width="14.7109375" style="1002" customWidth="1"/>
    <col min="8148" max="8148" width="0.42578125" style="1002" customWidth="1"/>
    <col min="8149" max="8149" width="0.7109375" style="1002" customWidth="1"/>
    <col min="8150" max="8150" width="21.7109375" style="1002" customWidth="1"/>
    <col min="8151" max="8151" width="1.28515625" style="1002" customWidth="1"/>
    <col min="8152" max="8152" width="21.140625" style="1002" customWidth="1"/>
    <col min="8153" max="8357" width="11.42578125" style="1002"/>
    <col min="8358" max="8358" width="0.7109375" style="1002" customWidth="1"/>
    <col min="8359" max="8360" width="1.5703125" style="1002" customWidth="1"/>
    <col min="8361" max="8361" width="16.42578125" style="1002" customWidth="1"/>
    <col min="8362" max="8364" width="10.42578125" style="1002" customWidth="1"/>
    <col min="8365" max="8365" width="8.7109375" style="1002" customWidth="1"/>
    <col min="8366" max="8366" width="0.7109375" style="1002" customWidth="1"/>
    <col min="8367" max="8367" width="3.140625" style="1002" customWidth="1"/>
    <col min="8368" max="8368" width="1.140625" style="1002" customWidth="1"/>
    <col min="8369" max="8369" width="18" style="1002" customWidth="1"/>
    <col min="8370" max="8370" width="9.42578125" style="1002" customWidth="1"/>
    <col min="8371" max="8371" width="8.7109375" style="1002" customWidth="1"/>
    <col min="8372" max="8372" width="9.28515625" style="1002" customWidth="1"/>
    <col min="8373" max="8373" width="10.140625" style="1002" customWidth="1"/>
    <col min="8374" max="8374" width="5.140625" style="1002" customWidth="1"/>
    <col min="8375" max="8375" width="10.140625" style="1002" customWidth="1"/>
    <col min="8376" max="8376" width="6.42578125" style="1002" customWidth="1"/>
    <col min="8377" max="8377" width="11.42578125" style="1002"/>
    <col min="8378" max="8378" width="1.28515625" style="1002" customWidth="1"/>
    <col min="8379" max="8379" width="1.42578125" style="1002" customWidth="1"/>
    <col min="8380" max="8380" width="8.28515625" style="1002" customWidth="1"/>
    <col min="8381" max="8381" width="11.42578125" style="1002"/>
    <col min="8382" max="8383" width="10.7109375" style="1002" customWidth="1"/>
    <col min="8384" max="8384" width="10.28515625" style="1002" customWidth="1"/>
    <col min="8385" max="8385" width="11.28515625" style="1002" customWidth="1"/>
    <col min="8386" max="8386" width="7.7109375" style="1002" customWidth="1"/>
    <col min="8387" max="8387" width="10.140625" style="1002" customWidth="1"/>
    <col min="8388" max="8388" width="6.5703125" style="1002" customWidth="1"/>
    <col min="8389" max="8389" width="1.140625" style="1002" customWidth="1"/>
    <col min="8390" max="8390" width="24.5703125" style="1002" customWidth="1"/>
    <col min="8391" max="8391" width="9.85546875" style="1002" customWidth="1"/>
    <col min="8392" max="8392" width="10.7109375" style="1002" customWidth="1"/>
    <col min="8393" max="8393" width="10.85546875" style="1002" customWidth="1"/>
    <col min="8394" max="8394" width="11.140625" style="1002" customWidth="1"/>
    <col min="8395" max="8395" width="9.85546875" style="1002" customWidth="1"/>
    <col min="8396" max="8396" width="1" style="1002" customWidth="1"/>
    <col min="8397" max="8397" width="16.5703125" style="1002" customWidth="1"/>
    <col min="8398" max="8398" width="0.5703125" style="1002" customWidth="1"/>
    <col min="8399" max="8399" width="0.7109375" style="1002" customWidth="1"/>
    <col min="8400" max="8400" width="27.85546875" style="1002" customWidth="1"/>
    <col min="8401" max="8401" width="0.85546875" style="1002" customWidth="1"/>
    <col min="8402" max="8402" width="27.42578125" style="1002" customWidth="1"/>
    <col min="8403" max="8403" width="14.7109375" style="1002" customWidth="1"/>
    <col min="8404" max="8404" width="0.42578125" style="1002" customWidth="1"/>
    <col min="8405" max="8405" width="0.7109375" style="1002" customWidth="1"/>
    <col min="8406" max="8406" width="21.7109375" style="1002" customWidth="1"/>
    <col min="8407" max="8407" width="1.28515625" style="1002" customWidth="1"/>
    <col min="8408" max="8408" width="21.140625" style="1002" customWidth="1"/>
    <col min="8409" max="8613" width="11.42578125" style="1002"/>
    <col min="8614" max="8614" width="0.7109375" style="1002" customWidth="1"/>
    <col min="8615" max="8616" width="1.5703125" style="1002" customWidth="1"/>
    <col min="8617" max="8617" width="16.42578125" style="1002" customWidth="1"/>
    <col min="8618" max="8620" width="10.42578125" style="1002" customWidth="1"/>
    <col min="8621" max="8621" width="8.7109375" style="1002" customWidth="1"/>
    <col min="8622" max="8622" width="0.7109375" style="1002" customWidth="1"/>
    <col min="8623" max="8623" width="3.140625" style="1002" customWidth="1"/>
    <col min="8624" max="8624" width="1.140625" style="1002" customWidth="1"/>
    <col min="8625" max="8625" width="18" style="1002" customWidth="1"/>
    <col min="8626" max="8626" width="9.42578125" style="1002" customWidth="1"/>
    <col min="8627" max="8627" width="8.7109375" style="1002" customWidth="1"/>
    <col min="8628" max="8628" width="9.28515625" style="1002" customWidth="1"/>
    <col min="8629" max="8629" width="10.140625" style="1002" customWidth="1"/>
    <col min="8630" max="8630" width="5.140625" style="1002" customWidth="1"/>
    <col min="8631" max="8631" width="10.140625" style="1002" customWidth="1"/>
    <col min="8632" max="8632" width="6.42578125" style="1002" customWidth="1"/>
    <col min="8633" max="8633" width="11.42578125" style="1002"/>
    <col min="8634" max="8634" width="1.28515625" style="1002" customWidth="1"/>
    <col min="8635" max="8635" width="1.42578125" style="1002" customWidth="1"/>
    <col min="8636" max="8636" width="8.28515625" style="1002" customWidth="1"/>
    <col min="8637" max="8637" width="11.42578125" style="1002"/>
    <col min="8638" max="8639" width="10.7109375" style="1002" customWidth="1"/>
    <col min="8640" max="8640" width="10.28515625" style="1002" customWidth="1"/>
    <col min="8641" max="8641" width="11.28515625" style="1002" customWidth="1"/>
    <col min="8642" max="8642" width="7.7109375" style="1002" customWidth="1"/>
    <col min="8643" max="8643" width="10.140625" style="1002" customWidth="1"/>
    <col min="8644" max="8644" width="6.5703125" style="1002" customWidth="1"/>
    <col min="8645" max="8645" width="1.140625" style="1002" customWidth="1"/>
    <col min="8646" max="8646" width="24.5703125" style="1002" customWidth="1"/>
    <col min="8647" max="8647" width="9.85546875" style="1002" customWidth="1"/>
    <col min="8648" max="8648" width="10.7109375" style="1002" customWidth="1"/>
    <col min="8649" max="8649" width="10.85546875" style="1002" customWidth="1"/>
    <col min="8650" max="8650" width="11.140625" style="1002" customWidth="1"/>
    <col min="8651" max="8651" width="9.85546875" style="1002" customWidth="1"/>
    <col min="8652" max="8652" width="1" style="1002" customWidth="1"/>
    <col min="8653" max="8653" width="16.5703125" style="1002" customWidth="1"/>
    <col min="8654" max="8654" width="0.5703125" style="1002" customWidth="1"/>
    <col min="8655" max="8655" width="0.7109375" style="1002" customWidth="1"/>
    <col min="8656" max="8656" width="27.85546875" style="1002" customWidth="1"/>
    <col min="8657" max="8657" width="0.85546875" style="1002" customWidth="1"/>
    <col min="8658" max="8658" width="27.42578125" style="1002" customWidth="1"/>
    <col min="8659" max="8659" width="14.7109375" style="1002" customWidth="1"/>
    <col min="8660" max="8660" width="0.42578125" style="1002" customWidth="1"/>
    <col min="8661" max="8661" width="0.7109375" style="1002" customWidth="1"/>
    <col min="8662" max="8662" width="21.7109375" style="1002" customWidth="1"/>
    <col min="8663" max="8663" width="1.28515625" style="1002" customWidth="1"/>
    <col min="8664" max="8664" width="21.140625" style="1002" customWidth="1"/>
    <col min="8665" max="8869" width="11.42578125" style="1002"/>
    <col min="8870" max="8870" width="0.7109375" style="1002" customWidth="1"/>
    <col min="8871" max="8872" width="1.5703125" style="1002" customWidth="1"/>
    <col min="8873" max="8873" width="16.42578125" style="1002" customWidth="1"/>
    <col min="8874" max="8876" width="10.42578125" style="1002" customWidth="1"/>
    <col min="8877" max="8877" width="8.7109375" style="1002" customWidth="1"/>
    <col min="8878" max="8878" width="0.7109375" style="1002" customWidth="1"/>
    <col min="8879" max="8879" width="3.140625" style="1002" customWidth="1"/>
    <col min="8880" max="8880" width="1.140625" style="1002" customWidth="1"/>
    <col min="8881" max="8881" width="18" style="1002" customWidth="1"/>
    <col min="8882" max="8882" width="9.42578125" style="1002" customWidth="1"/>
    <col min="8883" max="8883" width="8.7109375" style="1002" customWidth="1"/>
    <col min="8884" max="8884" width="9.28515625" style="1002" customWidth="1"/>
    <col min="8885" max="8885" width="10.140625" style="1002" customWidth="1"/>
    <col min="8886" max="8886" width="5.140625" style="1002" customWidth="1"/>
    <col min="8887" max="8887" width="10.140625" style="1002" customWidth="1"/>
    <col min="8888" max="8888" width="6.42578125" style="1002" customWidth="1"/>
    <col min="8889" max="8889" width="11.42578125" style="1002"/>
    <col min="8890" max="8890" width="1.28515625" style="1002" customWidth="1"/>
    <col min="8891" max="8891" width="1.42578125" style="1002" customWidth="1"/>
    <col min="8892" max="8892" width="8.28515625" style="1002" customWidth="1"/>
    <col min="8893" max="8893" width="11.42578125" style="1002"/>
    <col min="8894" max="8895" width="10.7109375" style="1002" customWidth="1"/>
    <col min="8896" max="8896" width="10.28515625" style="1002" customWidth="1"/>
    <col min="8897" max="8897" width="11.28515625" style="1002" customWidth="1"/>
    <col min="8898" max="8898" width="7.7109375" style="1002" customWidth="1"/>
    <col min="8899" max="8899" width="10.140625" style="1002" customWidth="1"/>
    <col min="8900" max="8900" width="6.5703125" style="1002" customWidth="1"/>
    <col min="8901" max="8901" width="1.140625" style="1002" customWidth="1"/>
    <col min="8902" max="8902" width="24.5703125" style="1002" customWidth="1"/>
    <col min="8903" max="8903" width="9.85546875" style="1002" customWidth="1"/>
    <col min="8904" max="8904" width="10.7109375" style="1002" customWidth="1"/>
    <col min="8905" max="8905" width="10.85546875" style="1002" customWidth="1"/>
    <col min="8906" max="8906" width="11.140625" style="1002" customWidth="1"/>
    <col min="8907" max="8907" width="9.85546875" style="1002" customWidth="1"/>
    <col min="8908" max="8908" width="1" style="1002" customWidth="1"/>
    <col min="8909" max="8909" width="16.5703125" style="1002" customWidth="1"/>
    <col min="8910" max="8910" width="0.5703125" style="1002" customWidth="1"/>
    <col min="8911" max="8911" width="0.7109375" style="1002" customWidth="1"/>
    <col min="8912" max="8912" width="27.85546875" style="1002" customWidth="1"/>
    <col min="8913" max="8913" width="0.85546875" style="1002" customWidth="1"/>
    <col min="8914" max="8914" width="27.42578125" style="1002" customWidth="1"/>
    <col min="8915" max="8915" width="14.7109375" style="1002" customWidth="1"/>
    <col min="8916" max="8916" width="0.42578125" style="1002" customWidth="1"/>
    <col min="8917" max="8917" width="0.7109375" style="1002" customWidth="1"/>
    <col min="8918" max="8918" width="21.7109375" style="1002" customWidth="1"/>
    <col min="8919" max="8919" width="1.28515625" style="1002" customWidth="1"/>
    <col min="8920" max="8920" width="21.140625" style="1002" customWidth="1"/>
    <col min="8921" max="9125" width="11.42578125" style="1002"/>
    <col min="9126" max="9126" width="0.7109375" style="1002" customWidth="1"/>
    <col min="9127" max="9128" width="1.5703125" style="1002" customWidth="1"/>
    <col min="9129" max="9129" width="16.42578125" style="1002" customWidth="1"/>
    <col min="9130" max="9132" width="10.42578125" style="1002" customWidth="1"/>
    <col min="9133" max="9133" width="8.7109375" style="1002" customWidth="1"/>
    <col min="9134" max="9134" width="0.7109375" style="1002" customWidth="1"/>
    <col min="9135" max="9135" width="3.140625" style="1002" customWidth="1"/>
    <col min="9136" max="9136" width="1.140625" style="1002" customWidth="1"/>
    <col min="9137" max="9137" width="18" style="1002" customWidth="1"/>
    <col min="9138" max="9138" width="9.42578125" style="1002" customWidth="1"/>
    <col min="9139" max="9139" width="8.7109375" style="1002" customWidth="1"/>
    <col min="9140" max="9140" width="9.28515625" style="1002" customWidth="1"/>
    <col min="9141" max="9141" width="10.140625" style="1002" customWidth="1"/>
    <col min="9142" max="9142" width="5.140625" style="1002" customWidth="1"/>
    <col min="9143" max="9143" width="10.140625" style="1002" customWidth="1"/>
    <col min="9144" max="9144" width="6.42578125" style="1002" customWidth="1"/>
    <col min="9145" max="9145" width="11.42578125" style="1002"/>
    <col min="9146" max="9146" width="1.28515625" style="1002" customWidth="1"/>
    <col min="9147" max="9147" width="1.42578125" style="1002" customWidth="1"/>
    <col min="9148" max="9148" width="8.28515625" style="1002" customWidth="1"/>
    <col min="9149" max="9149" width="11.42578125" style="1002"/>
    <col min="9150" max="9151" width="10.7109375" style="1002" customWidth="1"/>
    <col min="9152" max="9152" width="10.28515625" style="1002" customWidth="1"/>
    <col min="9153" max="9153" width="11.28515625" style="1002" customWidth="1"/>
    <col min="9154" max="9154" width="7.7109375" style="1002" customWidth="1"/>
    <col min="9155" max="9155" width="10.140625" style="1002" customWidth="1"/>
    <col min="9156" max="9156" width="6.5703125" style="1002" customWidth="1"/>
    <col min="9157" max="9157" width="1.140625" style="1002" customWidth="1"/>
    <col min="9158" max="9158" width="24.5703125" style="1002" customWidth="1"/>
    <col min="9159" max="9159" width="9.85546875" style="1002" customWidth="1"/>
    <col min="9160" max="9160" width="10.7109375" style="1002" customWidth="1"/>
    <col min="9161" max="9161" width="10.85546875" style="1002" customWidth="1"/>
    <col min="9162" max="9162" width="11.140625" style="1002" customWidth="1"/>
    <col min="9163" max="9163" width="9.85546875" style="1002" customWidth="1"/>
    <col min="9164" max="9164" width="1" style="1002" customWidth="1"/>
    <col min="9165" max="9165" width="16.5703125" style="1002" customWidth="1"/>
    <col min="9166" max="9166" width="0.5703125" style="1002" customWidth="1"/>
    <col min="9167" max="9167" width="0.7109375" style="1002" customWidth="1"/>
    <col min="9168" max="9168" width="27.85546875" style="1002" customWidth="1"/>
    <col min="9169" max="9169" width="0.85546875" style="1002" customWidth="1"/>
    <col min="9170" max="9170" width="27.42578125" style="1002" customWidth="1"/>
    <col min="9171" max="9171" width="14.7109375" style="1002" customWidth="1"/>
    <col min="9172" max="9172" width="0.42578125" style="1002" customWidth="1"/>
    <col min="9173" max="9173" width="0.7109375" style="1002" customWidth="1"/>
    <col min="9174" max="9174" width="21.7109375" style="1002" customWidth="1"/>
    <col min="9175" max="9175" width="1.28515625" style="1002" customWidth="1"/>
    <col min="9176" max="9176" width="21.140625" style="1002" customWidth="1"/>
    <col min="9177" max="9381" width="11.42578125" style="1002"/>
    <col min="9382" max="9382" width="0.7109375" style="1002" customWidth="1"/>
    <col min="9383" max="9384" width="1.5703125" style="1002" customWidth="1"/>
    <col min="9385" max="9385" width="16.42578125" style="1002" customWidth="1"/>
    <col min="9386" max="9388" width="10.42578125" style="1002" customWidth="1"/>
    <col min="9389" max="9389" width="8.7109375" style="1002" customWidth="1"/>
    <col min="9390" max="9390" width="0.7109375" style="1002" customWidth="1"/>
    <col min="9391" max="9391" width="3.140625" style="1002" customWidth="1"/>
    <col min="9392" max="9392" width="1.140625" style="1002" customWidth="1"/>
    <col min="9393" max="9393" width="18" style="1002" customWidth="1"/>
    <col min="9394" max="9394" width="9.42578125" style="1002" customWidth="1"/>
    <col min="9395" max="9395" width="8.7109375" style="1002" customWidth="1"/>
    <col min="9396" max="9396" width="9.28515625" style="1002" customWidth="1"/>
    <col min="9397" max="9397" width="10.140625" style="1002" customWidth="1"/>
    <col min="9398" max="9398" width="5.140625" style="1002" customWidth="1"/>
    <col min="9399" max="9399" width="10.140625" style="1002" customWidth="1"/>
    <col min="9400" max="9400" width="6.42578125" style="1002" customWidth="1"/>
    <col min="9401" max="9401" width="11.42578125" style="1002"/>
    <col min="9402" max="9402" width="1.28515625" style="1002" customWidth="1"/>
    <col min="9403" max="9403" width="1.42578125" style="1002" customWidth="1"/>
    <col min="9404" max="9404" width="8.28515625" style="1002" customWidth="1"/>
    <col min="9405" max="9405" width="11.42578125" style="1002"/>
    <col min="9406" max="9407" width="10.7109375" style="1002" customWidth="1"/>
    <col min="9408" max="9408" width="10.28515625" style="1002" customWidth="1"/>
    <col min="9409" max="9409" width="11.28515625" style="1002" customWidth="1"/>
    <col min="9410" max="9410" width="7.7109375" style="1002" customWidth="1"/>
    <col min="9411" max="9411" width="10.140625" style="1002" customWidth="1"/>
    <col min="9412" max="9412" width="6.5703125" style="1002" customWidth="1"/>
    <col min="9413" max="9413" width="1.140625" style="1002" customWidth="1"/>
    <col min="9414" max="9414" width="24.5703125" style="1002" customWidth="1"/>
    <col min="9415" max="9415" width="9.85546875" style="1002" customWidth="1"/>
    <col min="9416" max="9416" width="10.7109375" style="1002" customWidth="1"/>
    <col min="9417" max="9417" width="10.85546875" style="1002" customWidth="1"/>
    <col min="9418" max="9418" width="11.140625" style="1002" customWidth="1"/>
    <col min="9419" max="9419" width="9.85546875" style="1002" customWidth="1"/>
    <col min="9420" max="9420" width="1" style="1002" customWidth="1"/>
    <col min="9421" max="9421" width="16.5703125" style="1002" customWidth="1"/>
    <col min="9422" max="9422" width="0.5703125" style="1002" customWidth="1"/>
    <col min="9423" max="9423" width="0.7109375" style="1002" customWidth="1"/>
    <col min="9424" max="9424" width="27.85546875" style="1002" customWidth="1"/>
    <col min="9425" max="9425" width="0.85546875" style="1002" customWidth="1"/>
    <col min="9426" max="9426" width="27.42578125" style="1002" customWidth="1"/>
    <col min="9427" max="9427" width="14.7109375" style="1002" customWidth="1"/>
    <col min="9428" max="9428" width="0.42578125" style="1002" customWidth="1"/>
    <col min="9429" max="9429" width="0.7109375" style="1002" customWidth="1"/>
    <col min="9430" max="9430" width="21.7109375" style="1002" customWidth="1"/>
    <col min="9431" max="9431" width="1.28515625" style="1002" customWidth="1"/>
    <col min="9432" max="9432" width="21.140625" style="1002" customWidth="1"/>
    <col min="9433" max="9637" width="11.42578125" style="1002"/>
    <col min="9638" max="9638" width="0.7109375" style="1002" customWidth="1"/>
    <col min="9639" max="9640" width="1.5703125" style="1002" customWidth="1"/>
    <col min="9641" max="9641" width="16.42578125" style="1002" customWidth="1"/>
    <col min="9642" max="9644" width="10.42578125" style="1002" customWidth="1"/>
    <col min="9645" max="9645" width="8.7109375" style="1002" customWidth="1"/>
    <col min="9646" max="9646" width="0.7109375" style="1002" customWidth="1"/>
    <col min="9647" max="9647" width="3.140625" style="1002" customWidth="1"/>
    <col min="9648" max="9648" width="1.140625" style="1002" customWidth="1"/>
    <col min="9649" max="9649" width="18" style="1002" customWidth="1"/>
    <col min="9650" max="9650" width="9.42578125" style="1002" customWidth="1"/>
    <col min="9651" max="9651" width="8.7109375" style="1002" customWidth="1"/>
    <col min="9652" max="9652" width="9.28515625" style="1002" customWidth="1"/>
    <col min="9653" max="9653" width="10.140625" style="1002" customWidth="1"/>
    <col min="9654" max="9654" width="5.140625" style="1002" customWidth="1"/>
    <col min="9655" max="9655" width="10.140625" style="1002" customWidth="1"/>
    <col min="9656" max="9656" width="6.42578125" style="1002" customWidth="1"/>
    <col min="9657" max="9657" width="11.42578125" style="1002"/>
    <col min="9658" max="9658" width="1.28515625" style="1002" customWidth="1"/>
    <col min="9659" max="9659" width="1.42578125" style="1002" customWidth="1"/>
    <col min="9660" max="9660" width="8.28515625" style="1002" customWidth="1"/>
    <col min="9661" max="9661" width="11.42578125" style="1002"/>
    <col min="9662" max="9663" width="10.7109375" style="1002" customWidth="1"/>
    <col min="9664" max="9664" width="10.28515625" style="1002" customWidth="1"/>
    <col min="9665" max="9665" width="11.28515625" style="1002" customWidth="1"/>
    <col min="9666" max="9666" width="7.7109375" style="1002" customWidth="1"/>
    <col min="9667" max="9667" width="10.140625" style="1002" customWidth="1"/>
    <col min="9668" max="9668" width="6.5703125" style="1002" customWidth="1"/>
    <col min="9669" max="9669" width="1.140625" style="1002" customWidth="1"/>
    <col min="9670" max="9670" width="24.5703125" style="1002" customWidth="1"/>
    <col min="9671" max="9671" width="9.85546875" style="1002" customWidth="1"/>
    <col min="9672" max="9672" width="10.7109375" style="1002" customWidth="1"/>
    <col min="9673" max="9673" width="10.85546875" style="1002" customWidth="1"/>
    <col min="9674" max="9674" width="11.140625" style="1002" customWidth="1"/>
    <col min="9675" max="9675" width="9.85546875" style="1002" customWidth="1"/>
    <col min="9676" max="9676" width="1" style="1002" customWidth="1"/>
    <col min="9677" max="9677" width="16.5703125" style="1002" customWidth="1"/>
    <col min="9678" max="9678" width="0.5703125" style="1002" customWidth="1"/>
    <col min="9679" max="9679" width="0.7109375" style="1002" customWidth="1"/>
    <col min="9680" max="9680" width="27.85546875" style="1002" customWidth="1"/>
    <col min="9681" max="9681" width="0.85546875" style="1002" customWidth="1"/>
    <col min="9682" max="9682" width="27.42578125" style="1002" customWidth="1"/>
    <col min="9683" max="9683" width="14.7109375" style="1002" customWidth="1"/>
    <col min="9684" max="9684" width="0.42578125" style="1002" customWidth="1"/>
    <col min="9685" max="9685" width="0.7109375" style="1002" customWidth="1"/>
    <col min="9686" max="9686" width="21.7109375" style="1002" customWidth="1"/>
    <col min="9687" max="9687" width="1.28515625" style="1002" customWidth="1"/>
    <col min="9688" max="9688" width="21.140625" style="1002" customWidth="1"/>
    <col min="9689" max="9893" width="11.42578125" style="1002"/>
    <col min="9894" max="9894" width="0.7109375" style="1002" customWidth="1"/>
    <col min="9895" max="9896" width="1.5703125" style="1002" customWidth="1"/>
    <col min="9897" max="9897" width="16.42578125" style="1002" customWidth="1"/>
    <col min="9898" max="9900" width="10.42578125" style="1002" customWidth="1"/>
    <col min="9901" max="9901" width="8.7109375" style="1002" customWidth="1"/>
    <col min="9902" max="9902" width="0.7109375" style="1002" customWidth="1"/>
    <col min="9903" max="9903" width="3.140625" style="1002" customWidth="1"/>
    <col min="9904" max="9904" width="1.140625" style="1002" customWidth="1"/>
    <col min="9905" max="9905" width="18" style="1002" customWidth="1"/>
    <col min="9906" max="9906" width="9.42578125" style="1002" customWidth="1"/>
    <col min="9907" max="9907" width="8.7109375" style="1002" customWidth="1"/>
    <col min="9908" max="9908" width="9.28515625" style="1002" customWidth="1"/>
    <col min="9909" max="9909" width="10.140625" style="1002" customWidth="1"/>
    <col min="9910" max="9910" width="5.140625" style="1002" customWidth="1"/>
    <col min="9911" max="9911" width="10.140625" style="1002" customWidth="1"/>
    <col min="9912" max="9912" width="6.42578125" style="1002" customWidth="1"/>
    <col min="9913" max="9913" width="11.42578125" style="1002"/>
    <col min="9914" max="9914" width="1.28515625" style="1002" customWidth="1"/>
    <col min="9915" max="9915" width="1.42578125" style="1002" customWidth="1"/>
    <col min="9916" max="9916" width="8.28515625" style="1002" customWidth="1"/>
    <col min="9917" max="9917" width="11.42578125" style="1002"/>
    <col min="9918" max="9919" width="10.7109375" style="1002" customWidth="1"/>
    <col min="9920" max="9920" width="10.28515625" style="1002" customWidth="1"/>
    <col min="9921" max="9921" width="11.28515625" style="1002" customWidth="1"/>
    <col min="9922" max="9922" width="7.7109375" style="1002" customWidth="1"/>
    <col min="9923" max="9923" width="10.140625" style="1002" customWidth="1"/>
    <col min="9924" max="9924" width="6.5703125" style="1002" customWidth="1"/>
    <col min="9925" max="9925" width="1.140625" style="1002" customWidth="1"/>
    <col min="9926" max="9926" width="24.5703125" style="1002" customWidth="1"/>
    <col min="9927" max="9927" width="9.85546875" style="1002" customWidth="1"/>
    <col min="9928" max="9928" width="10.7109375" style="1002" customWidth="1"/>
    <col min="9929" max="9929" width="10.85546875" style="1002" customWidth="1"/>
    <col min="9930" max="9930" width="11.140625" style="1002" customWidth="1"/>
    <col min="9931" max="9931" width="9.85546875" style="1002" customWidth="1"/>
    <col min="9932" max="9932" width="1" style="1002" customWidth="1"/>
    <col min="9933" max="9933" width="16.5703125" style="1002" customWidth="1"/>
    <col min="9934" max="9934" width="0.5703125" style="1002" customWidth="1"/>
    <col min="9935" max="9935" width="0.7109375" style="1002" customWidth="1"/>
    <col min="9936" max="9936" width="27.85546875" style="1002" customWidth="1"/>
    <col min="9937" max="9937" width="0.85546875" style="1002" customWidth="1"/>
    <col min="9938" max="9938" width="27.42578125" style="1002" customWidth="1"/>
    <col min="9939" max="9939" width="14.7109375" style="1002" customWidth="1"/>
    <col min="9940" max="9940" width="0.42578125" style="1002" customWidth="1"/>
    <col min="9941" max="9941" width="0.7109375" style="1002" customWidth="1"/>
    <col min="9942" max="9942" width="21.7109375" style="1002" customWidth="1"/>
    <col min="9943" max="9943" width="1.28515625" style="1002" customWidth="1"/>
    <col min="9944" max="9944" width="21.140625" style="1002" customWidth="1"/>
    <col min="9945" max="10149" width="11.42578125" style="1002"/>
    <col min="10150" max="10150" width="0.7109375" style="1002" customWidth="1"/>
    <col min="10151" max="10152" width="1.5703125" style="1002" customWidth="1"/>
    <col min="10153" max="10153" width="16.42578125" style="1002" customWidth="1"/>
    <col min="10154" max="10156" width="10.42578125" style="1002" customWidth="1"/>
    <col min="10157" max="10157" width="8.7109375" style="1002" customWidth="1"/>
    <col min="10158" max="10158" width="0.7109375" style="1002" customWidth="1"/>
    <col min="10159" max="10159" width="3.140625" style="1002" customWidth="1"/>
    <col min="10160" max="10160" width="1.140625" style="1002" customWidth="1"/>
    <col min="10161" max="10161" width="18" style="1002" customWidth="1"/>
    <col min="10162" max="10162" width="9.42578125" style="1002" customWidth="1"/>
    <col min="10163" max="10163" width="8.7109375" style="1002" customWidth="1"/>
    <col min="10164" max="10164" width="9.28515625" style="1002" customWidth="1"/>
    <col min="10165" max="10165" width="10.140625" style="1002" customWidth="1"/>
    <col min="10166" max="10166" width="5.140625" style="1002" customWidth="1"/>
    <col min="10167" max="10167" width="10.140625" style="1002" customWidth="1"/>
    <col min="10168" max="10168" width="6.42578125" style="1002" customWidth="1"/>
    <col min="10169" max="10169" width="11.42578125" style="1002"/>
    <col min="10170" max="10170" width="1.28515625" style="1002" customWidth="1"/>
    <col min="10171" max="10171" width="1.42578125" style="1002" customWidth="1"/>
    <col min="10172" max="10172" width="8.28515625" style="1002" customWidth="1"/>
    <col min="10173" max="10173" width="11.42578125" style="1002"/>
    <col min="10174" max="10175" width="10.7109375" style="1002" customWidth="1"/>
    <col min="10176" max="10176" width="10.28515625" style="1002" customWidth="1"/>
    <col min="10177" max="10177" width="11.28515625" style="1002" customWidth="1"/>
    <col min="10178" max="10178" width="7.7109375" style="1002" customWidth="1"/>
    <col min="10179" max="10179" width="10.140625" style="1002" customWidth="1"/>
    <col min="10180" max="10180" width="6.5703125" style="1002" customWidth="1"/>
    <col min="10181" max="10181" width="1.140625" style="1002" customWidth="1"/>
    <col min="10182" max="10182" width="24.5703125" style="1002" customWidth="1"/>
    <col min="10183" max="10183" width="9.85546875" style="1002" customWidth="1"/>
    <col min="10184" max="10184" width="10.7109375" style="1002" customWidth="1"/>
    <col min="10185" max="10185" width="10.85546875" style="1002" customWidth="1"/>
    <col min="10186" max="10186" width="11.140625" style="1002" customWidth="1"/>
    <col min="10187" max="10187" width="9.85546875" style="1002" customWidth="1"/>
    <col min="10188" max="10188" width="1" style="1002" customWidth="1"/>
    <col min="10189" max="10189" width="16.5703125" style="1002" customWidth="1"/>
    <col min="10190" max="10190" width="0.5703125" style="1002" customWidth="1"/>
    <col min="10191" max="10191" width="0.7109375" style="1002" customWidth="1"/>
    <col min="10192" max="10192" width="27.85546875" style="1002" customWidth="1"/>
    <col min="10193" max="10193" width="0.85546875" style="1002" customWidth="1"/>
    <col min="10194" max="10194" width="27.42578125" style="1002" customWidth="1"/>
    <col min="10195" max="10195" width="14.7109375" style="1002" customWidth="1"/>
    <col min="10196" max="10196" width="0.42578125" style="1002" customWidth="1"/>
    <col min="10197" max="10197" width="0.7109375" style="1002" customWidth="1"/>
    <col min="10198" max="10198" width="21.7109375" style="1002" customWidth="1"/>
    <col min="10199" max="10199" width="1.28515625" style="1002" customWidth="1"/>
    <col min="10200" max="10200" width="21.140625" style="1002" customWidth="1"/>
    <col min="10201" max="10405" width="11.42578125" style="1002"/>
    <col min="10406" max="10406" width="0.7109375" style="1002" customWidth="1"/>
    <col min="10407" max="10408" width="1.5703125" style="1002" customWidth="1"/>
    <col min="10409" max="10409" width="16.42578125" style="1002" customWidth="1"/>
    <col min="10410" max="10412" width="10.42578125" style="1002" customWidth="1"/>
    <col min="10413" max="10413" width="8.7109375" style="1002" customWidth="1"/>
    <col min="10414" max="10414" width="0.7109375" style="1002" customWidth="1"/>
    <col min="10415" max="10415" width="3.140625" style="1002" customWidth="1"/>
    <col min="10416" max="10416" width="1.140625" style="1002" customWidth="1"/>
    <col min="10417" max="10417" width="18" style="1002" customWidth="1"/>
    <col min="10418" max="10418" width="9.42578125" style="1002" customWidth="1"/>
    <col min="10419" max="10419" width="8.7109375" style="1002" customWidth="1"/>
    <col min="10420" max="10420" width="9.28515625" style="1002" customWidth="1"/>
    <col min="10421" max="10421" width="10.140625" style="1002" customWidth="1"/>
    <col min="10422" max="10422" width="5.140625" style="1002" customWidth="1"/>
    <col min="10423" max="10423" width="10.140625" style="1002" customWidth="1"/>
    <col min="10424" max="10424" width="6.42578125" style="1002" customWidth="1"/>
    <col min="10425" max="10425" width="11.42578125" style="1002"/>
    <col min="10426" max="10426" width="1.28515625" style="1002" customWidth="1"/>
    <col min="10427" max="10427" width="1.42578125" style="1002" customWidth="1"/>
    <col min="10428" max="10428" width="8.28515625" style="1002" customWidth="1"/>
    <col min="10429" max="10429" width="11.42578125" style="1002"/>
    <col min="10430" max="10431" width="10.7109375" style="1002" customWidth="1"/>
    <col min="10432" max="10432" width="10.28515625" style="1002" customWidth="1"/>
    <col min="10433" max="10433" width="11.28515625" style="1002" customWidth="1"/>
    <col min="10434" max="10434" width="7.7109375" style="1002" customWidth="1"/>
    <col min="10435" max="10435" width="10.140625" style="1002" customWidth="1"/>
    <col min="10436" max="10436" width="6.5703125" style="1002" customWidth="1"/>
    <col min="10437" max="10437" width="1.140625" style="1002" customWidth="1"/>
    <col min="10438" max="10438" width="24.5703125" style="1002" customWidth="1"/>
    <col min="10439" max="10439" width="9.85546875" style="1002" customWidth="1"/>
    <col min="10440" max="10440" width="10.7109375" style="1002" customWidth="1"/>
    <col min="10441" max="10441" width="10.85546875" style="1002" customWidth="1"/>
    <col min="10442" max="10442" width="11.140625" style="1002" customWidth="1"/>
    <col min="10443" max="10443" width="9.85546875" style="1002" customWidth="1"/>
    <col min="10444" max="10444" width="1" style="1002" customWidth="1"/>
    <col min="10445" max="10445" width="16.5703125" style="1002" customWidth="1"/>
    <col min="10446" max="10446" width="0.5703125" style="1002" customWidth="1"/>
    <col min="10447" max="10447" width="0.7109375" style="1002" customWidth="1"/>
    <col min="10448" max="10448" width="27.85546875" style="1002" customWidth="1"/>
    <col min="10449" max="10449" width="0.85546875" style="1002" customWidth="1"/>
    <col min="10450" max="10450" width="27.42578125" style="1002" customWidth="1"/>
    <col min="10451" max="10451" width="14.7109375" style="1002" customWidth="1"/>
    <col min="10452" max="10452" width="0.42578125" style="1002" customWidth="1"/>
    <col min="10453" max="10453" width="0.7109375" style="1002" customWidth="1"/>
    <col min="10454" max="10454" width="21.7109375" style="1002" customWidth="1"/>
    <col min="10455" max="10455" width="1.28515625" style="1002" customWidth="1"/>
    <col min="10456" max="10456" width="21.140625" style="1002" customWidth="1"/>
    <col min="10457" max="10661" width="11.42578125" style="1002"/>
    <col min="10662" max="10662" width="0.7109375" style="1002" customWidth="1"/>
    <col min="10663" max="10664" width="1.5703125" style="1002" customWidth="1"/>
    <col min="10665" max="10665" width="16.42578125" style="1002" customWidth="1"/>
    <col min="10666" max="10668" width="10.42578125" style="1002" customWidth="1"/>
    <col min="10669" max="10669" width="8.7109375" style="1002" customWidth="1"/>
    <col min="10670" max="10670" width="0.7109375" style="1002" customWidth="1"/>
    <col min="10671" max="10671" width="3.140625" style="1002" customWidth="1"/>
    <col min="10672" max="10672" width="1.140625" style="1002" customWidth="1"/>
    <col min="10673" max="10673" width="18" style="1002" customWidth="1"/>
    <col min="10674" max="10674" width="9.42578125" style="1002" customWidth="1"/>
    <col min="10675" max="10675" width="8.7109375" style="1002" customWidth="1"/>
    <col min="10676" max="10676" width="9.28515625" style="1002" customWidth="1"/>
    <col min="10677" max="10677" width="10.140625" style="1002" customWidth="1"/>
    <col min="10678" max="10678" width="5.140625" style="1002" customWidth="1"/>
    <col min="10679" max="10679" width="10.140625" style="1002" customWidth="1"/>
    <col min="10680" max="10680" width="6.42578125" style="1002" customWidth="1"/>
    <col min="10681" max="10681" width="11.42578125" style="1002"/>
    <col min="10682" max="10682" width="1.28515625" style="1002" customWidth="1"/>
    <col min="10683" max="10683" width="1.42578125" style="1002" customWidth="1"/>
    <col min="10684" max="10684" width="8.28515625" style="1002" customWidth="1"/>
    <col min="10685" max="10685" width="11.42578125" style="1002"/>
    <col min="10686" max="10687" width="10.7109375" style="1002" customWidth="1"/>
    <col min="10688" max="10688" width="10.28515625" style="1002" customWidth="1"/>
    <col min="10689" max="10689" width="11.28515625" style="1002" customWidth="1"/>
    <col min="10690" max="10690" width="7.7109375" style="1002" customWidth="1"/>
    <col min="10691" max="10691" width="10.140625" style="1002" customWidth="1"/>
    <col min="10692" max="10692" width="6.5703125" style="1002" customWidth="1"/>
    <col min="10693" max="10693" width="1.140625" style="1002" customWidth="1"/>
    <col min="10694" max="10694" width="24.5703125" style="1002" customWidth="1"/>
    <col min="10695" max="10695" width="9.85546875" style="1002" customWidth="1"/>
    <col min="10696" max="10696" width="10.7109375" style="1002" customWidth="1"/>
    <col min="10697" max="10697" width="10.85546875" style="1002" customWidth="1"/>
    <col min="10698" max="10698" width="11.140625" style="1002" customWidth="1"/>
    <col min="10699" max="10699" width="9.85546875" style="1002" customWidth="1"/>
    <col min="10700" max="10700" width="1" style="1002" customWidth="1"/>
    <col min="10701" max="10701" width="16.5703125" style="1002" customWidth="1"/>
    <col min="10702" max="10702" width="0.5703125" style="1002" customWidth="1"/>
    <col min="10703" max="10703" width="0.7109375" style="1002" customWidth="1"/>
    <col min="10704" max="10704" width="27.85546875" style="1002" customWidth="1"/>
    <col min="10705" max="10705" width="0.85546875" style="1002" customWidth="1"/>
    <col min="10706" max="10706" width="27.42578125" style="1002" customWidth="1"/>
    <col min="10707" max="10707" width="14.7109375" style="1002" customWidth="1"/>
    <col min="10708" max="10708" width="0.42578125" style="1002" customWidth="1"/>
    <col min="10709" max="10709" width="0.7109375" style="1002" customWidth="1"/>
    <col min="10710" max="10710" width="21.7109375" style="1002" customWidth="1"/>
    <col min="10711" max="10711" width="1.28515625" style="1002" customWidth="1"/>
    <col min="10712" max="10712" width="21.140625" style="1002" customWidth="1"/>
    <col min="10713" max="10917" width="11.42578125" style="1002"/>
    <col min="10918" max="10918" width="0.7109375" style="1002" customWidth="1"/>
    <col min="10919" max="10920" width="1.5703125" style="1002" customWidth="1"/>
    <col min="10921" max="10921" width="16.42578125" style="1002" customWidth="1"/>
    <col min="10922" max="10924" width="10.42578125" style="1002" customWidth="1"/>
    <col min="10925" max="10925" width="8.7109375" style="1002" customWidth="1"/>
    <col min="10926" max="10926" width="0.7109375" style="1002" customWidth="1"/>
    <col min="10927" max="10927" width="3.140625" style="1002" customWidth="1"/>
    <col min="10928" max="10928" width="1.140625" style="1002" customWidth="1"/>
    <col min="10929" max="10929" width="18" style="1002" customWidth="1"/>
    <col min="10930" max="10930" width="9.42578125" style="1002" customWidth="1"/>
    <col min="10931" max="10931" width="8.7109375" style="1002" customWidth="1"/>
    <col min="10932" max="10932" width="9.28515625" style="1002" customWidth="1"/>
    <col min="10933" max="10933" width="10.140625" style="1002" customWidth="1"/>
    <col min="10934" max="10934" width="5.140625" style="1002" customWidth="1"/>
    <col min="10935" max="10935" width="10.140625" style="1002" customWidth="1"/>
    <col min="10936" max="10936" width="6.42578125" style="1002" customWidth="1"/>
    <col min="10937" max="10937" width="11.42578125" style="1002"/>
    <col min="10938" max="10938" width="1.28515625" style="1002" customWidth="1"/>
    <col min="10939" max="10939" width="1.42578125" style="1002" customWidth="1"/>
    <col min="10940" max="10940" width="8.28515625" style="1002" customWidth="1"/>
    <col min="10941" max="10941" width="11.42578125" style="1002"/>
    <col min="10942" max="10943" width="10.7109375" style="1002" customWidth="1"/>
    <col min="10944" max="10944" width="10.28515625" style="1002" customWidth="1"/>
    <col min="10945" max="10945" width="11.28515625" style="1002" customWidth="1"/>
    <col min="10946" max="10946" width="7.7109375" style="1002" customWidth="1"/>
    <col min="10947" max="10947" width="10.140625" style="1002" customWidth="1"/>
    <col min="10948" max="10948" width="6.5703125" style="1002" customWidth="1"/>
    <col min="10949" max="10949" width="1.140625" style="1002" customWidth="1"/>
    <col min="10950" max="10950" width="24.5703125" style="1002" customWidth="1"/>
    <col min="10951" max="10951" width="9.85546875" style="1002" customWidth="1"/>
    <col min="10952" max="10952" width="10.7109375" style="1002" customWidth="1"/>
    <col min="10953" max="10953" width="10.85546875" style="1002" customWidth="1"/>
    <col min="10954" max="10954" width="11.140625" style="1002" customWidth="1"/>
    <col min="10955" max="10955" width="9.85546875" style="1002" customWidth="1"/>
    <col min="10956" max="10956" width="1" style="1002" customWidth="1"/>
    <col min="10957" max="10957" width="16.5703125" style="1002" customWidth="1"/>
    <col min="10958" max="10958" width="0.5703125" style="1002" customWidth="1"/>
    <col min="10959" max="10959" width="0.7109375" style="1002" customWidth="1"/>
    <col min="10960" max="10960" width="27.85546875" style="1002" customWidth="1"/>
    <col min="10961" max="10961" width="0.85546875" style="1002" customWidth="1"/>
    <col min="10962" max="10962" width="27.42578125" style="1002" customWidth="1"/>
    <col min="10963" max="10963" width="14.7109375" style="1002" customWidth="1"/>
    <col min="10964" max="10964" width="0.42578125" style="1002" customWidth="1"/>
    <col min="10965" max="10965" width="0.7109375" style="1002" customWidth="1"/>
    <col min="10966" max="10966" width="21.7109375" style="1002" customWidth="1"/>
    <col min="10967" max="10967" width="1.28515625" style="1002" customWidth="1"/>
    <col min="10968" max="10968" width="21.140625" style="1002" customWidth="1"/>
    <col min="10969" max="11173" width="11.42578125" style="1002"/>
    <col min="11174" max="11174" width="0.7109375" style="1002" customWidth="1"/>
    <col min="11175" max="11176" width="1.5703125" style="1002" customWidth="1"/>
    <col min="11177" max="11177" width="16.42578125" style="1002" customWidth="1"/>
    <col min="11178" max="11180" width="10.42578125" style="1002" customWidth="1"/>
    <col min="11181" max="11181" width="8.7109375" style="1002" customWidth="1"/>
    <col min="11182" max="11182" width="0.7109375" style="1002" customWidth="1"/>
    <col min="11183" max="11183" width="3.140625" style="1002" customWidth="1"/>
    <col min="11184" max="11184" width="1.140625" style="1002" customWidth="1"/>
    <col min="11185" max="11185" width="18" style="1002" customWidth="1"/>
    <col min="11186" max="11186" width="9.42578125" style="1002" customWidth="1"/>
    <col min="11187" max="11187" width="8.7109375" style="1002" customWidth="1"/>
    <col min="11188" max="11188" width="9.28515625" style="1002" customWidth="1"/>
    <col min="11189" max="11189" width="10.140625" style="1002" customWidth="1"/>
    <col min="11190" max="11190" width="5.140625" style="1002" customWidth="1"/>
    <col min="11191" max="11191" width="10.140625" style="1002" customWidth="1"/>
    <col min="11192" max="11192" width="6.42578125" style="1002" customWidth="1"/>
    <col min="11193" max="11193" width="11.42578125" style="1002"/>
    <col min="11194" max="11194" width="1.28515625" style="1002" customWidth="1"/>
    <col min="11195" max="11195" width="1.42578125" style="1002" customWidth="1"/>
    <col min="11196" max="11196" width="8.28515625" style="1002" customWidth="1"/>
    <col min="11197" max="11197" width="11.42578125" style="1002"/>
    <col min="11198" max="11199" width="10.7109375" style="1002" customWidth="1"/>
    <col min="11200" max="11200" width="10.28515625" style="1002" customWidth="1"/>
    <col min="11201" max="11201" width="11.28515625" style="1002" customWidth="1"/>
    <col min="11202" max="11202" width="7.7109375" style="1002" customWidth="1"/>
    <col min="11203" max="11203" width="10.140625" style="1002" customWidth="1"/>
    <col min="11204" max="11204" width="6.5703125" style="1002" customWidth="1"/>
    <col min="11205" max="11205" width="1.140625" style="1002" customWidth="1"/>
    <col min="11206" max="11206" width="24.5703125" style="1002" customWidth="1"/>
    <col min="11207" max="11207" width="9.85546875" style="1002" customWidth="1"/>
    <col min="11208" max="11208" width="10.7109375" style="1002" customWidth="1"/>
    <col min="11209" max="11209" width="10.85546875" style="1002" customWidth="1"/>
    <col min="11210" max="11210" width="11.140625" style="1002" customWidth="1"/>
    <col min="11211" max="11211" width="9.85546875" style="1002" customWidth="1"/>
    <col min="11212" max="11212" width="1" style="1002" customWidth="1"/>
    <col min="11213" max="11213" width="16.5703125" style="1002" customWidth="1"/>
    <col min="11214" max="11214" width="0.5703125" style="1002" customWidth="1"/>
    <col min="11215" max="11215" width="0.7109375" style="1002" customWidth="1"/>
    <col min="11216" max="11216" width="27.85546875" style="1002" customWidth="1"/>
    <col min="11217" max="11217" width="0.85546875" style="1002" customWidth="1"/>
    <col min="11218" max="11218" width="27.42578125" style="1002" customWidth="1"/>
    <col min="11219" max="11219" width="14.7109375" style="1002" customWidth="1"/>
    <col min="11220" max="11220" width="0.42578125" style="1002" customWidth="1"/>
    <col min="11221" max="11221" width="0.7109375" style="1002" customWidth="1"/>
    <col min="11222" max="11222" width="21.7109375" style="1002" customWidth="1"/>
    <col min="11223" max="11223" width="1.28515625" style="1002" customWidth="1"/>
    <col min="11224" max="11224" width="21.140625" style="1002" customWidth="1"/>
    <col min="11225" max="11429" width="11.42578125" style="1002"/>
    <col min="11430" max="11430" width="0.7109375" style="1002" customWidth="1"/>
    <col min="11431" max="11432" width="1.5703125" style="1002" customWidth="1"/>
    <col min="11433" max="11433" width="16.42578125" style="1002" customWidth="1"/>
    <col min="11434" max="11436" width="10.42578125" style="1002" customWidth="1"/>
    <col min="11437" max="11437" width="8.7109375" style="1002" customWidth="1"/>
    <col min="11438" max="11438" width="0.7109375" style="1002" customWidth="1"/>
    <col min="11439" max="11439" width="3.140625" style="1002" customWidth="1"/>
    <col min="11440" max="11440" width="1.140625" style="1002" customWidth="1"/>
    <col min="11441" max="11441" width="18" style="1002" customWidth="1"/>
    <col min="11442" max="11442" width="9.42578125" style="1002" customWidth="1"/>
    <col min="11443" max="11443" width="8.7109375" style="1002" customWidth="1"/>
    <col min="11444" max="11444" width="9.28515625" style="1002" customWidth="1"/>
    <col min="11445" max="11445" width="10.140625" style="1002" customWidth="1"/>
    <col min="11446" max="11446" width="5.140625" style="1002" customWidth="1"/>
    <col min="11447" max="11447" width="10.140625" style="1002" customWidth="1"/>
    <col min="11448" max="11448" width="6.42578125" style="1002" customWidth="1"/>
    <col min="11449" max="11449" width="11.42578125" style="1002"/>
    <col min="11450" max="11450" width="1.28515625" style="1002" customWidth="1"/>
    <col min="11451" max="11451" width="1.42578125" style="1002" customWidth="1"/>
    <col min="11452" max="11452" width="8.28515625" style="1002" customWidth="1"/>
    <col min="11453" max="11453" width="11.42578125" style="1002"/>
    <col min="11454" max="11455" width="10.7109375" style="1002" customWidth="1"/>
    <col min="11456" max="11456" width="10.28515625" style="1002" customWidth="1"/>
    <col min="11457" max="11457" width="11.28515625" style="1002" customWidth="1"/>
    <col min="11458" max="11458" width="7.7109375" style="1002" customWidth="1"/>
    <col min="11459" max="11459" width="10.140625" style="1002" customWidth="1"/>
    <col min="11460" max="11460" width="6.5703125" style="1002" customWidth="1"/>
    <col min="11461" max="11461" width="1.140625" style="1002" customWidth="1"/>
    <col min="11462" max="11462" width="24.5703125" style="1002" customWidth="1"/>
    <col min="11463" max="11463" width="9.85546875" style="1002" customWidth="1"/>
    <col min="11464" max="11464" width="10.7109375" style="1002" customWidth="1"/>
    <col min="11465" max="11465" width="10.85546875" style="1002" customWidth="1"/>
    <col min="11466" max="11466" width="11.140625" style="1002" customWidth="1"/>
    <col min="11467" max="11467" width="9.85546875" style="1002" customWidth="1"/>
    <col min="11468" max="11468" width="1" style="1002" customWidth="1"/>
    <col min="11469" max="11469" width="16.5703125" style="1002" customWidth="1"/>
    <col min="11470" max="11470" width="0.5703125" style="1002" customWidth="1"/>
    <col min="11471" max="11471" width="0.7109375" style="1002" customWidth="1"/>
    <col min="11472" max="11472" width="27.85546875" style="1002" customWidth="1"/>
    <col min="11473" max="11473" width="0.85546875" style="1002" customWidth="1"/>
    <col min="11474" max="11474" width="27.42578125" style="1002" customWidth="1"/>
    <col min="11475" max="11475" width="14.7109375" style="1002" customWidth="1"/>
    <col min="11476" max="11476" width="0.42578125" style="1002" customWidth="1"/>
    <col min="11477" max="11477" width="0.7109375" style="1002" customWidth="1"/>
    <col min="11478" max="11478" width="21.7109375" style="1002" customWidth="1"/>
    <col min="11479" max="11479" width="1.28515625" style="1002" customWidth="1"/>
    <col min="11480" max="11480" width="21.140625" style="1002" customWidth="1"/>
    <col min="11481" max="11685" width="11.42578125" style="1002"/>
    <col min="11686" max="11686" width="0.7109375" style="1002" customWidth="1"/>
    <col min="11687" max="11688" width="1.5703125" style="1002" customWidth="1"/>
    <col min="11689" max="11689" width="16.42578125" style="1002" customWidth="1"/>
    <col min="11690" max="11692" width="10.42578125" style="1002" customWidth="1"/>
    <col min="11693" max="11693" width="8.7109375" style="1002" customWidth="1"/>
    <col min="11694" max="11694" width="0.7109375" style="1002" customWidth="1"/>
    <col min="11695" max="11695" width="3.140625" style="1002" customWidth="1"/>
    <col min="11696" max="11696" width="1.140625" style="1002" customWidth="1"/>
    <col min="11697" max="11697" width="18" style="1002" customWidth="1"/>
    <col min="11698" max="11698" width="9.42578125" style="1002" customWidth="1"/>
    <col min="11699" max="11699" width="8.7109375" style="1002" customWidth="1"/>
    <col min="11700" max="11700" width="9.28515625" style="1002" customWidth="1"/>
    <col min="11701" max="11701" width="10.140625" style="1002" customWidth="1"/>
    <col min="11702" max="11702" width="5.140625" style="1002" customWidth="1"/>
    <col min="11703" max="11703" width="10.140625" style="1002" customWidth="1"/>
    <col min="11704" max="11704" width="6.42578125" style="1002" customWidth="1"/>
    <col min="11705" max="11705" width="11.42578125" style="1002"/>
    <col min="11706" max="11706" width="1.28515625" style="1002" customWidth="1"/>
    <col min="11707" max="11707" width="1.42578125" style="1002" customWidth="1"/>
    <col min="11708" max="11708" width="8.28515625" style="1002" customWidth="1"/>
    <col min="11709" max="11709" width="11.42578125" style="1002"/>
    <col min="11710" max="11711" width="10.7109375" style="1002" customWidth="1"/>
    <col min="11712" max="11712" width="10.28515625" style="1002" customWidth="1"/>
    <col min="11713" max="11713" width="11.28515625" style="1002" customWidth="1"/>
    <col min="11714" max="11714" width="7.7109375" style="1002" customWidth="1"/>
    <col min="11715" max="11715" width="10.140625" style="1002" customWidth="1"/>
    <col min="11716" max="11716" width="6.5703125" style="1002" customWidth="1"/>
    <col min="11717" max="11717" width="1.140625" style="1002" customWidth="1"/>
    <col min="11718" max="11718" width="24.5703125" style="1002" customWidth="1"/>
    <col min="11719" max="11719" width="9.85546875" style="1002" customWidth="1"/>
    <col min="11720" max="11720" width="10.7109375" style="1002" customWidth="1"/>
    <col min="11721" max="11721" width="10.85546875" style="1002" customWidth="1"/>
    <col min="11722" max="11722" width="11.140625" style="1002" customWidth="1"/>
    <col min="11723" max="11723" width="9.85546875" style="1002" customWidth="1"/>
    <col min="11724" max="11724" width="1" style="1002" customWidth="1"/>
    <col min="11725" max="11725" width="16.5703125" style="1002" customWidth="1"/>
    <col min="11726" max="11726" width="0.5703125" style="1002" customWidth="1"/>
    <col min="11727" max="11727" width="0.7109375" style="1002" customWidth="1"/>
    <col min="11728" max="11728" width="27.85546875" style="1002" customWidth="1"/>
    <col min="11729" max="11729" width="0.85546875" style="1002" customWidth="1"/>
    <col min="11730" max="11730" width="27.42578125" style="1002" customWidth="1"/>
    <col min="11731" max="11731" width="14.7109375" style="1002" customWidth="1"/>
    <col min="11732" max="11732" width="0.42578125" style="1002" customWidth="1"/>
    <col min="11733" max="11733" width="0.7109375" style="1002" customWidth="1"/>
    <col min="11734" max="11734" width="21.7109375" style="1002" customWidth="1"/>
    <col min="11735" max="11735" width="1.28515625" style="1002" customWidth="1"/>
    <col min="11736" max="11736" width="21.140625" style="1002" customWidth="1"/>
    <col min="11737" max="11941" width="11.42578125" style="1002"/>
    <col min="11942" max="11942" width="0.7109375" style="1002" customWidth="1"/>
    <col min="11943" max="11944" width="1.5703125" style="1002" customWidth="1"/>
    <col min="11945" max="11945" width="16.42578125" style="1002" customWidth="1"/>
    <col min="11946" max="11948" width="10.42578125" style="1002" customWidth="1"/>
    <col min="11949" max="11949" width="8.7109375" style="1002" customWidth="1"/>
    <col min="11950" max="11950" width="0.7109375" style="1002" customWidth="1"/>
    <col min="11951" max="11951" width="3.140625" style="1002" customWidth="1"/>
    <col min="11952" max="11952" width="1.140625" style="1002" customWidth="1"/>
    <col min="11953" max="11953" width="18" style="1002" customWidth="1"/>
    <col min="11954" max="11954" width="9.42578125" style="1002" customWidth="1"/>
    <col min="11955" max="11955" width="8.7109375" style="1002" customWidth="1"/>
    <col min="11956" max="11956" width="9.28515625" style="1002" customWidth="1"/>
    <col min="11957" max="11957" width="10.140625" style="1002" customWidth="1"/>
    <col min="11958" max="11958" width="5.140625" style="1002" customWidth="1"/>
    <col min="11959" max="11959" width="10.140625" style="1002" customWidth="1"/>
    <col min="11960" max="11960" width="6.42578125" style="1002" customWidth="1"/>
    <col min="11961" max="11961" width="11.42578125" style="1002"/>
    <col min="11962" max="11962" width="1.28515625" style="1002" customWidth="1"/>
    <col min="11963" max="11963" width="1.42578125" style="1002" customWidth="1"/>
    <col min="11964" max="11964" width="8.28515625" style="1002" customWidth="1"/>
    <col min="11965" max="11965" width="11.42578125" style="1002"/>
    <col min="11966" max="11967" width="10.7109375" style="1002" customWidth="1"/>
    <col min="11968" max="11968" width="10.28515625" style="1002" customWidth="1"/>
    <col min="11969" max="11969" width="11.28515625" style="1002" customWidth="1"/>
    <col min="11970" max="11970" width="7.7109375" style="1002" customWidth="1"/>
    <col min="11971" max="11971" width="10.140625" style="1002" customWidth="1"/>
    <col min="11972" max="11972" width="6.5703125" style="1002" customWidth="1"/>
    <col min="11973" max="11973" width="1.140625" style="1002" customWidth="1"/>
    <col min="11974" max="11974" width="24.5703125" style="1002" customWidth="1"/>
    <col min="11975" max="11975" width="9.85546875" style="1002" customWidth="1"/>
    <col min="11976" max="11976" width="10.7109375" style="1002" customWidth="1"/>
    <col min="11977" max="11977" width="10.85546875" style="1002" customWidth="1"/>
    <col min="11978" max="11978" width="11.140625" style="1002" customWidth="1"/>
    <col min="11979" max="11979" width="9.85546875" style="1002" customWidth="1"/>
    <col min="11980" max="11980" width="1" style="1002" customWidth="1"/>
    <col min="11981" max="11981" width="16.5703125" style="1002" customWidth="1"/>
    <col min="11982" max="11982" width="0.5703125" style="1002" customWidth="1"/>
    <col min="11983" max="11983" width="0.7109375" style="1002" customWidth="1"/>
    <col min="11984" max="11984" width="27.85546875" style="1002" customWidth="1"/>
    <col min="11985" max="11985" width="0.85546875" style="1002" customWidth="1"/>
    <col min="11986" max="11986" width="27.42578125" style="1002" customWidth="1"/>
    <col min="11987" max="11987" width="14.7109375" style="1002" customWidth="1"/>
    <col min="11988" max="11988" width="0.42578125" style="1002" customWidth="1"/>
    <col min="11989" max="11989" width="0.7109375" style="1002" customWidth="1"/>
    <col min="11990" max="11990" width="21.7109375" style="1002" customWidth="1"/>
    <col min="11991" max="11991" width="1.28515625" style="1002" customWidth="1"/>
    <col min="11992" max="11992" width="21.140625" style="1002" customWidth="1"/>
    <col min="11993" max="12197" width="11.42578125" style="1002"/>
    <col min="12198" max="12198" width="0.7109375" style="1002" customWidth="1"/>
    <col min="12199" max="12200" width="1.5703125" style="1002" customWidth="1"/>
    <col min="12201" max="12201" width="16.42578125" style="1002" customWidth="1"/>
    <col min="12202" max="12204" width="10.42578125" style="1002" customWidth="1"/>
    <col min="12205" max="12205" width="8.7109375" style="1002" customWidth="1"/>
    <col min="12206" max="12206" width="0.7109375" style="1002" customWidth="1"/>
    <col min="12207" max="12207" width="3.140625" style="1002" customWidth="1"/>
    <col min="12208" max="12208" width="1.140625" style="1002" customWidth="1"/>
    <col min="12209" max="12209" width="18" style="1002" customWidth="1"/>
    <col min="12210" max="12210" width="9.42578125" style="1002" customWidth="1"/>
    <col min="12211" max="12211" width="8.7109375" style="1002" customWidth="1"/>
    <col min="12212" max="12212" width="9.28515625" style="1002" customWidth="1"/>
    <col min="12213" max="12213" width="10.140625" style="1002" customWidth="1"/>
    <col min="12214" max="12214" width="5.140625" style="1002" customWidth="1"/>
    <col min="12215" max="12215" width="10.140625" style="1002" customWidth="1"/>
    <col min="12216" max="12216" width="6.42578125" style="1002" customWidth="1"/>
    <col min="12217" max="12217" width="11.42578125" style="1002"/>
    <col min="12218" max="12218" width="1.28515625" style="1002" customWidth="1"/>
    <col min="12219" max="12219" width="1.42578125" style="1002" customWidth="1"/>
    <col min="12220" max="12220" width="8.28515625" style="1002" customWidth="1"/>
    <col min="12221" max="12221" width="11.42578125" style="1002"/>
    <col min="12222" max="12223" width="10.7109375" style="1002" customWidth="1"/>
    <col min="12224" max="12224" width="10.28515625" style="1002" customWidth="1"/>
    <col min="12225" max="12225" width="11.28515625" style="1002" customWidth="1"/>
    <col min="12226" max="12226" width="7.7109375" style="1002" customWidth="1"/>
    <col min="12227" max="12227" width="10.140625" style="1002" customWidth="1"/>
    <col min="12228" max="12228" width="6.5703125" style="1002" customWidth="1"/>
    <col min="12229" max="12229" width="1.140625" style="1002" customWidth="1"/>
    <col min="12230" max="12230" width="24.5703125" style="1002" customWidth="1"/>
    <col min="12231" max="12231" width="9.85546875" style="1002" customWidth="1"/>
    <col min="12232" max="12232" width="10.7109375" style="1002" customWidth="1"/>
    <col min="12233" max="12233" width="10.85546875" style="1002" customWidth="1"/>
    <col min="12234" max="12234" width="11.140625" style="1002" customWidth="1"/>
    <col min="12235" max="12235" width="9.85546875" style="1002" customWidth="1"/>
    <col min="12236" max="12236" width="1" style="1002" customWidth="1"/>
    <col min="12237" max="12237" width="16.5703125" style="1002" customWidth="1"/>
    <col min="12238" max="12238" width="0.5703125" style="1002" customWidth="1"/>
    <col min="12239" max="12239" width="0.7109375" style="1002" customWidth="1"/>
    <col min="12240" max="12240" width="27.85546875" style="1002" customWidth="1"/>
    <col min="12241" max="12241" width="0.85546875" style="1002" customWidth="1"/>
    <col min="12242" max="12242" width="27.42578125" style="1002" customWidth="1"/>
    <col min="12243" max="12243" width="14.7109375" style="1002" customWidth="1"/>
    <col min="12244" max="12244" width="0.42578125" style="1002" customWidth="1"/>
    <col min="12245" max="12245" width="0.7109375" style="1002" customWidth="1"/>
    <col min="12246" max="12246" width="21.7109375" style="1002" customWidth="1"/>
    <col min="12247" max="12247" width="1.28515625" style="1002" customWidth="1"/>
    <col min="12248" max="12248" width="21.140625" style="1002" customWidth="1"/>
    <col min="12249" max="12453" width="11.42578125" style="1002"/>
    <col min="12454" max="12454" width="0.7109375" style="1002" customWidth="1"/>
    <col min="12455" max="12456" width="1.5703125" style="1002" customWidth="1"/>
    <col min="12457" max="12457" width="16.42578125" style="1002" customWidth="1"/>
    <col min="12458" max="12460" width="10.42578125" style="1002" customWidth="1"/>
    <col min="12461" max="12461" width="8.7109375" style="1002" customWidth="1"/>
    <col min="12462" max="12462" width="0.7109375" style="1002" customWidth="1"/>
    <col min="12463" max="12463" width="3.140625" style="1002" customWidth="1"/>
    <col min="12464" max="12464" width="1.140625" style="1002" customWidth="1"/>
    <col min="12465" max="12465" width="18" style="1002" customWidth="1"/>
    <col min="12466" max="12466" width="9.42578125" style="1002" customWidth="1"/>
    <col min="12467" max="12467" width="8.7109375" style="1002" customWidth="1"/>
    <col min="12468" max="12468" width="9.28515625" style="1002" customWidth="1"/>
    <col min="12469" max="12469" width="10.140625" style="1002" customWidth="1"/>
    <col min="12470" max="12470" width="5.140625" style="1002" customWidth="1"/>
    <col min="12471" max="12471" width="10.140625" style="1002" customWidth="1"/>
    <col min="12472" max="12472" width="6.42578125" style="1002" customWidth="1"/>
    <col min="12473" max="12473" width="11.42578125" style="1002"/>
    <col min="12474" max="12474" width="1.28515625" style="1002" customWidth="1"/>
    <col min="12475" max="12475" width="1.42578125" style="1002" customWidth="1"/>
    <col min="12476" max="12476" width="8.28515625" style="1002" customWidth="1"/>
    <col min="12477" max="12477" width="11.42578125" style="1002"/>
    <col min="12478" max="12479" width="10.7109375" style="1002" customWidth="1"/>
    <col min="12480" max="12480" width="10.28515625" style="1002" customWidth="1"/>
    <col min="12481" max="12481" width="11.28515625" style="1002" customWidth="1"/>
    <col min="12482" max="12482" width="7.7109375" style="1002" customWidth="1"/>
    <col min="12483" max="12483" width="10.140625" style="1002" customWidth="1"/>
    <col min="12484" max="12484" width="6.5703125" style="1002" customWidth="1"/>
    <col min="12485" max="12485" width="1.140625" style="1002" customWidth="1"/>
    <col min="12486" max="12486" width="24.5703125" style="1002" customWidth="1"/>
    <col min="12487" max="12487" width="9.85546875" style="1002" customWidth="1"/>
    <col min="12488" max="12488" width="10.7109375" style="1002" customWidth="1"/>
    <col min="12489" max="12489" width="10.85546875" style="1002" customWidth="1"/>
    <col min="12490" max="12490" width="11.140625" style="1002" customWidth="1"/>
    <col min="12491" max="12491" width="9.85546875" style="1002" customWidth="1"/>
    <col min="12492" max="12492" width="1" style="1002" customWidth="1"/>
    <col min="12493" max="12493" width="16.5703125" style="1002" customWidth="1"/>
    <col min="12494" max="12494" width="0.5703125" style="1002" customWidth="1"/>
    <col min="12495" max="12495" width="0.7109375" style="1002" customWidth="1"/>
    <col min="12496" max="12496" width="27.85546875" style="1002" customWidth="1"/>
    <col min="12497" max="12497" width="0.85546875" style="1002" customWidth="1"/>
    <col min="12498" max="12498" width="27.42578125" style="1002" customWidth="1"/>
    <col min="12499" max="12499" width="14.7109375" style="1002" customWidth="1"/>
    <col min="12500" max="12500" width="0.42578125" style="1002" customWidth="1"/>
    <col min="12501" max="12501" width="0.7109375" style="1002" customWidth="1"/>
    <col min="12502" max="12502" width="21.7109375" style="1002" customWidth="1"/>
    <col min="12503" max="12503" width="1.28515625" style="1002" customWidth="1"/>
    <col min="12504" max="12504" width="21.140625" style="1002" customWidth="1"/>
    <col min="12505" max="12709" width="11.42578125" style="1002"/>
    <col min="12710" max="12710" width="0.7109375" style="1002" customWidth="1"/>
    <col min="12711" max="12712" width="1.5703125" style="1002" customWidth="1"/>
    <col min="12713" max="12713" width="16.42578125" style="1002" customWidth="1"/>
    <col min="12714" max="12716" width="10.42578125" style="1002" customWidth="1"/>
    <col min="12717" max="12717" width="8.7109375" style="1002" customWidth="1"/>
    <col min="12718" max="12718" width="0.7109375" style="1002" customWidth="1"/>
    <col min="12719" max="12719" width="3.140625" style="1002" customWidth="1"/>
    <col min="12720" max="12720" width="1.140625" style="1002" customWidth="1"/>
    <col min="12721" max="12721" width="18" style="1002" customWidth="1"/>
    <col min="12722" max="12722" width="9.42578125" style="1002" customWidth="1"/>
    <col min="12723" max="12723" width="8.7109375" style="1002" customWidth="1"/>
    <col min="12724" max="12724" width="9.28515625" style="1002" customWidth="1"/>
    <col min="12725" max="12725" width="10.140625" style="1002" customWidth="1"/>
    <col min="12726" max="12726" width="5.140625" style="1002" customWidth="1"/>
    <col min="12727" max="12727" width="10.140625" style="1002" customWidth="1"/>
    <col min="12728" max="12728" width="6.42578125" style="1002" customWidth="1"/>
    <col min="12729" max="12729" width="11.42578125" style="1002"/>
    <col min="12730" max="12730" width="1.28515625" style="1002" customWidth="1"/>
    <col min="12731" max="12731" width="1.42578125" style="1002" customWidth="1"/>
    <col min="12732" max="12732" width="8.28515625" style="1002" customWidth="1"/>
    <col min="12733" max="12733" width="11.42578125" style="1002"/>
    <col min="12734" max="12735" width="10.7109375" style="1002" customWidth="1"/>
    <col min="12736" max="12736" width="10.28515625" style="1002" customWidth="1"/>
    <col min="12737" max="12737" width="11.28515625" style="1002" customWidth="1"/>
    <col min="12738" max="12738" width="7.7109375" style="1002" customWidth="1"/>
    <col min="12739" max="12739" width="10.140625" style="1002" customWidth="1"/>
    <col min="12740" max="12740" width="6.5703125" style="1002" customWidth="1"/>
    <col min="12741" max="12741" width="1.140625" style="1002" customWidth="1"/>
    <col min="12742" max="12742" width="24.5703125" style="1002" customWidth="1"/>
    <col min="12743" max="12743" width="9.85546875" style="1002" customWidth="1"/>
    <col min="12744" max="12744" width="10.7109375" style="1002" customWidth="1"/>
    <col min="12745" max="12745" width="10.85546875" style="1002" customWidth="1"/>
    <col min="12746" max="12746" width="11.140625" style="1002" customWidth="1"/>
    <col min="12747" max="12747" width="9.85546875" style="1002" customWidth="1"/>
    <col min="12748" max="12748" width="1" style="1002" customWidth="1"/>
    <col min="12749" max="12749" width="16.5703125" style="1002" customWidth="1"/>
    <col min="12750" max="12750" width="0.5703125" style="1002" customWidth="1"/>
    <col min="12751" max="12751" width="0.7109375" style="1002" customWidth="1"/>
    <col min="12752" max="12752" width="27.85546875" style="1002" customWidth="1"/>
    <col min="12753" max="12753" width="0.85546875" style="1002" customWidth="1"/>
    <col min="12754" max="12754" width="27.42578125" style="1002" customWidth="1"/>
    <col min="12755" max="12755" width="14.7109375" style="1002" customWidth="1"/>
    <col min="12756" max="12756" width="0.42578125" style="1002" customWidth="1"/>
    <col min="12757" max="12757" width="0.7109375" style="1002" customWidth="1"/>
    <col min="12758" max="12758" width="21.7109375" style="1002" customWidth="1"/>
    <col min="12759" max="12759" width="1.28515625" style="1002" customWidth="1"/>
    <col min="12760" max="12760" width="21.140625" style="1002" customWidth="1"/>
    <col min="12761" max="12965" width="11.42578125" style="1002"/>
    <col min="12966" max="12966" width="0.7109375" style="1002" customWidth="1"/>
    <col min="12967" max="12968" width="1.5703125" style="1002" customWidth="1"/>
    <col min="12969" max="12969" width="16.42578125" style="1002" customWidth="1"/>
    <col min="12970" max="12972" width="10.42578125" style="1002" customWidth="1"/>
    <col min="12973" max="12973" width="8.7109375" style="1002" customWidth="1"/>
    <col min="12974" max="12974" width="0.7109375" style="1002" customWidth="1"/>
    <col min="12975" max="12975" width="3.140625" style="1002" customWidth="1"/>
    <col min="12976" max="12976" width="1.140625" style="1002" customWidth="1"/>
    <col min="12977" max="12977" width="18" style="1002" customWidth="1"/>
    <col min="12978" max="12978" width="9.42578125" style="1002" customWidth="1"/>
    <col min="12979" max="12979" width="8.7109375" style="1002" customWidth="1"/>
    <col min="12980" max="12980" width="9.28515625" style="1002" customWidth="1"/>
    <col min="12981" max="12981" width="10.140625" style="1002" customWidth="1"/>
    <col min="12982" max="12982" width="5.140625" style="1002" customWidth="1"/>
    <col min="12983" max="12983" width="10.140625" style="1002" customWidth="1"/>
    <col min="12984" max="12984" width="6.42578125" style="1002" customWidth="1"/>
    <col min="12985" max="12985" width="11.42578125" style="1002"/>
    <col min="12986" max="12986" width="1.28515625" style="1002" customWidth="1"/>
    <col min="12987" max="12987" width="1.42578125" style="1002" customWidth="1"/>
    <col min="12988" max="12988" width="8.28515625" style="1002" customWidth="1"/>
    <col min="12989" max="12989" width="11.42578125" style="1002"/>
    <col min="12990" max="12991" width="10.7109375" style="1002" customWidth="1"/>
    <col min="12992" max="12992" width="10.28515625" style="1002" customWidth="1"/>
    <col min="12993" max="12993" width="11.28515625" style="1002" customWidth="1"/>
    <col min="12994" max="12994" width="7.7109375" style="1002" customWidth="1"/>
    <col min="12995" max="12995" width="10.140625" style="1002" customWidth="1"/>
    <col min="12996" max="12996" width="6.5703125" style="1002" customWidth="1"/>
    <col min="12997" max="12997" width="1.140625" style="1002" customWidth="1"/>
    <col min="12998" max="12998" width="24.5703125" style="1002" customWidth="1"/>
    <col min="12999" max="12999" width="9.85546875" style="1002" customWidth="1"/>
    <col min="13000" max="13000" width="10.7109375" style="1002" customWidth="1"/>
    <col min="13001" max="13001" width="10.85546875" style="1002" customWidth="1"/>
    <col min="13002" max="13002" width="11.140625" style="1002" customWidth="1"/>
    <col min="13003" max="13003" width="9.85546875" style="1002" customWidth="1"/>
    <col min="13004" max="13004" width="1" style="1002" customWidth="1"/>
    <col min="13005" max="13005" width="16.5703125" style="1002" customWidth="1"/>
    <col min="13006" max="13006" width="0.5703125" style="1002" customWidth="1"/>
    <col min="13007" max="13007" width="0.7109375" style="1002" customWidth="1"/>
    <col min="13008" max="13008" width="27.85546875" style="1002" customWidth="1"/>
    <col min="13009" max="13009" width="0.85546875" style="1002" customWidth="1"/>
    <col min="13010" max="13010" width="27.42578125" style="1002" customWidth="1"/>
    <col min="13011" max="13011" width="14.7109375" style="1002" customWidth="1"/>
    <col min="13012" max="13012" width="0.42578125" style="1002" customWidth="1"/>
    <col min="13013" max="13013" width="0.7109375" style="1002" customWidth="1"/>
    <col min="13014" max="13014" width="21.7109375" style="1002" customWidth="1"/>
    <col min="13015" max="13015" width="1.28515625" style="1002" customWidth="1"/>
    <col min="13016" max="13016" width="21.140625" style="1002" customWidth="1"/>
    <col min="13017" max="13221" width="11.42578125" style="1002"/>
    <col min="13222" max="13222" width="0.7109375" style="1002" customWidth="1"/>
    <col min="13223" max="13224" width="1.5703125" style="1002" customWidth="1"/>
    <col min="13225" max="13225" width="16.42578125" style="1002" customWidth="1"/>
    <col min="13226" max="13228" width="10.42578125" style="1002" customWidth="1"/>
    <col min="13229" max="13229" width="8.7109375" style="1002" customWidth="1"/>
    <col min="13230" max="13230" width="0.7109375" style="1002" customWidth="1"/>
    <col min="13231" max="13231" width="3.140625" style="1002" customWidth="1"/>
    <col min="13232" max="13232" width="1.140625" style="1002" customWidth="1"/>
    <col min="13233" max="13233" width="18" style="1002" customWidth="1"/>
    <col min="13234" max="13234" width="9.42578125" style="1002" customWidth="1"/>
    <col min="13235" max="13235" width="8.7109375" style="1002" customWidth="1"/>
    <col min="13236" max="13236" width="9.28515625" style="1002" customWidth="1"/>
    <col min="13237" max="13237" width="10.140625" style="1002" customWidth="1"/>
    <col min="13238" max="13238" width="5.140625" style="1002" customWidth="1"/>
    <col min="13239" max="13239" width="10.140625" style="1002" customWidth="1"/>
    <col min="13240" max="13240" width="6.42578125" style="1002" customWidth="1"/>
    <col min="13241" max="13241" width="11.42578125" style="1002"/>
    <col min="13242" max="13242" width="1.28515625" style="1002" customWidth="1"/>
    <col min="13243" max="13243" width="1.42578125" style="1002" customWidth="1"/>
    <col min="13244" max="13244" width="8.28515625" style="1002" customWidth="1"/>
    <col min="13245" max="13245" width="11.42578125" style="1002"/>
    <col min="13246" max="13247" width="10.7109375" style="1002" customWidth="1"/>
    <col min="13248" max="13248" width="10.28515625" style="1002" customWidth="1"/>
    <col min="13249" max="13249" width="11.28515625" style="1002" customWidth="1"/>
    <col min="13250" max="13250" width="7.7109375" style="1002" customWidth="1"/>
    <col min="13251" max="13251" width="10.140625" style="1002" customWidth="1"/>
    <col min="13252" max="13252" width="6.5703125" style="1002" customWidth="1"/>
    <col min="13253" max="13253" width="1.140625" style="1002" customWidth="1"/>
    <col min="13254" max="13254" width="24.5703125" style="1002" customWidth="1"/>
    <col min="13255" max="13255" width="9.85546875" style="1002" customWidth="1"/>
    <col min="13256" max="13256" width="10.7109375" style="1002" customWidth="1"/>
    <col min="13257" max="13257" width="10.85546875" style="1002" customWidth="1"/>
    <col min="13258" max="13258" width="11.140625" style="1002" customWidth="1"/>
    <col min="13259" max="13259" width="9.85546875" style="1002" customWidth="1"/>
    <col min="13260" max="13260" width="1" style="1002" customWidth="1"/>
    <col min="13261" max="13261" width="16.5703125" style="1002" customWidth="1"/>
    <col min="13262" max="13262" width="0.5703125" style="1002" customWidth="1"/>
    <col min="13263" max="13263" width="0.7109375" style="1002" customWidth="1"/>
    <col min="13264" max="13264" width="27.85546875" style="1002" customWidth="1"/>
    <col min="13265" max="13265" width="0.85546875" style="1002" customWidth="1"/>
    <col min="13266" max="13266" width="27.42578125" style="1002" customWidth="1"/>
    <col min="13267" max="13267" width="14.7109375" style="1002" customWidth="1"/>
    <col min="13268" max="13268" width="0.42578125" style="1002" customWidth="1"/>
    <col min="13269" max="13269" width="0.7109375" style="1002" customWidth="1"/>
    <col min="13270" max="13270" width="21.7109375" style="1002" customWidth="1"/>
    <col min="13271" max="13271" width="1.28515625" style="1002" customWidth="1"/>
    <col min="13272" max="13272" width="21.140625" style="1002" customWidth="1"/>
    <col min="13273" max="13477" width="11.42578125" style="1002"/>
    <col min="13478" max="13478" width="0.7109375" style="1002" customWidth="1"/>
    <col min="13479" max="13480" width="1.5703125" style="1002" customWidth="1"/>
    <col min="13481" max="13481" width="16.42578125" style="1002" customWidth="1"/>
    <col min="13482" max="13484" width="10.42578125" style="1002" customWidth="1"/>
    <col min="13485" max="13485" width="8.7109375" style="1002" customWidth="1"/>
    <col min="13486" max="13486" width="0.7109375" style="1002" customWidth="1"/>
    <col min="13487" max="13487" width="3.140625" style="1002" customWidth="1"/>
    <col min="13488" max="13488" width="1.140625" style="1002" customWidth="1"/>
    <col min="13489" max="13489" width="18" style="1002" customWidth="1"/>
    <col min="13490" max="13490" width="9.42578125" style="1002" customWidth="1"/>
    <col min="13491" max="13491" width="8.7109375" style="1002" customWidth="1"/>
    <col min="13492" max="13492" width="9.28515625" style="1002" customWidth="1"/>
    <col min="13493" max="13493" width="10.140625" style="1002" customWidth="1"/>
    <col min="13494" max="13494" width="5.140625" style="1002" customWidth="1"/>
    <col min="13495" max="13495" width="10.140625" style="1002" customWidth="1"/>
    <col min="13496" max="13496" width="6.42578125" style="1002" customWidth="1"/>
    <col min="13497" max="13497" width="11.42578125" style="1002"/>
    <col min="13498" max="13498" width="1.28515625" style="1002" customWidth="1"/>
    <col min="13499" max="13499" width="1.42578125" style="1002" customWidth="1"/>
    <col min="13500" max="13500" width="8.28515625" style="1002" customWidth="1"/>
    <col min="13501" max="13501" width="11.42578125" style="1002"/>
    <col min="13502" max="13503" width="10.7109375" style="1002" customWidth="1"/>
    <col min="13504" max="13504" width="10.28515625" style="1002" customWidth="1"/>
    <col min="13505" max="13505" width="11.28515625" style="1002" customWidth="1"/>
    <col min="13506" max="13506" width="7.7109375" style="1002" customWidth="1"/>
    <col min="13507" max="13507" width="10.140625" style="1002" customWidth="1"/>
    <col min="13508" max="13508" width="6.5703125" style="1002" customWidth="1"/>
    <col min="13509" max="13509" width="1.140625" style="1002" customWidth="1"/>
    <col min="13510" max="13510" width="24.5703125" style="1002" customWidth="1"/>
    <col min="13511" max="13511" width="9.85546875" style="1002" customWidth="1"/>
    <col min="13512" max="13512" width="10.7109375" style="1002" customWidth="1"/>
    <col min="13513" max="13513" width="10.85546875" style="1002" customWidth="1"/>
    <col min="13514" max="13514" width="11.140625" style="1002" customWidth="1"/>
    <col min="13515" max="13515" width="9.85546875" style="1002" customWidth="1"/>
    <col min="13516" max="13516" width="1" style="1002" customWidth="1"/>
    <col min="13517" max="13517" width="16.5703125" style="1002" customWidth="1"/>
    <col min="13518" max="13518" width="0.5703125" style="1002" customWidth="1"/>
    <col min="13519" max="13519" width="0.7109375" style="1002" customWidth="1"/>
    <col min="13520" max="13520" width="27.85546875" style="1002" customWidth="1"/>
    <col min="13521" max="13521" width="0.85546875" style="1002" customWidth="1"/>
    <col min="13522" max="13522" width="27.42578125" style="1002" customWidth="1"/>
    <col min="13523" max="13523" width="14.7109375" style="1002" customWidth="1"/>
    <col min="13524" max="13524" width="0.42578125" style="1002" customWidth="1"/>
    <col min="13525" max="13525" width="0.7109375" style="1002" customWidth="1"/>
    <col min="13526" max="13526" width="21.7109375" style="1002" customWidth="1"/>
    <col min="13527" max="13527" width="1.28515625" style="1002" customWidth="1"/>
    <col min="13528" max="13528" width="21.140625" style="1002" customWidth="1"/>
    <col min="13529" max="13733" width="11.42578125" style="1002"/>
    <col min="13734" max="13734" width="0.7109375" style="1002" customWidth="1"/>
    <col min="13735" max="13736" width="1.5703125" style="1002" customWidth="1"/>
    <col min="13737" max="13737" width="16.42578125" style="1002" customWidth="1"/>
    <col min="13738" max="13740" width="10.42578125" style="1002" customWidth="1"/>
    <col min="13741" max="13741" width="8.7109375" style="1002" customWidth="1"/>
    <col min="13742" max="13742" width="0.7109375" style="1002" customWidth="1"/>
    <col min="13743" max="13743" width="3.140625" style="1002" customWidth="1"/>
    <col min="13744" max="13744" width="1.140625" style="1002" customWidth="1"/>
    <col min="13745" max="13745" width="18" style="1002" customWidth="1"/>
    <col min="13746" max="13746" width="9.42578125" style="1002" customWidth="1"/>
    <col min="13747" max="13747" width="8.7109375" style="1002" customWidth="1"/>
    <col min="13748" max="13748" width="9.28515625" style="1002" customWidth="1"/>
    <col min="13749" max="13749" width="10.140625" style="1002" customWidth="1"/>
    <col min="13750" max="13750" width="5.140625" style="1002" customWidth="1"/>
    <col min="13751" max="13751" width="10.140625" style="1002" customWidth="1"/>
    <col min="13752" max="13752" width="6.42578125" style="1002" customWidth="1"/>
    <col min="13753" max="13753" width="11.42578125" style="1002"/>
    <col min="13754" max="13754" width="1.28515625" style="1002" customWidth="1"/>
    <col min="13755" max="13755" width="1.42578125" style="1002" customWidth="1"/>
    <col min="13756" max="13756" width="8.28515625" style="1002" customWidth="1"/>
    <col min="13757" max="13757" width="11.42578125" style="1002"/>
    <col min="13758" max="13759" width="10.7109375" style="1002" customWidth="1"/>
    <col min="13760" max="13760" width="10.28515625" style="1002" customWidth="1"/>
    <col min="13761" max="13761" width="11.28515625" style="1002" customWidth="1"/>
    <col min="13762" max="13762" width="7.7109375" style="1002" customWidth="1"/>
    <col min="13763" max="13763" width="10.140625" style="1002" customWidth="1"/>
    <col min="13764" max="13764" width="6.5703125" style="1002" customWidth="1"/>
    <col min="13765" max="13765" width="1.140625" style="1002" customWidth="1"/>
    <col min="13766" max="13766" width="24.5703125" style="1002" customWidth="1"/>
    <col min="13767" max="13767" width="9.85546875" style="1002" customWidth="1"/>
    <col min="13768" max="13768" width="10.7109375" style="1002" customWidth="1"/>
    <col min="13769" max="13769" width="10.85546875" style="1002" customWidth="1"/>
    <col min="13770" max="13770" width="11.140625" style="1002" customWidth="1"/>
    <col min="13771" max="13771" width="9.85546875" style="1002" customWidth="1"/>
    <col min="13772" max="13772" width="1" style="1002" customWidth="1"/>
    <col min="13773" max="13773" width="16.5703125" style="1002" customWidth="1"/>
    <col min="13774" max="13774" width="0.5703125" style="1002" customWidth="1"/>
    <col min="13775" max="13775" width="0.7109375" style="1002" customWidth="1"/>
    <col min="13776" max="13776" width="27.85546875" style="1002" customWidth="1"/>
    <col min="13777" max="13777" width="0.85546875" style="1002" customWidth="1"/>
    <col min="13778" max="13778" width="27.42578125" style="1002" customWidth="1"/>
    <col min="13779" max="13779" width="14.7109375" style="1002" customWidth="1"/>
    <col min="13780" max="13780" width="0.42578125" style="1002" customWidth="1"/>
    <col min="13781" max="13781" width="0.7109375" style="1002" customWidth="1"/>
    <col min="13782" max="13782" width="21.7109375" style="1002" customWidth="1"/>
    <col min="13783" max="13783" width="1.28515625" style="1002" customWidth="1"/>
    <col min="13784" max="13784" width="21.140625" style="1002" customWidth="1"/>
    <col min="13785" max="13989" width="11.42578125" style="1002"/>
    <col min="13990" max="13990" width="0.7109375" style="1002" customWidth="1"/>
    <col min="13991" max="13992" width="1.5703125" style="1002" customWidth="1"/>
    <col min="13993" max="13993" width="16.42578125" style="1002" customWidth="1"/>
    <col min="13994" max="13996" width="10.42578125" style="1002" customWidth="1"/>
    <col min="13997" max="13997" width="8.7109375" style="1002" customWidth="1"/>
    <col min="13998" max="13998" width="0.7109375" style="1002" customWidth="1"/>
    <col min="13999" max="13999" width="3.140625" style="1002" customWidth="1"/>
    <col min="14000" max="14000" width="1.140625" style="1002" customWidth="1"/>
    <col min="14001" max="14001" width="18" style="1002" customWidth="1"/>
    <col min="14002" max="14002" width="9.42578125" style="1002" customWidth="1"/>
    <col min="14003" max="14003" width="8.7109375" style="1002" customWidth="1"/>
    <col min="14004" max="14004" width="9.28515625" style="1002" customWidth="1"/>
    <col min="14005" max="14005" width="10.140625" style="1002" customWidth="1"/>
    <col min="14006" max="14006" width="5.140625" style="1002" customWidth="1"/>
    <col min="14007" max="14007" width="10.140625" style="1002" customWidth="1"/>
    <col min="14008" max="14008" width="6.42578125" style="1002" customWidth="1"/>
    <col min="14009" max="14009" width="11.42578125" style="1002"/>
    <col min="14010" max="14010" width="1.28515625" style="1002" customWidth="1"/>
    <col min="14011" max="14011" width="1.42578125" style="1002" customWidth="1"/>
    <col min="14012" max="14012" width="8.28515625" style="1002" customWidth="1"/>
    <col min="14013" max="14013" width="11.42578125" style="1002"/>
    <col min="14014" max="14015" width="10.7109375" style="1002" customWidth="1"/>
    <col min="14016" max="14016" width="10.28515625" style="1002" customWidth="1"/>
    <col min="14017" max="14017" width="11.28515625" style="1002" customWidth="1"/>
    <col min="14018" max="14018" width="7.7109375" style="1002" customWidth="1"/>
    <col min="14019" max="14019" width="10.140625" style="1002" customWidth="1"/>
    <col min="14020" max="14020" width="6.5703125" style="1002" customWidth="1"/>
    <col min="14021" max="14021" width="1.140625" style="1002" customWidth="1"/>
    <col min="14022" max="14022" width="24.5703125" style="1002" customWidth="1"/>
    <col min="14023" max="14023" width="9.85546875" style="1002" customWidth="1"/>
    <col min="14024" max="14024" width="10.7109375" style="1002" customWidth="1"/>
    <col min="14025" max="14025" width="10.85546875" style="1002" customWidth="1"/>
    <col min="14026" max="14026" width="11.140625" style="1002" customWidth="1"/>
    <col min="14027" max="14027" width="9.85546875" style="1002" customWidth="1"/>
    <col min="14028" max="14028" width="1" style="1002" customWidth="1"/>
    <col min="14029" max="14029" width="16.5703125" style="1002" customWidth="1"/>
    <col min="14030" max="14030" width="0.5703125" style="1002" customWidth="1"/>
    <col min="14031" max="14031" width="0.7109375" style="1002" customWidth="1"/>
    <col min="14032" max="14032" width="27.85546875" style="1002" customWidth="1"/>
    <col min="14033" max="14033" width="0.85546875" style="1002" customWidth="1"/>
    <col min="14034" max="14034" width="27.42578125" style="1002" customWidth="1"/>
    <col min="14035" max="14035" width="14.7109375" style="1002" customWidth="1"/>
    <col min="14036" max="14036" width="0.42578125" style="1002" customWidth="1"/>
    <col min="14037" max="14037" width="0.7109375" style="1002" customWidth="1"/>
    <col min="14038" max="14038" width="21.7109375" style="1002" customWidth="1"/>
    <col min="14039" max="14039" width="1.28515625" style="1002" customWidth="1"/>
    <col min="14040" max="14040" width="21.140625" style="1002" customWidth="1"/>
    <col min="14041" max="14245" width="11.42578125" style="1002"/>
    <col min="14246" max="14246" width="0.7109375" style="1002" customWidth="1"/>
    <col min="14247" max="14248" width="1.5703125" style="1002" customWidth="1"/>
    <col min="14249" max="14249" width="16.42578125" style="1002" customWidth="1"/>
    <col min="14250" max="14252" width="10.42578125" style="1002" customWidth="1"/>
    <col min="14253" max="14253" width="8.7109375" style="1002" customWidth="1"/>
    <col min="14254" max="14254" width="0.7109375" style="1002" customWidth="1"/>
    <col min="14255" max="14255" width="3.140625" style="1002" customWidth="1"/>
    <col min="14256" max="14256" width="1.140625" style="1002" customWidth="1"/>
    <col min="14257" max="14257" width="18" style="1002" customWidth="1"/>
    <col min="14258" max="14258" width="9.42578125" style="1002" customWidth="1"/>
    <col min="14259" max="14259" width="8.7109375" style="1002" customWidth="1"/>
    <col min="14260" max="14260" width="9.28515625" style="1002" customWidth="1"/>
    <col min="14261" max="14261" width="10.140625" style="1002" customWidth="1"/>
    <col min="14262" max="14262" width="5.140625" style="1002" customWidth="1"/>
    <col min="14263" max="14263" width="10.140625" style="1002" customWidth="1"/>
    <col min="14264" max="14264" width="6.42578125" style="1002" customWidth="1"/>
    <col min="14265" max="14265" width="11.42578125" style="1002"/>
    <col min="14266" max="14266" width="1.28515625" style="1002" customWidth="1"/>
    <col min="14267" max="14267" width="1.42578125" style="1002" customWidth="1"/>
    <col min="14268" max="14268" width="8.28515625" style="1002" customWidth="1"/>
    <col min="14269" max="14269" width="11.42578125" style="1002"/>
    <col min="14270" max="14271" width="10.7109375" style="1002" customWidth="1"/>
    <col min="14272" max="14272" width="10.28515625" style="1002" customWidth="1"/>
    <col min="14273" max="14273" width="11.28515625" style="1002" customWidth="1"/>
    <col min="14274" max="14274" width="7.7109375" style="1002" customWidth="1"/>
    <col min="14275" max="14275" width="10.140625" style="1002" customWidth="1"/>
    <col min="14276" max="14276" width="6.5703125" style="1002" customWidth="1"/>
    <col min="14277" max="14277" width="1.140625" style="1002" customWidth="1"/>
    <col min="14278" max="14278" width="24.5703125" style="1002" customWidth="1"/>
    <col min="14279" max="14279" width="9.85546875" style="1002" customWidth="1"/>
    <col min="14280" max="14280" width="10.7109375" style="1002" customWidth="1"/>
    <col min="14281" max="14281" width="10.85546875" style="1002" customWidth="1"/>
    <col min="14282" max="14282" width="11.140625" style="1002" customWidth="1"/>
    <col min="14283" max="14283" width="9.85546875" style="1002" customWidth="1"/>
    <col min="14284" max="14284" width="1" style="1002" customWidth="1"/>
    <col min="14285" max="14285" width="16.5703125" style="1002" customWidth="1"/>
    <col min="14286" max="14286" width="0.5703125" style="1002" customWidth="1"/>
    <col min="14287" max="14287" width="0.7109375" style="1002" customWidth="1"/>
    <col min="14288" max="14288" width="27.85546875" style="1002" customWidth="1"/>
    <col min="14289" max="14289" width="0.85546875" style="1002" customWidth="1"/>
    <col min="14290" max="14290" width="27.42578125" style="1002" customWidth="1"/>
    <col min="14291" max="14291" width="14.7109375" style="1002" customWidth="1"/>
    <col min="14292" max="14292" width="0.42578125" style="1002" customWidth="1"/>
    <col min="14293" max="14293" width="0.7109375" style="1002" customWidth="1"/>
    <col min="14294" max="14294" width="21.7109375" style="1002" customWidth="1"/>
    <col min="14295" max="14295" width="1.28515625" style="1002" customWidth="1"/>
    <col min="14296" max="14296" width="21.140625" style="1002" customWidth="1"/>
    <col min="14297" max="14501" width="11.42578125" style="1002"/>
    <col min="14502" max="14502" width="0.7109375" style="1002" customWidth="1"/>
    <col min="14503" max="14504" width="1.5703125" style="1002" customWidth="1"/>
    <col min="14505" max="14505" width="16.42578125" style="1002" customWidth="1"/>
    <col min="14506" max="14508" width="10.42578125" style="1002" customWidth="1"/>
    <col min="14509" max="14509" width="8.7109375" style="1002" customWidth="1"/>
    <col min="14510" max="14510" width="0.7109375" style="1002" customWidth="1"/>
    <col min="14511" max="14511" width="3.140625" style="1002" customWidth="1"/>
    <col min="14512" max="14512" width="1.140625" style="1002" customWidth="1"/>
    <col min="14513" max="14513" width="18" style="1002" customWidth="1"/>
    <col min="14514" max="14514" width="9.42578125" style="1002" customWidth="1"/>
    <col min="14515" max="14515" width="8.7109375" style="1002" customWidth="1"/>
    <col min="14516" max="14516" width="9.28515625" style="1002" customWidth="1"/>
    <col min="14517" max="14517" width="10.140625" style="1002" customWidth="1"/>
    <col min="14518" max="14518" width="5.140625" style="1002" customWidth="1"/>
    <col min="14519" max="14519" width="10.140625" style="1002" customWidth="1"/>
    <col min="14520" max="14520" width="6.42578125" style="1002" customWidth="1"/>
    <col min="14521" max="14521" width="11.42578125" style="1002"/>
    <col min="14522" max="14522" width="1.28515625" style="1002" customWidth="1"/>
    <col min="14523" max="14523" width="1.42578125" style="1002" customWidth="1"/>
    <col min="14524" max="14524" width="8.28515625" style="1002" customWidth="1"/>
    <col min="14525" max="14525" width="11.42578125" style="1002"/>
    <col min="14526" max="14527" width="10.7109375" style="1002" customWidth="1"/>
    <col min="14528" max="14528" width="10.28515625" style="1002" customWidth="1"/>
    <col min="14529" max="14529" width="11.28515625" style="1002" customWidth="1"/>
    <col min="14530" max="14530" width="7.7109375" style="1002" customWidth="1"/>
    <col min="14531" max="14531" width="10.140625" style="1002" customWidth="1"/>
    <col min="14532" max="14532" width="6.5703125" style="1002" customWidth="1"/>
    <col min="14533" max="14533" width="1.140625" style="1002" customWidth="1"/>
    <col min="14534" max="14534" width="24.5703125" style="1002" customWidth="1"/>
    <col min="14535" max="14535" width="9.85546875" style="1002" customWidth="1"/>
    <col min="14536" max="14536" width="10.7109375" style="1002" customWidth="1"/>
    <col min="14537" max="14537" width="10.85546875" style="1002" customWidth="1"/>
    <col min="14538" max="14538" width="11.140625" style="1002" customWidth="1"/>
    <col min="14539" max="14539" width="9.85546875" style="1002" customWidth="1"/>
    <col min="14540" max="14540" width="1" style="1002" customWidth="1"/>
    <col min="14541" max="14541" width="16.5703125" style="1002" customWidth="1"/>
    <col min="14542" max="14542" width="0.5703125" style="1002" customWidth="1"/>
    <col min="14543" max="14543" width="0.7109375" style="1002" customWidth="1"/>
    <col min="14544" max="14544" width="27.85546875" style="1002" customWidth="1"/>
    <col min="14545" max="14545" width="0.85546875" style="1002" customWidth="1"/>
    <col min="14546" max="14546" width="27.42578125" style="1002" customWidth="1"/>
    <col min="14547" max="14547" width="14.7109375" style="1002" customWidth="1"/>
    <col min="14548" max="14548" width="0.42578125" style="1002" customWidth="1"/>
    <col min="14549" max="14549" width="0.7109375" style="1002" customWidth="1"/>
    <col min="14550" max="14550" width="21.7109375" style="1002" customWidth="1"/>
    <col min="14551" max="14551" width="1.28515625" style="1002" customWidth="1"/>
    <col min="14552" max="14552" width="21.140625" style="1002" customWidth="1"/>
    <col min="14553" max="14757" width="11.42578125" style="1002"/>
    <col min="14758" max="14758" width="0.7109375" style="1002" customWidth="1"/>
    <col min="14759" max="14760" width="1.5703125" style="1002" customWidth="1"/>
    <col min="14761" max="14761" width="16.42578125" style="1002" customWidth="1"/>
    <col min="14762" max="14764" width="10.42578125" style="1002" customWidth="1"/>
    <col min="14765" max="14765" width="8.7109375" style="1002" customWidth="1"/>
    <col min="14766" max="14766" width="0.7109375" style="1002" customWidth="1"/>
    <col min="14767" max="14767" width="3.140625" style="1002" customWidth="1"/>
    <col min="14768" max="14768" width="1.140625" style="1002" customWidth="1"/>
    <col min="14769" max="14769" width="18" style="1002" customWidth="1"/>
    <col min="14770" max="14770" width="9.42578125" style="1002" customWidth="1"/>
    <col min="14771" max="14771" width="8.7109375" style="1002" customWidth="1"/>
    <col min="14772" max="14772" width="9.28515625" style="1002" customWidth="1"/>
    <col min="14773" max="14773" width="10.140625" style="1002" customWidth="1"/>
    <col min="14774" max="14774" width="5.140625" style="1002" customWidth="1"/>
    <col min="14775" max="14775" width="10.140625" style="1002" customWidth="1"/>
    <col min="14776" max="14776" width="6.42578125" style="1002" customWidth="1"/>
    <col min="14777" max="14777" width="11.42578125" style="1002"/>
    <col min="14778" max="14778" width="1.28515625" style="1002" customWidth="1"/>
    <col min="14779" max="14779" width="1.42578125" style="1002" customWidth="1"/>
    <col min="14780" max="14780" width="8.28515625" style="1002" customWidth="1"/>
    <col min="14781" max="14781" width="11.42578125" style="1002"/>
    <col min="14782" max="14783" width="10.7109375" style="1002" customWidth="1"/>
    <col min="14784" max="14784" width="10.28515625" style="1002" customWidth="1"/>
    <col min="14785" max="14785" width="11.28515625" style="1002" customWidth="1"/>
    <col min="14786" max="14786" width="7.7109375" style="1002" customWidth="1"/>
    <col min="14787" max="14787" width="10.140625" style="1002" customWidth="1"/>
    <col min="14788" max="14788" width="6.5703125" style="1002" customWidth="1"/>
    <col min="14789" max="14789" width="1.140625" style="1002" customWidth="1"/>
    <col min="14790" max="14790" width="24.5703125" style="1002" customWidth="1"/>
    <col min="14791" max="14791" width="9.85546875" style="1002" customWidth="1"/>
    <col min="14792" max="14792" width="10.7109375" style="1002" customWidth="1"/>
    <col min="14793" max="14793" width="10.85546875" style="1002" customWidth="1"/>
    <col min="14794" max="14794" width="11.140625" style="1002" customWidth="1"/>
    <col min="14795" max="14795" width="9.85546875" style="1002" customWidth="1"/>
    <col min="14796" max="14796" width="1" style="1002" customWidth="1"/>
    <col min="14797" max="14797" width="16.5703125" style="1002" customWidth="1"/>
    <col min="14798" max="14798" width="0.5703125" style="1002" customWidth="1"/>
    <col min="14799" max="14799" width="0.7109375" style="1002" customWidth="1"/>
    <col min="14800" max="14800" width="27.85546875" style="1002" customWidth="1"/>
    <col min="14801" max="14801" width="0.85546875" style="1002" customWidth="1"/>
    <col min="14802" max="14802" width="27.42578125" style="1002" customWidth="1"/>
    <col min="14803" max="14803" width="14.7109375" style="1002" customWidth="1"/>
    <col min="14804" max="14804" width="0.42578125" style="1002" customWidth="1"/>
    <col min="14805" max="14805" width="0.7109375" style="1002" customWidth="1"/>
    <col min="14806" max="14806" width="21.7109375" style="1002" customWidth="1"/>
    <col min="14807" max="14807" width="1.28515625" style="1002" customWidth="1"/>
    <col min="14808" max="14808" width="21.140625" style="1002" customWidth="1"/>
    <col min="14809" max="15013" width="11.42578125" style="1002"/>
    <col min="15014" max="15014" width="0.7109375" style="1002" customWidth="1"/>
    <col min="15015" max="15016" width="1.5703125" style="1002" customWidth="1"/>
    <col min="15017" max="15017" width="16.42578125" style="1002" customWidth="1"/>
    <col min="15018" max="15020" width="10.42578125" style="1002" customWidth="1"/>
    <col min="15021" max="15021" width="8.7109375" style="1002" customWidth="1"/>
    <col min="15022" max="15022" width="0.7109375" style="1002" customWidth="1"/>
    <col min="15023" max="15023" width="3.140625" style="1002" customWidth="1"/>
    <col min="15024" max="15024" width="1.140625" style="1002" customWidth="1"/>
    <col min="15025" max="15025" width="18" style="1002" customWidth="1"/>
    <col min="15026" max="15026" width="9.42578125" style="1002" customWidth="1"/>
    <col min="15027" max="15027" width="8.7109375" style="1002" customWidth="1"/>
    <col min="15028" max="15028" width="9.28515625" style="1002" customWidth="1"/>
    <col min="15029" max="15029" width="10.140625" style="1002" customWidth="1"/>
    <col min="15030" max="15030" width="5.140625" style="1002" customWidth="1"/>
    <col min="15031" max="15031" width="10.140625" style="1002" customWidth="1"/>
    <col min="15032" max="15032" width="6.42578125" style="1002" customWidth="1"/>
    <col min="15033" max="15033" width="11.42578125" style="1002"/>
    <col min="15034" max="15034" width="1.28515625" style="1002" customWidth="1"/>
    <col min="15035" max="15035" width="1.42578125" style="1002" customWidth="1"/>
    <col min="15036" max="15036" width="8.28515625" style="1002" customWidth="1"/>
    <col min="15037" max="15037" width="11.42578125" style="1002"/>
    <col min="15038" max="15039" width="10.7109375" style="1002" customWidth="1"/>
    <col min="15040" max="15040" width="10.28515625" style="1002" customWidth="1"/>
    <col min="15041" max="15041" width="11.28515625" style="1002" customWidth="1"/>
    <col min="15042" max="15042" width="7.7109375" style="1002" customWidth="1"/>
    <col min="15043" max="15043" width="10.140625" style="1002" customWidth="1"/>
    <col min="15044" max="15044" width="6.5703125" style="1002" customWidth="1"/>
    <col min="15045" max="15045" width="1.140625" style="1002" customWidth="1"/>
    <col min="15046" max="15046" width="24.5703125" style="1002" customWidth="1"/>
    <col min="15047" max="15047" width="9.85546875" style="1002" customWidth="1"/>
    <col min="15048" max="15048" width="10.7109375" style="1002" customWidth="1"/>
    <col min="15049" max="15049" width="10.85546875" style="1002" customWidth="1"/>
    <col min="15050" max="15050" width="11.140625" style="1002" customWidth="1"/>
    <col min="15051" max="15051" width="9.85546875" style="1002" customWidth="1"/>
    <col min="15052" max="15052" width="1" style="1002" customWidth="1"/>
    <col min="15053" max="15053" width="16.5703125" style="1002" customWidth="1"/>
    <col min="15054" max="15054" width="0.5703125" style="1002" customWidth="1"/>
    <col min="15055" max="15055" width="0.7109375" style="1002" customWidth="1"/>
    <col min="15056" max="15056" width="27.85546875" style="1002" customWidth="1"/>
    <col min="15057" max="15057" width="0.85546875" style="1002" customWidth="1"/>
    <col min="15058" max="15058" width="27.42578125" style="1002" customWidth="1"/>
    <col min="15059" max="15059" width="14.7109375" style="1002" customWidth="1"/>
    <col min="15060" max="15060" width="0.42578125" style="1002" customWidth="1"/>
    <col min="15061" max="15061" width="0.7109375" style="1002" customWidth="1"/>
    <col min="15062" max="15062" width="21.7109375" style="1002" customWidth="1"/>
    <col min="15063" max="15063" width="1.28515625" style="1002" customWidth="1"/>
    <col min="15064" max="15064" width="21.140625" style="1002" customWidth="1"/>
    <col min="15065" max="15269" width="11.42578125" style="1002"/>
    <col min="15270" max="15270" width="0.7109375" style="1002" customWidth="1"/>
    <col min="15271" max="15272" width="1.5703125" style="1002" customWidth="1"/>
    <col min="15273" max="15273" width="16.42578125" style="1002" customWidth="1"/>
    <col min="15274" max="15276" width="10.42578125" style="1002" customWidth="1"/>
    <col min="15277" max="15277" width="8.7109375" style="1002" customWidth="1"/>
    <col min="15278" max="15278" width="0.7109375" style="1002" customWidth="1"/>
    <col min="15279" max="15279" width="3.140625" style="1002" customWidth="1"/>
    <col min="15280" max="15280" width="1.140625" style="1002" customWidth="1"/>
    <col min="15281" max="15281" width="18" style="1002" customWidth="1"/>
    <col min="15282" max="15282" width="9.42578125" style="1002" customWidth="1"/>
    <col min="15283" max="15283" width="8.7109375" style="1002" customWidth="1"/>
    <col min="15284" max="15284" width="9.28515625" style="1002" customWidth="1"/>
    <col min="15285" max="15285" width="10.140625" style="1002" customWidth="1"/>
    <col min="15286" max="15286" width="5.140625" style="1002" customWidth="1"/>
    <col min="15287" max="15287" width="10.140625" style="1002" customWidth="1"/>
    <col min="15288" max="15288" width="6.42578125" style="1002" customWidth="1"/>
    <col min="15289" max="15289" width="11.42578125" style="1002"/>
    <col min="15290" max="15290" width="1.28515625" style="1002" customWidth="1"/>
    <col min="15291" max="15291" width="1.42578125" style="1002" customWidth="1"/>
    <col min="15292" max="15292" width="8.28515625" style="1002" customWidth="1"/>
    <col min="15293" max="15293" width="11.42578125" style="1002"/>
    <col min="15294" max="15295" width="10.7109375" style="1002" customWidth="1"/>
    <col min="15296" max="15296" width="10.28515625" style="1002" customWidth="1"/>
    <col min="15297" max="15297" width="11.28515625" style="1002" customWidth="1"/>
    <col min="15298" max="15298" width="7.7109375" style="1002" customWidth="1"/>
    <col min="15299" max="15299" width="10.140625" style="1002" customWidth="1"/>
    <col min="15300" max="15300" width="6.5703125" style="1002" customWidth="1"/>
    <col min="15301" max="15301" width="1.140625" style="1002" customWidth="1"/>
    <col min="15302" max="15302" width="24.5703125" style="1002" customWidth="1"/>
    <col min="15303" max="15303" width="9.85546875" style="1002" customWidth="1"/>
    <col min="15304" max="15304" width="10.7109375" style="1002" customWidth="1"/>
    <col min="15305" max="15305" width="10.85546875" style="1002" customWidth="1"/>
    <col min="15306" max="15306" width="11.140625" style="1002" customWidth="1"/>
    <col min="15307" max="15307" width="9.85546875" style="1002" customWidth="1"/>
    <col min="15308" max="15308" width="1" style="1002" customWidth="1"/>
    <col min="15309" max="15309" width="16.5703125" style="1002" customWidth="1"/>
    <col min="15310" max="15310" width="0.5703125" style="1002" customWidth="1"/>
    <col min="15311" max="15311" width="0.7109375" style="1002" customWidth="1"/>
    <col min="15312" max="15312" width="27.85546875" style="1002" customWidth="1"/>
    <col min="15313" max="15313" width="0.85546875" style="1002" customWidth="1"/>
    <col min="15314" max="15314" width="27.42578125" style="1002" customWidth="1"/>
    <col min="15315" max="15315" width="14.7109375" style="1002" customWidth="1"/>
    <col min="15316" max="15316" width="0.42578125" style="1002" customWidth="1"/>
    <col min="15317" max="15317" width="0.7109375" style="1002" customWidth="1"/>
    <col min="15318" max="15318" width="21.7109375" style="1002" customWidth="1"/>
    <col min="15319" max="15319" width="1.28515625" style="1002" customWidth="1"/>
    <col min="15320" max="15320" width="21.140625" style="1002" customWidth="1"/>
    <col min="15321" max="15525" width="11.42578125" style="1002"/>
    <col min="15526" max="15526" width="0.7109375" style="1002" customWidth="1"/>
    <col min="15527" max="15528" width="1.5703125" style="1002" customWidth="1"/>
    <col min="15529" max="15529" width="16.42578125" style="1002" customWidth="1"/>
    <col min="15530" max="15532" width="10.42578125" style="1002" customWidth="1"/>
    <col min="15533" max="15533" width="8.7109375" style="1002" customWidth="1"/>
    <col min="15534" max="15534" width="0.7109375" style="1002" customWidth="1"/>
    <col min="15535" max="15535" width="3.140625" style="1002" customWidth="1"/>
    <col min="15536" max="15536" width="1.140625" style="1002" customWidth="1"/>
    <col min="15537" max="15537" width="18" style="1002" customWidth="1"/>
    <col min="15538" max="15538" width="9.42578125" style="1002" customWidth="1"/>
    <col min="15539" max="15539" width="8.7109375" style="1002" customWidth="1"/>
    <col min="15540" max="15540" width="9.28515625" style="1002" customWidth="1"/>
    <col min="15541" max="15541" width="10.140625" style="1002" customWidth="1"/>
    <col min="15542" max="15542" width="5.140625" style="1002" customWidth="1"/>
    <col min="15543" max="15543" width="10.140625" style="1002" customWidth="1"/>
    <col min="15544" max="15544" width="6.42578125" style="1002" customWidth="1"/>
    <col min="15545" max="15545" width="11.42578125" style="1002"/>
    <col min="15546" max="15546" width="1.28515625" style="1002" customWidth="1"/>
    <col min="15547" max="15547" width="1.42578125" style="1002" customWidth="1"/>
    <col min="15548" max="15548" width="8.28515625" style="1002" customWidth="1"/>
    <col min="15549" max="15549" width="11.42578125" style="1002"/>
    <col min="15550" max="15551" width="10.7109375" style="1002" customWidth="1"/>
    <col min="15552" max="15552" width="10.28515625" style="1002" customWidth="1"/>
    <col min="15553" max="15553" width="11.28515625" style="1002" customWidth="1"/>
    <col min="15554" max="15554" width="7.7109375" style="1002" customWidth="1"/>
    <col min="15555" max="15555" width="10.140625" style="1002" customWidth="1"/>
    <col min="15556" max="15556" width="6.5703125" style="1002" customWidth="1"/>
    <col min="15557" max="15557" width="1.140625" style="1002" customWidth="1"/>
    <col min="15558" max="15558" width="24.5703125" style="1002" customWidth="1"/>
    <col min="15559" max="15559" width="9.85546875" style="1002" customWidth="1"/>
    <col min="15560" max="15560" width="10.7109375" style="1002" customWidth="1"/>
    <col min="15561" max="15561" width="10.85546875" style="1002" customWidth="1"/>
    <col min="15562" max="15562" width="11.140625" style="1002" customWidth="1"/>
    <col min="15563" max="15563" width="9.85546875" style="1002" customWidth="1"/>
    <col min="15564" max="15564" width="1" style="1002" customWidth="1"/>
    <col min="15565" max="15565" width="16.5703125" style="1002" customWidth="1"/>
    <col min="15566" max="15566" width="0.5703125" style="1002" customWidth="1"/>
    <col min="15567" max="15567" width="0.7109375" style="1002" customWidth="1"/>
    <col min="15568" max="15568" width="27.85546875" style="1002" customWidth="1"/>
    <col min="15569" max="15569" width="0.85546875" style="1002" customWidth="1"/>
    <col min="15570" max="15570" width="27.42578125" style="1002" customWidth="1"/>
    <col min="15571" max="15571" width="14.7109375" style="1002" customWidth="1"/>
    <col min="15572" max="15572" width="0.42578125" style="1002" customWidth="1"/>
    <col min="15573" max="15573" width="0.7109375" style="1002" customWidth="1"/>
    <col min="15574" max="15574" width="21.7109375" style="1002" customWidth="1"/>
    <col min="15575" max="15575" width="1.28515625" style="1002" customWidth="1"/>
    <col min="15576" max="15576" width="21.140625" style="1002" customWidth="1"/>
    <col min="15577" max="15781" width="11.42578125" style="1002"/>
    <col min="15782" max="15782" width="0.7109375" style="1002" customWidth="1"/>
    <col min="15783" max="15784" width="1.5703125" style="1002" customWidth="1"/>
    <col min="15785" max="15785" width="16.42578125" style="1002" customWidth="1"/>
    <col min="15786" max="15788" width="10.42578125" style="1002" customWidth="1"/>
    <col min="15789" max="15789" width="8.7109375" style="1002" customWidth="1"/>
    <col min="15790" max="15790" width="0.7109375" style="1002" customWidth="1"/>
    <col min="15791" max="15791" width="3.140625" style="1002" customWidth="1"/>
    <col min="15792" max="15792" width="1.140625" style="1002" customWidth="1"/>
    <col min="15793" max="15793" width="18" style="1002" customWidth="1"/>
    <col min="15794" max="15794" width="9.42578125" style="1002" customWidth="1"/>
    <col min="15795" max="15795" width="8.7109375" style="1002" customWidth="1"/>
    <col min="15796" max="15796" width="9.28515625" style="1002" customWidth="1"/>
    <col min="15797" max="15797" width="10.140625" style="1002" customWidth="1"/>
    <col min="15798" max="15798" width="5.140625" style="1002" customWidth="1"/>
    <col min="15799" max="15799" width="10.140625" style="1002" customWidth="1"/>
    <col min="15800" max="15800" width="6.42578125" style="1002" customWidth="1"/>
    <col min="15801" max="15801" width="11.42578125" style="1002"/>
    <col min="15802" max="15802" width="1.28515625" style="1002" customWidth="1"/>
    <col min="15803" max="15803" width="1.42578125" style="1002" customWidth="1"/>
    <col min="15804" max="15804" width="8.28515625" style="1002" customWidth="1"/>
    <col min="15805" max="15805" width="11.42578125" style="1002"/>
    <col min="15806" max="15807" width="10.7109375" style="1002" customWidth="1"/>
    <col min="15808" max="15808" width="10.28515625" style="1002" customWidth="1"/>
    <col min="15809" max="15809" width="11.28515625" style="1002" customWidth="1"/>
    <col min="15810" max="15810" width="7.7109375" style="1002" customWidth="1"/>
    <col min="15811" max="15811" width="10.140625" style="1002" customWidth="1"/>
    <col min="15812" max="15812" width="6.5703125" style="1002" customWidth="1"/>
    <col min="15813" max="15813" width="1.140625" style="1002" customWidth="1"/>
    <col min="15814" max="15814" width="24.5703125" style="1002" customWidth="1"/>
    <col min="15815" max="15815" width="9.85546875" style="1002" customWidth="1"/>
    <col min="15816" max="15816" width="10.7109375" style="1002" customWidth="1"/>
    <col min="15817" max="15817" width="10.85546875" style="1002" customWidth="1"/>
    <col min="15818" max="15818" width="11.140625" style="1002" customWidth="1"/>
    <col min="15819" max="15819" width="9.85546875" style="1002" customWidth="1"/>
    <col min="15820" max="15820" width="1" style="1002" customWidth="1"/>
    <col min="15821" max="15821" width="16.5703125" style="1002" customWidth="1"/>
    <col min="15822" max="15822" width="0.5703125" style="1002" customWidth="1"/>
    <col min="15823" max="15823" width="0.7109375" style="1002" customWidth="1"/>
    <col min="15824" max="15824" width="27.85546875" style="1002" customWidth="1"/>
    <col min="15825" max="15825" width="0.85546875" style="1002" customWidth="1"/>
    <col min="15826" max="15826" width="27.42578125" style="1002" customWidth="1"/>
    <col min="15827" max="15827" width="14.7109375" style="1002" customWidth="1"/>
    <col min="15828" max="15828" width="0.42578125" style="1002" customWidth="1"/>
    <col min="15829" max="15829" width="0.7109375" style="1002" customWidth="1"/>
    <col min="15830" max="15830" width="21.7109375" style="1002" customWidth="1"/>
    <col min="15831" max="15831" width="1.28515625" style="1002" customWidth="1"/>
    <col min="15832" max="15832" width="21.140625" style="1002" customWidth="1"/>
    <col min="15833" max="16037" width="11.42578125" style="1002"/>
    <col min="16038" max="16038" width="0.7109375" style="1002" customWidth="1"/>
    <col min="16039" max="16040" width="1.5703125" style="1002" customWidth="1"/>
    <col min="16041" max="16041" width="16.42578125" style="1002" customWidth="1"/>
    <col min="16042" max="16044" width="10.42578125" style="1002" customWidth="1"/>
    <col min="16045" max="16045" width="8.7109375" style="1002" customWidth="1"/>
    <col min="16046" max="16046" width="0.7109375" style="1002" customWidth="1"/>
    <col min="16047" max="16047" width="3.140625" style="1002" customWidth="1"/>
    <col min="16048" max="16048" width="1.140625" style="1002" customWidth="1"/>
    <col min="16049" max="16049" width="18" style="1002" customWidth="1"/>
    <col min="16050" max="16050" width="9.42578125" style="1002" customWidth="1"/>
    <col min="16051" max="16051" width="8.7109375" style="1002" customWidth="1"/>
    <col min="16052" max="16052" width="9.28515625" style="1002" customWidth="1"/>
    <col min="16053" max="16053" width="10.140625" style="1002" customWidth="1"/>
    <col min="16054" max="16054" width="5.140625" style="1002" customWidth="1"/>
    <col min="16055" max="16055" width="10.140625" style="1002" customWidth="1"/>
    <col min="16056" max="16056" width="6.42578125" style="1002" customWidth="1"/>
    <col min="16057" max="16057" width="11.42578125" style="1002"/>
    <col min="16058" max="16058" width="1.28515625" style="1002" customWidth="1"/>
    <col min="16059" max="16059" width="1.42578125" style="1002" customWidth="1"/>
    <col min="16060" max="16060" width="8.28515625" style="1002" customWidth="1"/>
    <col min="16061" max="16061" width="11.42578125" style="1002"/>
    <col min="16062" max="16063" width="10.7109375" style="1002" customWidth="1"/>
    <col min="16064" max="16064" width="10.28515625" style="1002" customWidth="1"/>
    <col min="16065" max="16065" width="11.28515625" style="1002" customWidth="1"/>
    <col min="16066" max="16066" width="7.7109375" style="1002" customWidth="1"/>
    <col min="16067" max="16067" width="10.140625" style="1002" customWidth="1"/>
    <col min="16068" max="16068" width="6.5703125" style="1002" customWidth="1"/>
    <col min="16069" max="16069" width="1.140625" style="1002" customWidth="1"/>
    <col min="16070" max="16070" width="24.5703125" style="1002" customWidth="1"/>
    <col min="16071" max="16071" width="9.85546875" style="1002" customWidth="1"/>
    <col min="16072" max="16072" width="10.7109375" style="1002" customWidth="1"/>
    <col min="16073" max="16073" width="10.85546875" style="1002" customWidth="1"/>
    <col min="16074" max="16074" width="11.140625" style="1002" customWidth="1"/>
    <col min="16075" max="16075" width="9.85546875" style="1002" customWidth="1"/>
    <col min="16076" max="16076" width="1" style="1002" customWidth="1"/>
    <col min="16077" max="16077" width="16.5703125" style="1002" customWidth="1"/>
    <col min="16078" max="16078" width="0.5703125" style="1002" customWidth="1"/>
    <col min="16079" max="16079" width="0.7109375" style="1002" customWidth="1"/>
    <col min="16080" max="16080" width="27.85546875" style="1002" customWidth="1"/>
    <col min="16081" max="16081" width="0.85546875" style="1002" customWidth="1"/>
    <col min="16082" max="16082" width="27.42578125" style="1002" customWidth="1"/>
    <col min="16083" max="16083" width="14.7109375" style="1002" customWidth="1"/>
    <col min="16084" max="16084" width="0.42578125" style="1002" customWidth="1"/>
    <col min="16085" max="16085" width="0.7109375" style="1002" customWidth="1"/>
    <col min="16086" max="16086" width="21.7109375" style="1002" customWidth="1"/>
    <col min="16087" max="16087" width="1.28515625" style="1002" customWidth="1"/>
    <col min="16088" max="16088" width="21.140625" style="1002" customWidth="1"/>
    <col min="16089" max="16341" width="11.42578125" style="1002"/>
    <col min="16342" max="16384" width="11.5703125" style="1002" customWidth="1"/>
  </cols>
  <sheetData>
    <row r="1" spans="3:17" ht="15" customHeight="1"/>
    <row r="2" spans="3:17" ht="35.25" customHeight="1">
      <c r="C2" s="1723" t="s">
        <v>2091</v>
      </c>
      <c r="D2" s="1723"/>
      <c r="E2" s="1723"/>
      <c r="F2" s="1723"/>
      <c r="G2" s="1723"/>
      <c r="H2" s="1723"/>
      <c r="I2" s="1723"/>
      <c r="J2" s="1723"/>
      <c r="K2" s="1723"/>
    </row>
    <row r="3" spans="3:17" ht="15" customHeight="1">
      <c r="C3" s="1003"/>
      <c r="D3" s="1003"/>
      <c r="E3" s="1723" t="s">
        <v>2092</v>
      </c>
      <c r="F3" s="1723"/>
      <c r="G3" s="1723"/>
      <c r="H3" s="1723"/>
      <c r="I3" s="1723"/>
      <c r="J3" s="1723"/>
      <c r="K3" s="1723"/>
      <c r="M3" s="973" t="s">
        <v>2093</v>
      </c>
    </row>
    <row r="4" spans="3:17" ht="18" customHeight="1" thickBot="1">
      <c r="C4" s="1724" t="s">
        <v>644</v>
      </c>
      <c r="D4" s="1724"/>
      <c r="E4" s="1724"/>
      <c r="F4" s="1724"/>
      <c r="G4" s="1724"/>
      <c r="H4" s="1724"/>
      <c r="I4" s="1724"/>
      <c r="J4" s="1724"/>
      <c r="K4" s="1724"/>
    </row>
    <row r="5" spans="3:17" ht="15" customHeight="1">
      <c r="C5" s="1725" t="s">
        <v>3</v>
      </c>
      <c r="D5" s="1725"/>
      <c r="E5" s="1725"/>
      <c r="F5" s="1727" t="s">
        <v>2094</v>
      </c>
      <c r="G5" s="1727"/>
      <c r="H5" s="1727"/>
      <c r="I5" s="1004"/>
      <c r="J5" s="1004"/>
      <c r="K5" s="1728" t="s">
        <v>15</v>
      </c>
    </row>
    <row r="6" spans="3:17" ht="39" customHeight="1" thickBot="1">
      <c r="C6" s="1726"/>
      <c r="D6" s="1726"/>
      <c r="E6" s="1726"/>
      <c r="F6" s="1005" t="s">
        <v>188</v>
      </c>
      <c r="G6" s="1005" t="s">
        <v>2095</v>
      </c>
      <c r="H6" s="1005" t="s">
        <v>2096</v>
      </c>
      <c r="I6" s="1005" t="s">
        <v>2097</v>
      </c>
      <c r="J6" s="1005" t="s">
        <v>2098</v>
      </c>
      <c r="K6" s="1729"/>
      <c r="L6" s="1006" t="s">
        <v>188</v>
      </c>
      <c r="M6" s="1006" t="s">
        <v>2095</v>
      </c>
      <c r="N6" s="1006" t="s">
        <v>2096</v>
      </c>
      <c r="O6" s="1006" t="s">
        <v>2099</v>
      </c>
      <c r="P6" s="1006" t="s">
        <v>2100</v>
      </c>
      <c r="Q6" s="1006" t="s">
        <v>2101</v>
      </c>
    </row>
    <row r="7" spans="3:17">
      <c r="C7" s="1007" t="s">
        <v>2102</v>
      </c>
      <c r="D7" s="1007"/>
      <c r="E7" s="1008"/>
      <c r="F7" s="1009">
        <f>F9+F15</f>
        <v>304754055.22000003</v>
      </c>
      <c r="G7" s="1009">
        <f>G9+G15</f>
        <v>1757918560.98</v>
      </c>
      <c r="H7" s="1009">
        <f t="shared" ref="H7:I7" si="0">H9+H15</f>
        <v>0</v>
      </c>
      <c r="I7" s="1009">
        <f t="shared" si="0"/>
        <v>0</v>
      </c>
      <c r="J7" s="1009">
        <f>J9+J15</f>
        <v>342208463.51999998</v>
      </c>
      <c r="K7" s="1009">
        <f>K9+K15</f>
        <v>2404881079.7199998</v>
      </c>
      <c r="L7" s="977"/>
      <c r="M7" s="977"/>
      <c r="N7" s="977"/>
      <c r="O7" s="977"/>
      <c r="P7" s="977"/>
      <c r="Q7" s="977"/>
    </row>
    <row r="8" spans="3:17" ht="4.5" customHeight="1">
      <c r="C8" s="1010"/>
      <c r="D8" s="1010"/>
      <c r="E8" s="1010"/>
      <c r="F8" s="1011"/>
      <c r="G8" s="1011"/>
      <c r="H8" s="1011"/>
      <c r="I8" s="1011"/>
      <c r="J8" s="1011"/>
      <c r="K8" s="1011"/>
      <c r="L8" s="1012"/>
      <c r="M8" s="1013"/>
      <c r="N8" s="1013"/>
      <c r="O8" s="1013"/>
      <c r="P8" s="977"/>
      <c r="Q8" s="977"/>
    </row>
    <row r="9" spans="3:17" ht="15" customHeight="1" thickBot="1">
      <c r="C9" s="1014"/>
      <c r="D9" s="1014" t="s">
        <v>2103</v>
      </c>
      <c r="E9" s="1015"/>
      <c r="F9" s="1016">
        <f t="shared" ref="F9:J9" si="1">F12+F10</f>
        <v>171307498.97000003</v>
      </c>
      <c r="G9" s="1016">
        <f t="shared" si="1"/>
        <v>1757918560.98</v>
      </c>
      <c r="H9" s="1016">
        <f t="shared" si="1"/>
        <v>0</v>
      </c>
      <c r="I9" s="1016">
        <f t="shared" si="1"/>
        <v>0</v>
      </c>
      <c r="J9" s="1016">
        <f t="shared" si="1"/>
        <v>342208463.51999998</v>
      </c>
      <c r="K9" s="1016">
        <f>K12+K10</f>
        <v>2271434523.4699998</v>
      </c>
      <c r="L9" s="1017"/>
      <c r="M9" s="1013"/>
      <c r="N9" s="1013"/>
      <c r="O9" s="1013"/>
      <c r="P9" s="977"/>
      <c r="Q9" s="977"/>
    </row>
    <row r="10" spans="3:17" ht="17.45" customHeight="1">
      <c r="C10" s="1007"/>
      <c r="D10" s="1018" t="s">
        <v>2050</v>
      </c>
      <c r="E10" s="1019"/>
      <c r="F10" s="1020">
        <f>SUM(F11:F11)</f>
        <v>0</v>
      </c>
      <c r="G10" s="1020">
        <f>SUM(G11:G11)</f>
        <v>0</v>
      </c>
      <c r="H10" s="1020">
        <f>SUM(H11:H11)</f>
        <v>0</v>
      </c>
      <c r="I10" s="1020">
        <f t="shared" ref="I10:J10" si="2">SUM(I11:I11)</f>
        <v>0</v>
      </c>
      <c r="J10" s="1020">
        <f t="shared" si="2"/>
        <v>0</v>
      </c>
      <c r="K10" s="1020">
        <f>SUM(K11:K11)</f>
        <v>0</v>
      </c>
      <c r="L10" s="1021"/>
      <c r="M10" s="1013"/>
      <c r="N10" s="1013"/>
      <c r="O10" s="1013"/>
      <c r="P10" s="977"/>
    </row>
    <row r="11" spans="3:17" ht="19.5" customHeight="1" thickBot="1">
      <c r="C11" s="1022"/>
      <c r="D11" s="1022"/>
      <c r="E11" s="1023"/>
      <c r="F11" s="1024">
        <v>0</v>
      </c>
      <c r="G11" s="1024">
        <v>0</v>
      </c>
      <c r="H11" s="1024"/>
      <c r="I11" s="1024"/>
      <c r="J11" s="1024"/>
      <c r="K11" s="1025">
        <f>SUM(F11:J11)</f>
        <v>0</v>
      </c>
      <c r="L11" s="977">
        <v>-377144487.22000003</v>
      </c>
      <c r="M11" s="1013">
        <v>213396868.34</v>
      </c>
      <c r="N11" s="1013"/>
      <c r="O11" s="1013"/>
      <c r="P11" s="977"/>
      <c r="Q11" s="977">
        <f>325304480.22+51840007</f>
        <v>377144487.22000003</v>
      </c>
    </row>
    <row r="12" spans="3:17" ht="18.600000000000001" customHeight="1">
      <c r="C12" s="1007"/>
      <c r="D12" s="1007" t="s">
        <v>2031</v>
      </c>
      <c r="E12" s="1008"/>
      <c r="F12" s="1009">
        <f t="shared" ref="F12:J12" si="3">SUM(F13:F14)</f>
        <v>171307498.97000003</v>
      </c>
      <c r="G12" s="1009">
        <f t="shared" si="3"/>
        <v>1757918560.98</v>
      </c>
      <c r="H12" s="1009">
        <f t="shared" si="3"/>
        <v>0</v>
      </c>
      <c r="I12" s="1009">
        <f t="shared" si="3"/>
        <v>0</v>
      </c>
      <c r="J12" s="1009">
        <f t="shared" si="3"/>
        <v>342208463.51999998</v>
      </c>
      <c r="K12" s="1009">
        <f>SUM(K13:K14)</f>
        <v>2271434523.4699998</v>
      </c>
      <c r="L12" s="1021"/>
      <c r="M12" s="1013"/>
      <c r="N12" s="1013"/>
      <c r="O12" s="1013"/>
      <c r="P12" s="977"/>
      <c r="Q12" s="977"/>
    </row>
    <row r="13" spans="3:17">
      <c r="C13" s="1022"/>
      <c r="D13" s="1022"/>
      <c r="E13" s="1026" t="s">
        <v>1958</v>
      </c>
      <c r="F13" s="1027">
        <v>169282143.03000003</v>
      </c>
      <c r="G13" s="1027">
        <v>1124412039.52</v>
      </c>
      <c r="H13" s="1027"/>
      <c r="I13" s="1027">
        <f>'[27]PT Serv deuda cred'!E20+'[27]PT Serv deuda cred'!E21+'[27]PT Serv deuda cred'!E22</f>
        <v>0</v>
      </c>
      <c r="J13" s="1027">
        <v>231657089.64999998</v>
      </c>
      <c r="K13" s="1025">
        <f>F13+G13+J13</f>
        <v>1525351272.1999998</v>
      </c>
      <c r="L13" s="1028">
        <v>93425950.439999998</v>
      </c>
      <c r="M13" s="1013">
        <v>118532687.09</v>
      </c>
      <c r="N13" s="973">
        <v>2929532.6500000004</v>
      </c>
      <c r="P13" s="977">
        <v>3081255.36</v>
      </c>
      <c r="Q13" s="977"/>
    </row>
    <row r="14" spans="3:17" ht="13.9" customHeight="1" thickBot="1">
      <c r="C14" s="1022"/>
      <c r="D14" s="1022"/>
      <c r="E14" s="1029" t="s">
        <v>1913</v>
      </c>
      <c r="F14" s="1025">
        <v>2025355.94</v>
      </c>
      <c r="G14" s="1025">
        <v>633506521.46000004</v>
      </c>
      <c r="H14" s="1025"/>
      <c r="I14" s="1025">
        <f>'[27]PT Serv deuda cred'!E23</f>
        <v>0</v>
      </c>
      <c r="J14" s="1025">
        <v>110551373.86999999</v>
      </c>
      <c r="K14" s="1025">
        <f>F14+G14+J14</f>
        <v>746083251.2700001</v>
      </c>
      <c r="L14" s="1028">
        <v>27845613.079999998</v>
      </c>
      <c r="M14" s="1013">
        <v>77434343.469999999</v>
      </c>
      <c r="N14" s="973">
        <v>8159177.2200000007</v>
      </c>
      <c r="P14" s="977"/>
      <c r="Q14" s="977"/>
    </row>
    <row r="15" spans="3:17" ht="15" thickBot="1">
      <c r="C15" s="1030"/>
      <c r="D15" s="1030" t="s">
        <v>2104</v>
      </c>
      <c r="E15" s="1031"/>
      <c r="F15" s="1032">
        <f>F16</f>
        <v>133446556.24999999</v>
      </c>
      <c r="G15" s="1032">
        <f>G16</f>
        <v>0</v>
      </c>
      <c r="H15" s="1032">
        <f t="shared" ref="H15" si="4">H16</f>
        <v>0</v>
      </c>
      <c r="I15" s="1032">
        <f>I16</f>
        <v>0</v>
      </c>
      <c r="J15" s="1032">
        <f>J16</f>
        <v>0</v>
      </c>
      <c r="K15" s="1032">
        <f>K16</f>
        <v>133446556.24999999</v>
      </c>
      <c r="L15" s="1013"/>
      <c r="M15" s="1013"/>
      <c r="N15" s="1013"/>
      <c r="O15" s="1013"/>
      <c r="P15" s="977"/>
      <c r="Q15" s="977"/>
    </row>
    <row r="16" spans="3:17" ht="18" customHeight="1">
      <c r="C16" s="1033"/>
      <c r="D16" s="1033" t="s">
        <v>2031</v>
      </c>
      <c r="E16" s="1034"/>
      <c r="F16" s="1035">
        <f t="shared" ref="F16:J16" si="5">SUM(F17:F17)</f>
        <v>133446556.24999999</v>
      </c>
      <c r="G16" s="1035">
        <f t="shared" si="5"/>
        <v>0</v>
      </c>
      <c r="H16" s="1035">
        <f t="shared" si="5"/>
        <v>0</v>
      </c>
      <c r="I16" s="1035">
        <f t="shared" si="5"/>
        <v>0</v>
      </c>
      <c r="J16" s="1035">
        <f t="shared" si="5"/>
        <v>0</v>
      </c>
      <c r="K16" s="1035">
        <f>SUM(K17:K17)</f>
        <v>133446556.24999999</v>
      </c>
      <c r="L16" s="1012"/>
      <c r="M16" s="1013"/>
      <c r="N16" s="1013"/>
      <c r="O16" s="1013"/>
      <c r="P16" s="977"/>
      <c r="Q16" s="977"/>
    </row>
    <row r="17" spans="3:22" ht="27.75" customHeight="1">
      <c r="C17" s="1033"/>
      <c r="D17" s="1033"/>
      <c r="E17" s="1036" t="s">
        <v>2105</v>
      </c>
      <c r="F17" s="1037">
        <f>'[27]PT Serv deuda cred'!C27+'[27]PT Serv deuda cred'!C28</f>
        <v>133446556.24999999</v>
      </c>
      <c r="G17" s="1037">
        <f>'[27]PT Serv deuda cred'!B27+'[27]PT Serv deuda cred'!B28</f>
        <v>0</v>
      </c>
      <c r="H17" s="1037">
        <v>0</v>
      </c>
      <c r="I17" s="1037">
        <f>'[27]PT Serv deuda cred'!E27+'[27]PT Serv deuda cred'!E28</f>
        <v>0</v>
      </c>
      <c r="J17" s="1037"/>
      <c r="K17" s="1038">
        <f>SUM(F17:J17)</f>
        <v>133446556.24999999</v>
      </c>
      <c r="L17" s="1012">
        <v>34423995.109999999</v>
      </c>
      <c r="M17" s="1013"/>
      <c r="N17" s="1013"/>
      <c r="O17" s="1013"/>
      <c r="P17" s="977"/>
      <c r="Q17" s="977"/>
    </row>
    <row r="18" spans="3:22" ht="6.75" customHeight="1" thickBot="1">
      <c r="C18" s="1014"/>
      <c r="D18" s="1040"/>
      <c r="E18" s="1041"/>
      <c r="F18" s="1042"/>
      <c r="G18" s="1042"/>
      <c r="H18" s="1042"/>
      <c r="I18" s="1042"/>
      <c r="J18" s="1042"/>
      <c r="K18" s="1043"/>
      <c r="L18" s="1021"/>
      <c r="M18" s="1013"/>
      <c r="N18" s="1013"/>
      <c r="O18" s="1013"/>
      <c r="P18" s="977"/>
      <c r="Q18" s="977"/>
    </row>
    <row r="19" spans="3:22">
      <c r="K19" s="1044"/>
      <c r="L19" s="1012">
        <f t="shared" ref="L19:Q19" si="6">SUM(L7:L18)</f>
        <v>-221448928.59000003</v>
      </c>
      <c r="M19" s="1012">
        <f t="shared" si="6"/>
        <v>409363898.89999998</v>
      </c>
      <c r="N19" s="1012">
        <f t="shared" si="6"/>
        <v>11088709.870000001</v>
      </c>
      <c r="O19" s="1012">
        <f t="shared" si="6"/>
        <v>0</v>
      </c>
      <c r="P19" s="1012">
        <f t="shared" si="6"/>
        <v>3081255.36</v>
      </c>
      <c r="Q19" s="1012">
        <f t="shared" si="6"/>
        <v>377144487.22000003</v>
      </c>
    </row>
    <row r="20" spans="3:22">
      <c r="E20" s="1045"/>
      <c r="L20" s="1021"/>
      <c r="M20" s="977"/>
      <c r="N20" s="977"/>
      <c r="O20" s="977"/>
      <c r="P20" s="977"/>
      <c r="Q20" s="977">
        <f>SUM(L19:Q19)</f>
        <v>579229422.75999999</v>
      </c>
      <c r="R20" s="1021"/>
      <c r="S20" s="1046"/>
      <c r="T20" s="1046"/>
      <c r="U20" s="1046"/>
    </row>
    <row r="21" spans="3:22">
      <c r="L21" s="1021"/>
      <c r="M21" s="977"/>
      <c r="N21" s="977"/>
      <c r="O21" s="977"/>
      <c r="P21" s="977"/>
      <c r="R21" s="1021"/>
      <c r="S21" s="1047"/>
      <c r="T21" s="1047"/>
      <c r="U21" s="1047"/>
      <c r="V21" s="1048"/>
    </row>
    <row r="22" spans="3:22">
      <c r="L22" s="1021"/>
      <c r="M22" s="977"/>
      <c r="N22" s="977"/>
      <c r="O22" s="977"/>
      <c r="P22" s="977"/>
      <c r="R22" s="1021"/>
      <c r="S22" s="1049"/>
      <c r="T22" s="1049"/>
      <c r="U22" s="1049"/>
      <c r="V22" s="973"/>
    </row>
    <row r="23" spans="3:22">
      <c r="L23" s="1021"/>
      <c r="M23" s="977"/>
      <c r="N23" s="977"/>
      <c r="O23" s="977"/>
      <c r="P23" s="977"/>
      <c r="R23" s="1021"/>
      <c r="S23" s="1049"/>
      <c r="T23" s="1049"/>
      <c r="U23" s="1049"/>
      <c r="V23" s="973"/>
    </row>
    <row r="24" spans="3:22">
      <c r="E24" s="1050"/>
      <c r="L24" s="1021"/>
      <c r="M24" s="977"/>
      <c r="N24" s="977"/>
      <c r="O24" s="977"/>
      <c r="P24" s="977"/>
      <c r="R24" s="1021"/>
      <c r="S24" s="1049"/>
      <c r="T24" s="1049"/>
      <c r="U24" s="1049"/>
      <c r="V24" s="973"/>
    </row>
    <row r="25" spans="3:22">
      <c r="E25" s="1050"/>
      <c r="L25" s="1021"/>
      <c r="M25" s="977"/>
      <c r="N25" s="977"/>
      <c r="O25" s="977"/>
      <c r="P25" s="977"/>
      <c r="R25" s="1021"/>
      <c r="S25" s="1049"/>
      <c r="T25" s="1049"/>
      <c r="U25" s="1049"/>
      <c r="V25" s="973"/>
    </row>
    <row r="26" spans="3:22">
      <c r="E26" s="1050"/>
      <c r="L26" s="1021"/>
      <c r="M26" s="977"/>
      <c r="N26" s="977"/>
      <c r="O26" s="977"/>
      <c r="P26" s="977"/>
      <c r="R26" s="1021"/>
      <c r="S26" s="1049"/>
      <c r="T26" s="1049"/>
      <c r="U26" s="1049"/>
      <c r="V26" s="973"/>
    </row>
    <row r="27" spans="3:22">
      <c r="E27" s="1044"/>
      <c r="L27" s="1021"/>
      <c r="M27" s="977"/>
      <c r="N27" s="977"/>
      <c r="O27" s="977"/>
      <c r="P27" s="977"/>
      <c r="R27" s="1021"/>
      <c r="S27" s="1049"/>
      <c r="T27" s="1049"/>
      <c r="U27" s="1049"/>
      <c r="V27" s="973"/>
    </row>
    <row r="28" spans="3:22">
      <c r="L28" s="1021"/>
      <c r="M28" s="977"/>
      <c r="N28" s="977"/>
      <c r="O28" s="977"/>
      <c r="P28" s="977"/>
      <c r="R28" s="1021"/>
      <c r="S28" s="1049"/>
      <c r="T28" s="1049"/>
      <c r="U28" s="1049"/>
      <c r="V28" s="973"/>
    </row>
    <row r="29" spans="3:22">
      <c r="L29" s="1021"/>
      <c r="M29" s="977"/>
      <c r="N29" s="977"/>
      <c r="O29" s="977"/>
      <c r="P29" s="977"/>
      <c r="R29" s="1021"/>
      <c r="S29" s="1049"/>
      <c r="T29" s="1049"/>
      <c r="U29" s="1049"/>
      <c r="V29" s="973"/>
    </row>
    <row r="30" spans="3:22">
      <c r="L30" s="1021"/>
      <c r="M30" s="977"/>
      <c r="N30" s="977"/>
      <c r="O30" s="977"/>
      <c r="P30" s="977"/>
      <c r="R30" s="1021"/>
      <c r="S30" s="1049"/>
      <c r="T30" s="1049"/>
      <c r="U30" s="1049"/>
      <c r="V30" s="973"/>
    </row>
    <row r="31" spans="3:22">
      <c r="R31" s="1021"/>
      <c r="S31" s="1049"/>
      <c r="T31" s="1049"/>
      <c r="U31" s="1049"/>
      <c r="V31" s="973"/>
    </row>
    <row r="32" spans="3:22">
      <c r="R32" s="1021"/>
      <c r="S32" s="1049"/>
      <c r="T32" s="1049"/>
      <c r="U32" s="1049"/>
      <c r="V32" s="973"/>
    </row>
    <row r="33" spans="18:22">
      <c r="R33" s="1021"/>
      <c r="S33" s="1049"/>
      <c r="T33" s="1049"/>
      <c r="U33" s="1049"/>
      <c r="V33" s="973"/>
    </row>
    <row r="34" spans="18:22">
      <c r="S34" s="1051"/>
      <c r="T34" s="1051"/>
      <c r="U34" s="1051"/>
      <c r="V34" s="973"/>
    </row>
    <row r="35" spans="18:22">
      <c r="S35" s="1051"/>
      <c r="T35" s="1051"/>
      <c r="U35" s="1051"/>
      <c r="V35" s="973"/>
    </row>
    <row r="36" spans="18:22">
      <c r="T36" s="1051"/>
      <c r="U36" s="1051"/>
      <c r="V36" s="973"/>
    </row>
  </sheetData>
  <mergeCells count="6">
    <mergeCell ref="C2:K2"/>
    <mergeCell ref="E3:K3"/>
    <mergeCell ref="C4:K4"/>
    <mergeCell ref="C5:E6"/>
    <mergeCell ref="F5:H5"/>
    <mergeCell ref="K5:K6"/>
  </mergeCells>
  <pageMargins left="0.70866141732283472" right="0.70866141732283472" top="0.74803149606299213" bottom="0.74803149606299213" header="0.31496062992125984" footer="0.31496062992125984"/>
  <pageSetup scale="8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D2" sqref="D2"/>
    </sheetView>
  </sheetViews>
  <sheetFormatPr baseColWidth="10" defaultRowHeight="15"/>
  <cols>
    <col min="2" max="2" width="28" customWidth="1"/>
    <col min="3" max="3" width="14" customWidth="1"/>
    <col min="4" max="4" width="12.5703125" customWidth="1"/>
    <col min="5" max="5" width="14.7109375" customWidth="1"/>
    <col min="6" max="6" width="15.28515625" customWidth="1"/>
    <col min="7" max="7" width="14.7109375" customWidth="1"/>
  </cols>
  <sheetData>
    <row r="1" spans="1:9">
      <c r="B1" s="1052"/>
      <c r="C1" s="1052"/>
      <c r="D1" s="1052"/>
      <c r="E1" s="1053"/>
      <c r="F1" s="1052"/>
      <c r="G1" s="1052"/>
    </row>
    <row r="2" spans="1:9">
      <c r="B2" s="1052"/>
      <c r="C2" s="1052"/>
      <c r="D2" s="1052"/>
      <c r="E2" s="1052"/>
      <c r="F2" s="1052"/>
      <c r="G2" s="1052"/>
    </row>
    <row r="3" spans="1:9">
      <c r="E3" s="568"/>
    </row>
    <row r="4" spans="1:9">
      <c r="A4" s="842"/>
      <c r="B4" s="1730" t="s">
        <v>2106</v>
      </c>
      <c r="C4" s="1730"/>
      <c r="D4" s="1730"/>
      <c r="E4" s="1730"/>
      <c r="F4" s="1730"/>
      <c r="G4" s="1730"/>
      <c r="H4" s="842"/>
      <c r="I4" s="842"/>
    </row>
    <row r="5" spans="1:9">
      <c r="A5" s="842"/>
      <c r="B5" s="1731" t="s">
        <v>644</v>
      </c>
      <c r="C5" s="1731"/>
      <c r="D5" s="1731"/>
      <c r="E5" s="1731"/>
      <c r="F5" s="1731"/>
      <c r="G5" s="1731"/>
      <c r="H5" s="842"/>
      <c r="I5" s="842"/>
    </row>
    <row r="6" spans="1:9" ht="32.25" customHeight="1">
      <c r="A6" s="842"/>
      <c r="B6" s="1054"/>
      <c r="C6" s="1054"/>
      <c r="D6" s="1732" t="s">
        <v>2107</v>
      </c>
      <c r="E6" s="1731" t="s">
        <v>2108</v>
      </c>
      <c r="F6" s="1731"/>
      <c r="G6" s="1732" t="s">
        <v>2109</v>
      </c>
      <c r="H6" s="842"/>
      <c r="I6" s="842"/>
    </row>
    <row r="7" spans="1:9">
      <c r="A7" s="842"/>
      <c r="B7" s="1055" t="s">
        <v>2110</v>
      </c>
      <c r="C7" s="1055" t="s">
        <v>2111</v>
      </c>
      <c r="D7" s="1732"/>
      <c r="E7" s="1055" t="s">
        <v>2112</v>
      </c>
      <c r="F7" s="1056" t="s">
        <v>2113</v>
      </c>
      <c r="G7" s="1732"/>
      <c r="H7" s="842"/>
      <c r="I7" s="842"/>
    </row>
    <row r="8" spans="1:9">
      <c r="A8" s="842"/>
      <c r="B8" s="1054"/>
      <c r="C8" s="1054"/>
      <c r="D8" s="1057" t="s">
        <v>2084</v>
      </c>
      <c r="E8" s="1057" t="s">
        <v>2085</v>
      </c>
      <c r="F8" s="1057" t="s">
        <v>2114</v>
      </c>
      <c r="G8" s="1057" t="s">
        <v>2115</v>
      </c>
      <c r="H8" s="842"/>
      <c r="I8" s="842"/>
    </row>
    <row r="9" spans="1:9">
      <c r="A9" s="842"/>
      <c r="B9" s="1058"/>
      <c r="C9" s="1058"/>
      <c r="D9" s="1058"/>
      <c r="E9" s="1058"/>
      <c r="F9" s="1058"/>
      <c r="G9" s="1058"/>
      <c r="H9" s="842"/>
      <c r="I9" s="842"/>
    </row>
    <row r="10" spans="1:9">
      <c r="A10" s="842"/>
      <c r="B10" s="1059" t="s">
        <v>2116</v>
      </c>
      <c r="C10" s="1060"/>
      <c r="D10" s="1061">
        <f>SUM(D11:D17)</f>
        <v>29823694.519999996</v>
      </c>
      <c r="E10" s="1062">
        <f>SUM(E11:E17)</f>
        <v>8534987.4399999995</v>
      </c>
      <c r="F10" s="1061">
        <f>SUM(F11:F17)</f>
        <v>13895925.189999999</v>
      </c>
      <c r="G10" s="1061">
        <f>SUM(G11:G17)</f>
        <v>24462756.769999996</v>
      </c>
      <c r="H10" s="842"/>
      <c r="I10" s="842"/>
    </row>
    <row r="11" spans="1:9">
      <c r="A11" s="842"/>
      <c r="B11" s="1058" t="s">
        <v>2117</v>
      </c>
      <c r="C11" s="1063" t="s">
        <v>1958</v>
      </c>
      <c r="D11" s="1064">
        <v>9411999</v>
      </c>
      <c r="E11" s="1065"/>
      <c r="F11" s="1064">
        <v>4439523.55</v>
      </c>
      <c r="G11" s="1064">
        <f>D11+E11-F11</f>
        <v>4972475.45</v>
      </c>
      <c r="H11" s="842"/>
      <c r="I11" s="842"/>
    </row>
    <row r="12" spans="1:9">
      <c r="A12" s="842"/>
      <c r="B12" s="1058" t="s">
        <v>2118</v>
      </c>
      <c r="C12" s="1063" t="s">
        <v>1958</v>
      </c>
      <c r="D12" s="1064">
        <v>2133000</v>
      </c>
      <c r="E12" s="1065"/>
      <c r="F12" s="1064">
        <v>1019766.4400000001</v>
      </c>
      <c r="G12" s="1064">
        <f>D12+E12-F12</f>
        <v>1113233.56</v>
      </c>
      <c r="H12" s="842"/>
      <c r="I12" s="842"/>
    </row>
    <row r="13" spans="1:9">
      <c r="A13" s="842"/>
      <c r="B13" s="1058" t="s">
        <v>2119</v>
      </c>
      <c r="C13" s="1063" t="s">
        <v>1958</v>
      </c>
      <c r="D13" s="1064">
        <v>2500000</v>
      </c>
      <c r="E13" s="1065"/>
      <c r="F13" s="1064">
        <v>1193982.53</v>
      </c>
      <c r="G13" s="1064">
        <f t="shared" ref="G13:G17" si="0">D13+E13-F13</f>
        <v>1306017.47</v>
      </c>
      <c r="H13" s="842"/>
      <c r="I13" s="842"/>
    </row>
    <row r="14" spans="1:9">
      <c r="A14" s="842"/>
      <c r="B14" s="1058" t="s">
        <v>2120</v>
      </c>
      <c r="C14" s="1063" t="s">
        <v>1958</v>
      </c>
      <c r="D14" s="1064">
        <v>11271209.619999999</v>
      </c>
      <c r="E14" s="1065"/>
      <c r="F14" s="1064">
        <v>4872887.3099999996</v>
      </c>
      <c r="G14" s="1066">
        <f t="shared" si="0"/>
        <v>6398322.3099999996</v>
      </c>
      <c r="H14" s="842"/>
      <c r="I14" s="842"/>
    </row>
    <row r="15" spans="1:9">
      <c r="A15" s="842"/>
      <c r="B15" s="1058" t="s">
        <v>2121</v>
      </c>
      <c r="C15" s="1063" t="s">
        <v>1958</v>
      </c>
      <c r="D15" s="1064">
        <v>4507485.9000000004</v>
      </c>
      <c r="E15" s="1065"/>
      <c r="F15" s="1064">
        <v>1946490.51</v>
      </c>
      <c r="G15" s="1066">
        <f t="shared" si="0"/>
        <v>2560995.3900000006</v>
      </c>
      <c r="H15" s="842"/>
      <c r="I15" s="842"/>
    </row>
    <row r="16" spans="1:9">
      <c r="A16" s="842"/>
      <c r="B16" s="1058" t="s">
        <v>2122</v>
      </c>
      <c r="C16" s="1063" t="s">
        <v>1958</v>
      </c>
      <c r="D16" s="1064"/>
      <c r="E16" s="1064">
        <v>5807988.5499999998</v>
      </c>
      <c r="F16" s="1064">
        <v>286314.53999999998</v>
      </c>
      <c r="G16" s="1064">
        <f t="shared" si="0"/>
        <v>5521674.0099999998</v>
      </c>
      <c r="H16" s="842"/>
      <c r="I16" s="842"/>
    </row>
    <row r="17" spans="1:9">
      <c r="A17" s="842"/>
      <c r="B17" s="1058" t="s">
        <v>2123</v>
      </c>
      <c r="C17" s="1063" t="s">
        <v>1958</v>
      </c>
      <c r="D17" s="1064"/>
      <c r="E17" s="1064">
        <v>2726998.89</v>
      </c>
      <c r="F17" s="1064">
        <v>136960.31</v>
      </c>
      <c r="G17" s="1064">
        <f t="shared" si="0"/>
        <v>2590038.58</v>
      </c>
      <c r="H17" s="842"/>
      <c r="I17" s="842"/>
    </row>
    <row r="18" spans="1:9" ht="7.5" customHeight="1">
      <c r="A18" s="842"/>
      <c r="B18" s="1067"/>
      <c r="C18" s="1067"/>
      <c r="D18" s="1067"/>
      <c r="E18" s="1067"/>
      <c r="F18" s="1067"/>
      <c r="G18" s="1067"/>
      <c r="H18" s="842"/>
      <c r="I18" s="842"/>
    </row>
    <row r="19" spans="1:9">
      <c r="A19" s="842"/>
      <c r="B19" s="842"/>
      <c r="C19" s="842"/>
      <c r="D19" s="842"/>
      <c r="E19" s="842"/>
      <c r="F19" s="842"/>
      <c r="G19" s="842"/>
      <c r="H19" s="842"/>
      <c r="I19" s="842"/>
    </row>
    <row r="20" spans="1:9">
      <c r="A20" s="842"/>
      <c r="B20" s="842"/>
      <c r="C20" s="842"/>
      <c r="D20" s="842"/>
      <c r="E20" s="842"/>
      <c r="F20" s="842"/>
      <c r="G20" s="842"/>
      <c r="H20" s="842"/>
      <c r="I20" s="842"/>
    </row>
    <row r="21" spans="1:9">
      <c r="A21" s="842"/>
      <c r="B21" s="842"/>
      <c r="C21" s="842"/>
      <c r="D21" s="842"/>
      <c r="E21" s="842"/>
      <c r="F21" s="842"/>
      <c r="G21" s="842"/>
      <c r="H21" s="842"/>
      <c r="I21" s="842"/>
    </row>
    <row r="22" spans="1:9">
      <c r="A22" s="842"/>
      <c r="B22" s="842"/>
      <c r="C22" s="842"/>
      <c r="D22" s="842"/>
      <c r="E22" s="842"/>
      <c r="F22" s="842"/>
      <c r="G22" s="842"/>
      <c r="H22" s="842"/>
      <c r="I22" s="842"/>
    </row>
    <row r="23" spans="1:9">
      <c r="A23" s="842"/>
      <c r="B23" s="842"/>
      <c r="C23" s="842"/>
      <c r="D23" s="842"/>
      <c r="E23" s="842"/>
      <c r="F23" s="842"/>
      <c r="G23" s="842"/>
      <c r="H23" s="842"/>
      <c r="I23" s="842"/>
    </row>
    <row r="24" spans="1:9">
      <c r="A24" s="842"/>
      <c r="B24" s="842"/>
      <c r="C24" s="842"/>
      <c r="D24" s="842"/>
      <c r="E24" s="842"/>
      <c r="F24" s="842"/>
      <c r="G24" s="842"/>
      <c r="H24" s="842"/>
      <c r="I24" s="842"/>
    </row>
    <row r="25" spans="1:9">
      <c r="A25" s="842"/>
      <c r="B25" s="842"/>
      <c r="C25" s="842"/>
      <c r="D25" s="842"/>
      <c r="E25" s="842"/>
      <c r="F25" s="842"/>
      <c r="G25" s="842"/>
      <c r="H25" s="842"/>
      <c r="I25" s="842"/>
    </row>
    <row r="26" spans="1:9">
      <c r="A26" s="842"/>
      <c r="B26" s="842"/>
      <c r="C26" s="842"/>
      <c r="D26" s="842"/>
      <c r="E26" s="842"/>
      <c r="F26" s="842"/>
      <c r="G26" s="842"/>
      <c r="H26" s="842"/>
      <c r="I26" s="842"/>
    </row>
    <row r="27" spans="1:9">
      <c r="A27" s="842"/>
      <c r="B27" s="842"/>
      <c r="C27" s="842"/>
      <c r="D27" s="842"/>
      <c r="E27" s="842"/>
      <c r="F27" s="842"/>
      <c r="G27" s="842"/>
      <c r="H27" s="842"/>
      <c r="I27" s="842"/>
    </row>
    <row r="28" spans="1:9">
      <c r="A28" s="842"/>
      <c r="B28" s="842"/>
      <c r="C28" s="842"/>
      <c r="D28" s="842"/>
      <c r="E28" s="842"/>
      <c r="F28" s="842"/>
      <c r="G28" s="842"/>
      <c r="H28" s="842"/>
      <c r="I28" s="842"/>
    </row>
    <row r="29" spans="1:9">
      <c r="A29" s="842"/>
      <c r="B29" s="842"/>
      <c r="C29" s="842"/>
      <c r="D29" s="842"/>
      <c r="E29" s="842"/>
      <c r="F29" s="842"/>
      <c r="G29" s="842"/>
      <c r="H29" s="842"/>
      <c r="I29" s="842"/>
    </row>
    <row r="30" spans="1:9">
      <c r="A30" s="842"/>
      <c r="B30" s="842"/>
      <c r="C30" s="842"/>
      <c r="D30" s="842"/>
      <c r="E30" s="842"/>
      <c r="F30" s="842"/>
      <c r="G30" s="842"/>
      <c r="H30" s="842"/>
      <c r="I30" s="842"/>
    </row>
  </sheetData>
  <mergeCells count="5">
    <mergeCell ref="B4:G4"/>
    <mergeCell ref="B5:G5"/>
    <mergeCell ref="D6:D7"/>
    <mergeCell ref="E6:F6"/>
    <mergeCell ref="G6:G7"/>
  </mergeCells>
  <pageMargins left="0.70866141732283472" right="0.70866141732283472" top="0.74803149606299213" bottom="0.74803149606299213" header="0.31496062992125984" footer="0.31496062992125984"/>
  <pageSetup orientation="landscape" horizontalDpi="4294967292"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N35"/>
  <sheetViews>
    <sheetView showGridLines="0" topLeftCell="A13" zoomScaleNormal="100" workbookViewId="0">
      <selection activeCell="I27" sqref="I27"/>
    </sheetView>
  </sheetViews>
  <sheetFormatPr baseColWidth="10" defaultRowHeight="15"/>
  <cols>
    <col min="1" max="1" width="1.85546875" customWidth="1"/>
    <col min="2" max="2" width="4" customWidth="1"/>
    <col min="3" max="3" width="12.7109375" customWidth="1"/>
    <col min="4" max="4" width="14.5703125" customWidth="1"/>
    <col min="5" max="5" width="14.85546875" customWidth="1"/>
    <col min="6" max="6" width="15.42578125" customWidth="1"/>
    <col min="7" max="7" width="10.42578125" customWidth="1"/>
    <col min="8" max="9" width="14.5703125" customWidth="1"/>
    <col min="10" max="10" width="16.85546875" customWidth="1"/>
    <col min="11" max="11" width="14.5703125" customWidth="1"/>
    <col min="12" max="12" width="1.28515625" customWidth="1"/>
    <col min="13" max="14" width="19.7109375" customWidth="1"/>
    <col min="15" max="15" width="6.28515625" customWidth="1"/>
    <col min="16" max="17" width="6.7109375" customWidth="1"/>
    <col min="18" max="18" width="8.5703125" customWidth="1"/>
    <col min="19" max="19" width="7.140625" customWidth="1"/>
    <col min="20" max="20" width="7.5703125" customWidth="1"/>
    <col min="21" max="21" width="7.7109375" customWidth="1"/>
    <col min="22" max="22" width="6.85546875" customWidth="1"/>
    <col min="23" max="23" width="6.140625" customWidth="1"/>
    <col min="24" max="24" width="8" customWidth="1"/>
    <col min="25" max="25" width="5.85546875" customWidth="1"/>
    <col min="26" max="26" width="8.28515625" customWidth="1"/>
    <col min="27" max="27" width="7.28515625" customWidth="1"/>
    <col min="28" max="28" width="6.85546875" customWidth="1"/>
    <col min="29" max="29" width="7.28515625" customWidth="1"/>
    <col min="30" max="30" width="8" customWidth="1"/>
    <col min="31" max="31" width="8.85546875" customWidth="1"/>
    <col min="32" max="32" width="8.7109375" customWidth="1"/>
    <col min="33" max="33" width="0.5703125" customWidth="1"/>
  </cols>
  <sheetData>
    <row r="1" spans="3:14" ht="18.75">
      <c r="C1" s="1068" t="s">
        <v>2124</v>
      </c>
      <c r="D1" s="722"/>
      <c r="E1" s="722"/>
      <c r="F1" s="722"/>
      <c r="G1" s="722"/>
      <c r="H1" s="722"/>
      <c r="I1" s="722"/>
      <c r="J1" s="722"/>
      <c r="K1" s="722"/>
      <c r="L1" s="722"/>
    </row>
    <row r="2" spans="3:14" ht="23.25" customHeight="1">
      <c r="C2" s="1068" t="s">
        <v>2125</v>
      </c>
      <c r="D2" s="722"/>
      <c r="E2" s="722"/>
      <c r="F2" s="722"/>
      <c r="J2" s="722"/>
      <c r="K2" s="722"/>
      <c r="L2" s="1069"/>
      <c r="M2" s="722"/>
      <c r="N2" s="722"/>
    </row>
    <row r="3" spans="3:14" ht="18">
      <c r="C3" s="722"/>
      <c r="D3" s="722"/>
      <c r="E3" s="722"/>
      <c r="F3" s="722"/>
      <c r="G3" s="722"/>
      <c r="H3" s="722"/>
      <c r="I3" s="722"/>
      <c r="J3" s="722"/>
      <c r="K3" s="722"/>
      <c r="L3" s="722"/>
    </row>
    <row r="4" spans="3:14" ht="19.899999999999999" customHeight="1" thickBot="1">
      <c r="C4" s="1070"/>
      <c r="D4" s="1071" t="s">
        <v>2126</v>
      </c>
      <c r="E4" s="1070"/>
      <c r="F4" s="1070"/>
      <c r="G4" s="722"/>
      <c r="H4" s="722"/>
      <c r="I4" s="722"/>
      <c r="J4" s="722"/>
      <c r="K4" s="722"/>
      <c r="L4" s="722"/>
    </row>
    <row r="5" spans="3:14" ht="19.899999999999999" customHeight="1" thickTop="1">
      <c r="C5" s="1733" t="s">
        <v>2127</v>
      </c>
      <c r="D5" s="1733"/>
      <c r="E5" s="1733"/>
      <c r="F5" s="1733"/>
      <c r="G5" s="722"/>
      <c r="H5" s="722"/>
      <c r="I5" s="722"/>
      <c r="J5" s="722"/>
      <c r="K5" s="722"/>
      <c r="L5" s="722"/>
    </row>
    <row r="6" spans="3:14" ht="19.899999999999999" customHeight="1" thickBot="1">
      <c r="C6" s="1072" t="s">
        <v>2128</v>
      </c>
      <c r="D6" s="1072" t="s">
        <v>2129</v>
      </c>
      <c r="E6" s="1072" t="s">
        <v>2130</v>
      </c>
      <c r="F6" s="1072" t="s">
        <v>2131</v>
      </c>
      <c r="G6" s="722"/>
      <c r="H6" s="1073" t="s">
        <v>2132</v>
      </c>
      <c r="I6" s="722"/>
      <c r="J6" s="722"/>
      <c r="K6" s="722"/>
      <c r="L6" s="722"/>
    </row>
    <row r="7" spans="3:14" ht="19.899999999999999" customHeight="1" thickTop="1">
      <c r="C7" s="1074" t="s">
        <v>2133</v>
      </c>
      <c r="D7" s="1075" t="s">
        <v>2134</v>
      </c>
      <c r="E7" s="1075" t="s">
        <v>2135</v>
      </c>
      <c r="F7" s="1075" t="s">
        <v>2136</v>
      </c>
      <c r="G7" s="722"/>
      <c r="H7" s="1073" t="s">
        <v>2137</v>
      </c>
      <c r="I7" s="722"/>
      <c r="J7" s="722"/>
      <c r="K7" s="722"/>
      <c r="L7" s="722"/>
    </row>
    <row r="8" spans="3:14" ht="21" customHeight="1">
      <c r="C8" s="1076"/>
      <c r="D8" s="1077">
        <v>0.68</v>
      </c>
      <c r="E8" s="1077">
        <v>6.8000000000000005E-2</v>
      </c>
      <c r="F8" s="1077">
        <v>3.4000000000000002E-2</v>
      </c>
      <c r="G8" s="722"/>
      <c r="H8" s="722"/>
      <c r="I8" s="722"/>
      <c r="J8" s="722"/>
      <c r="K8" s="722"/>
      <c r="L8" s="722"/>
    </row>
    <row r="9" spans="3:14" ht="22.5">
      <c r="C9" s="722"/>
      <c r="D9" s="722"/>
      <c r="E9" s="722"/>
      <c r="F9" s="722"/>
      <c r="G9" s="722"/>
      <c r="H9" s="1078"/>
      <c r="I9" s="722"/>
      <c r="J9" s="722"/>
      <c r="K9" s="722"/>
      <c r="L9" s="722"/>
    </row>
    <row r="10" spans="3:14" ht="22.5">
      <c r="C10" s="722"/>
      <c r="D10" s="722"/>
      <c r="E10" s="722"/>
      <c r="F10" s="722"/>
      <c r="G10" s="722"/>
      <c r="H10" s="1078"/>
      <c r="I10" s="722"/>
      <c r="J10" s="722"/>
      <c r="K10" s="722"/>
      <c r="L10" s="722"/>
    </row>
    <row r="11" spans="3:14" ht="22.5">
      <c r="C11" s="722"/>
      <c r="D11" s="722"/>
      <c r="E11" s="722"/>
      <c r="F11" s="722"/>
      <c r="G11" s="722"/>
      <c r="H11" s="1078"/>
      <c r="I11" s="722"/>
      <c r="J11" s="722"/>
      <c r="K11" s="722"/>
      <c r="L11" s="722"/>
    </row>
    <row r="12" spans="3:14" ht="22.5">
      <c r="C12" s="1068" t="s">
        <v>2124</v>
      </c>
      <c r="D12" s="722"/>
      <c r="E12" s="722"/>
      <c r="F12" s="722"/>
      <c r="G12" s="722"/>
      <c r="H12" s="1078"/>
      <c r="I12" s="722"/>
      <c r="J12" s="722"/>
      <c r="K12" s="722"/>
      <c r="L12" s="722"/>
    </row>
    <row r="13" spans="3:14" ht="22.5">
      <c r="C13" s="1068" t="s">
        <v>2125</v>
      </c>
      <c r="D13" s="722"/>
      <c r="E13" s="722"/>
      <c r="F13" s="722"/>
      <c r="G13" s="722"/>
      <c r="H13" s="1078"/>
      <c r="I13" s="722"/>
      <c r="J13" s="722"/>
      <c r="K13" s="722"/>
      <c r="L13" s="722"/>
    </row>
    <row r="14" spans="3:14" ht="23.25" thickBot="1">
      <c r="C14" s="1070"/>
      <c r="D14" s="1071" t="s">
        <v>2138</v>
      </c>
      <c r="E14" s="1070"/>
      <c r="F14" s="1070"/>
      <c r="G14" s="722"/>
      <c r="H14" s="1078"/>
      <c r="I14" s="722"/>
      <c r="J14" s="722"/>
      <c r="K14" s="722"/>
      <c r="L14" s="722"/>
    </row>
    <row r="15" spans="3:14" ht="22.5" thickTop="1">
      <c r="C15" s="1733" t="s">
        <v>2127</v>
      </c>
      <c r="D15" s="1733"/>
      <c r="E15" s="1733"/>
      <c r="F15" s="1733"/>
      <c r="G15" s="722"/>
      <c r="H15" s="1073" t="s">
        <v>2132</v>
      </c>
      <c r="I15" s="722"/>
      <c r="J15" s="722"/>
      <c r="K15" s="722"/>
      <c r="L15" s="722"/>
    </row>
    <row r="16" spans="3:14" ht="22.5" thickBot="1">
      <c r="C16" s="1072" t="s">
        <v>2128</v>
      </c>
      <c r="D16" s="1072" t="s">
        <v>2129</v>
      </c>
      <c r="E16" s="1072" t="s">
        <v>2130</v>
      </c>
      <c r="F16" s="1072" t="s">
        <v>2131</v>
      </c>
      <c r="G16" s="722"/>
      <c r="H16" s="1073" t="s">
        <v>2139</v>
      </c>
      <c r="I16" s="722"/>
      <c r="J16" s="722"/>
      <c r="K16" s="722"/>
      <c r="L16" s="722"/>
    </row>
    <row r="17" spans="2:12" ht="23.25" thickTop="1">
      <c r="C17" s="1074" t="s">
        <v>2133</v>
      </c>
      <c r="D17" s="1075" t="s">
        <v>2134</v>
      </c>
      <c r="E17" s="1075" t="s">
        <v>2135</v>
      </c>
      <c r="F17" s="1075" t="s">
        <v>2136</v>
      </c>
      <c r="G17" s="722"/>
      <c r="H17" s="1078"/>
      <c r="I17" s="722"/>
      <c r="J17" s="722"/>
      <c r="K17" s="722"/>
      <c r="L17" s="722"/>
    </row>
    <row r="18" spans="2:12" ht="24" customHeight="1">
      <c r="C18" s="1076"/>
      <c r="D18" s="1077">
        <v>0.48</v>
      </c>
      <c r="E18" s="1077">
        <v>5.0999999999999997E-2</v>
      </c>
      <c r="F18" s="1077">
        <v>1E-3</v>
      </c>
      <c r="G18" s="722"/>
      <c r="H18" s="1078"/>
      <c r="I18" s="722"/>
      <c r="J18" s="722"/>
      <c r="K18" s="722"/>
      <c r="L18" s="722"/>
    </row>
    <row r="19" spans="2:12" ht="22.5">
      <c r="C19" s="722"/>
      <c r="D19" s="722"/>
      <c r="E19" s="722"/>
      <c r="F19" s="722"/>
      <c r="G19" s="722"/>
      <c r="H19" s="1078"/>
      <c r="I19" s="722"/>
      <c r="J19" s="722"/>
      <c r="K19" s="722"/>
      <c r="L19" s="722"/>
    </row>
    <row r="20" spans="2:12" ht="14.25" customHeight="1">
      <c r="G20" s="722"/>
      <c r="H20" s="1078"/>
      <c r="I20" s="722"/>
      <c r="J20" s="722"/>
      <c r="K20" s="722"/>
      <c r="L20" s="722"/>
    </row>
    <row r="21" spans="2:12">
      <c r="C21" s="1079"/>
      <c r="D21" s="1079"/>
      <c r="E21" s="1079"/>
      <c r="F21" s="1079"/>
      <c r="G21" s="1079"/>
      <c r="H21" s="1079"/>
    </row>
    <row r="22" spans="2:12" ht="21.75" customHeight="1">
      <c r="B22" s="1080"/>
      <c r="C22" s="1081" t="s">
        <v>2140</v>
      </c>
      <c r="D22" s="1080"/>
      <c r="E22" s="1080"/>
      <c r="H22" s="1082"/>
      <c r="I22" s="1082"/>
      <c r="J22" s="1082"/>
      <c r="K22" s="1082"/>
    </row>
    <row r="23" spans="2:12" ht="7.5" customHeight="1">
      <c r="C23" s="1083"/>
      <c r="D23" s="1083"/>
      <c r="E23" s="1084"/>
      <c r="F23" s="1084"/>
    </row>
    <row r="24" spans="2:12" ht="9.9499999999999993" customHeight="1">
      <c r="C24" s="1085" t="s">
        <v>2141</v>
      </c>
      <c r="E24" s="1085" t="s">
        <v>2142</v>
      </c>
    </row>
    <row r="25" spans="2:12" ht="9.9499999999999993" customHeight="1">
      <c r="C25" s="1085" t="s">
        <v>2143</v>
      </c>
      <c r="E25" s="1085" t="s">
        <v>2144</v>
      </c>
    </row>
    <row r="26" spans="2:12" ht="9.9499999999999993" customHeight="1">
      <c r="C26" s="1085" t="s">
        <v>2145</v>
      </c>
      <c r="E26" s="1085" t="s">
        <v>2146</v>
      </c>
    </row>
    <row r="27" spans="2:12" ht="9.9499999999999993" customHeight="1">
      <c r="C27" s="1085" t="s">
        <v>2147</v>
      </c>
      <c r="E27" s="1085" t="s">
        <v>2148</v>
      </c>
    </row>
    <row r="28" spans="2:12" ht="9.9499999999999993" customHeight="1">
      <c r="C28" s="1085" t="s">
        <v>2149</v>
      </c>
      <c r="E28" s="1085" t="s">
        <v>2150</v>
      </c>
    </row>
    <row r="29" spans="2:12" ht="9.9499999999999993" customHeight="1"/>
    <row r="32" spans="2:12" ht="22.5" customHeight="1">
      <c r="D32" s="1086" t="s">
        <v>2151</v>
      </c>
    </row>
    <row r="33" spans="4:4" ht="25.5" customHeight="1">
      <c r="D33" s="1086" t="s">
        <v>2152</v>
      </c>
    </row>
    <row r="34" spans="4:4" ht="14.25" customHeight="1">
      <c r="D34" s="1086" t="s">
        <v>2153</v>
      </c>
    </row>
    <row r="35" spans="4:4">
      <c r="D35" s="1086"/>
    </row>
  </sheetData>
  <mergeCells count="2">
    <mergeCell ref="C5:F5"/>
    <mergeCell ref="C15:F15"/>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860"/>
  <sheetViews>
    <sheetView topLeftCell="A1858" workbookViewId="0">
      <selection activeCell="A1863" sqref="A1863"/>
    </sheetView>
  </sheetViews>
  <sheetFormatPr baseColWidth="10" defaultRowHeight="12.75"/>
  <cols>
    <col min="1" max="11" width="11.42578125" style="1088"/>
    <col min="12" max="12" width="15.7109375" style="1088" customWidth="1"/>
    <col min="13" max="16384" width="11.42578125" style="1088"/>
  </cols>
  <sheetData>
    <row r="3" spans="1:12" ht="15">
      <c r="A3" s="1087" t="s">
        <v>2154</v>
      </c>
    </row>
    <row r="4" spans="1:12" ht="15">
      <c r="A4" s="1089" t="s">
        <v>2155</v>
      </c>
    </row>
    <row r="5" spans="1:12" ht="15">
      <c r="A5" s="1087" t="s">
        <v>2662</v>
      </c>
    </row>
    <row r="6" spans="1:12" ht="15">
      <c r="A6" s="1089" t="s">
        <v>2156</v>
      </c>
    </row>
    <row r="11" spans="1:12">
      <c r="A11" s="1090" t="s">
        <v>2157</v>
      </c>
      <c r="B11" s="1090" t="s">
        <v>622</v>
      </c>
      <c r="F11" s="1091" t="s">
        <v>623</v>
      </c>
      <c r="G11" s="1091" t="s">
        <v>2158</v>
      </c>
      <c r="H11" s="1091" t="s">
        <v>624</v>
      </c>
      <c r="I11" s="1091" t="s">
        <v>601</v>
      </c>
      <c r="J11" s="1091" t="s">
        <v>2159</v>
      </c>
      <c r="K11" s="1091" t="s">
        <v>2160</v>
      </c>
      <c r="L11" s="1091" t="s">
        <v>2161</v>
      </c>
    </row>
    <row r="12" spans="1:12">
      <c r="F12" s="1092" t="s">
        <v>2663</v>
      </c>
      <c r="G12" s="1092" t="s">
        <v>2163</v>
      </c>
      <c r="H12" s="1092" t="s">
        <v>2664</v>
      </c>
      <c r="I12" s="1092" t="s">
        <v>2665</v>
      </c>
      <c r="J12" s="1092" t="s">
        <v>2666</v>
      </c>
      <c r="K12" s="1092" t="s">
        <v>2667</v>
      </c>
      <c r="L12" s="1092" t="s">
        <v>2668</v>
      </c>
    </row>
    <row r="13" spans="1:12">
      <c r="G13" s="1092" t="s">
        <v>2165</v>
      </c>
    </row>
    <row r="15" spans="1:12">
      <c r="A15" s="1101" t="s">
        <v>2235</v>
      </c>
      <c r="C15" s="1101" t="s">
        <v>2226</v>
      </c>
    </row>
    <row r="16" spans="1:12">
      <c r="A16" s="1097" t="s">
        <v>921</v>
      </c>
      <c r="B16" s="1097" t="s">
        <v>457</v>
      </c>
      <c r="F16" s="1096">
        <v>0</v>
      </c>
      <c r="G16" s="1096">
        <v>239058681.33000001</v>
      </c>
      <c r="H16" s="1096">
        <v>239058681.33000001</v>
      </c>
      <c r="I16" s="1096">
        <v>0</v>
      </c>
      <c r="J16" s="1096">
        <v>0</v>
      </c>
      <c r="K16" s="1096">
        <v>0</v>
      </c>
      <c r="L16" s="1096">
        <v>239058681.33000001</v>
      </c>
    </row>
    <row r="17" spans="1:12">
      <c r="E17" s="1091" t="s">
        <v>2669</v>
      </c>
      <c r="F17" s="1094">
        <v>0</v>
      </c>
      <c r="G17" s="1094">
        <v>239058681.33000001</v>
      </c>
      <c r="H17" s="1094">
        <v>239058681.33000001</v>
      </c>
      <c r="I17" s="1094">
        <v>0</v>
      </c>
      <c r="J17" s="1094">
        <v>0</v>
      </c>
      <c r="K17" s="1094">
        <v>0</v>
      </c>
      <c r="L17" s="1094">
        <v>239058681.33000001</v>
      </c>
    </row>
    <row r="20" spans="1:12">
      <c r="A20" s="1101" t="s">
        <v>2225</v>
      </c>
      <c r="C20" s="1101" t="s">
        <v>2226</v>
      </c>
    </row>
    <row r="21" spans="1:12">
      <c r="A21" s="1097" t="s">
        <v>913</v>
      </c>
      <c r="B21" s="1097" t="s">
        <v>453</v>
      </c>
      <c r="F21" s="1096">
        <v>0</v>
      </c>
      <c r="G21" s="1096">
        <v>345073795.22000003</v>
      </c>
      <c r="H21" s="1096">
        <v>345073795.22000003</v>
      </c>
      <c r="I21" s="1096">
        <v>345073795.22000003</v>
      </c>
      <c r="J21" s="1096">
        <v>345073795.22000003</v>
      </c>
      <c r="K21" s="1096">
        <v>345073795.22000003</v>
      </c>
      <c r="L21" s="1096">
        <v>0</v>
      </c>
    </row>
    <row r="22" spans="1:12">
      <c r="A22" s="1097" t="s">
        <v>921</v>
      </c>
      <c r="B22" s="1097" t="s">
        <v>457</v>
      </c>
      <c r="F22" s="1096">
        <v>350000000</v>
      </c>
      <c r="G22" s="1096">
        <v>-346040598.95999998</v>
      </c>
      <c r="H22" s="1096">
        <v>3959401.04</v>
      </c>
      <c r="I22" s="1096">
        <v>0</v>
      </c>
      <c r="J22" s="1096">
        <v>0</v>
      </c>
      <c r="K22" s="1096">
        <v>0</v>
      </c>
      <c r="L22" s="1096">
        <v>3959401.04</v>
      </c>
    </row>
    <row r="23" spans="1:12">
      <c r="A23" s="1097" t="s">
        <v>1713</v>
      </c>
      <c r="B23" s="1097" t="s">
        <v>495</v>
      </c>
      <c r="F23" s="1096">
        <v>0</v>
      </c>
      <c r="G23" s="1096">
        <v>222675.86</v>
      </c>
      <c r="H23" s="1096">
        <v>222675.86</v>
      </c>
      <c r="I23" s="1096">
        <v>222675.86</v>
      </c>
      <c r="J23" s="1096">
        <v>222675.86</v>
      </c>
      <c r="K23" s="1096">
        <v>222675.86</v>
      </c>
      <c r="L23" s="1096">
        <v>0</v>
      </c>
    </row>
    <row r="24" spans="1:12">
      <c r="E24" s="1091" t="s">
        <v>2669</v>
      </c>
      <c r="F24" s="1094">
        <v>350000000</v>
      </c>
      <c r="G24" s="1094">
        <v>-744127.88</v>
      </c>
      <c r="H24" s="1094">
        <v>349255872.12</v>
      </c>
      <c r="I24" s="1094">
        <v>345296471.07999998</v>
      </c>
      <c r="J24" s="1094">
        <v>345296471.07999998</v>
      </c>
      <c r="K24" s="1094">
        <v>345296471.07999998</v>
      </c>
      <c r="L24" s="1094">
        <v>3959401.04</v>
      </c>
    </row>
    <row r="27" spans="1:12">
      <c r="A27" s="1101" t="s">
        <v>2236</v>
      </c>
      <c r="C27" s="1101" t="s">
        <v>2237</v>
      </c>
    </row>
    <row r="28" spans="1:12">
      <c r="A28" s="1097" t="s">
        <v>921</v>
      </c>
      <c r="B28" s="1097" t="s">
        <v>457</v>
      </c>
      <c r="F28" s="1096">
        <v>58000000</v>
      </c>
      <c r="G28" s="1096">
        <v>-15283282.119999999</v>
      </c>
      <c r="H28" s="1096">
        <v>42716717.880000003</v>
      </c>
      <c r="I28" s="1096">
        <v>0</v>
      </c>
      <c r="J28" s="1096">
        <v>0</v>
      </c>
      <c r="K28" s="1096">
        <v>0</v>
      </c>
      <c r="L28" s="1096">
        <v>42716717.880000003</v>
      </c>
    </row>
    <row r="29" spans="1:12">
      <c r="A29" s="1097" t="s">
        <v>1715</v>
      </c>
      <c r="B29" s="1097" t="s">
        <v>496</v>
      </c>
      <c r="F29" s="1096">
        <v>16959884</v>
      </c>
      <c r="G29" s="1096">
        <v>-3826.98</v>
      </c>
      <c r="H29" s="1096">
        <v>16956057.02</v>
      </c>
      <c r="I29" s="1096">
        <v>16956057.02</v>
      </c>
      <c r="J29" s="1096">
        <v>16956057.02</v>
      </c>
      <c r="K29" s="1096">
        <v>16956057.02</v>
      </c>
      <c r="L29" s="1096">
        <v>0</v>
      </c>
    </row>
    <row r="30" spans="1:12">
      <c r="A30" s="1097" t="s">
        <v>1769</v>
      </c>
      <c r="B30" s="1097" t="s">
        <v>519</v>
      </c>
      <c r="F30" s="1096">
        <v>68949856.969999999</v>
      </c>
      <c r="G30" s="1096">
        <v>-1043882.71</v>
      </c>
      <c r="H30" s="1096">
        <v>67905974.260000005</v>
      </c>
      <c r="I30" s="1096">
        <v>67905974.260000005</v>
      </c>
      <c r="J30" s="1096">
        <v>67905974.260000005</v>
      </c>
      <c r="K30" s="1096">
        <v>67655974.260000005</v>
      </c>
      <c r="L30" s="1096">
        <v>0</v>
      </c>
    </row>
    <row r="31" spans="1:12">
      <c r="E31" s="1091" t="s">
        <v>2669</v>
      </c>
      <c r="F31" s="1094">
        <v>143909740.97</v>
      </c>
      <c r="G31" s="1094">
        <v>-16330991.810000001</v>
      </c>
      <c r="H31" s="1094">
        <v>127578749.16</v>
      </c>
      <c r="I31" s="1094">
        <v>84862031.280000016</v>
      </c>
      <c r="J31" s="1094">
        <v>84862031.280000016</v>
      </c>
      <c r="K31" s="1094">
        <v>84612031.280000016</v>
      </c>
      <c r="L31" s="1094">
        <v>42716717.880000003</v>
      </c>
    </row>
    <row r="34" spans="1:12">
      <c r="A34" s="1101" t="s">
        <v>2180</v>
      </c>
      <c r="C34" s="1101" t="s">
        <v>2181</v>
      </c>
    </row>
    <row r="35" spans="1:12">
      <c r="A35" s="1097" t="s">
        <v>903</v>
      </c>
      <c r="B35" s="1097" t="s">
        <v>449</v>
      </c>
      <c r="F35" s="1096">
        <v>0</v>
      </c>
      <c r="G35" s="1096">
        <v>2887332.6</v>
      </c>
      <c r="H35" s="1096">
        <v>2887332.6</v>
      </c>
      <c r="I35" s="1096">
        <v>2887332.6</v>
      </c>
      <c r="J35" s="1096">
        <v>2887332.6</v>
      </c>
      <c r="K35" s="1096">
        <v>2887332.6</v>
      </c>
      <c r="L35" s="1096">
        <v>0</v>
      </c>
    </row>
    <row r="36" spans="1:12">
      <c r="E36" s="1091" t="s">
        <v>2669</v>
      </c>
      <c r="F36" s="1094">
        <v>0</v>
      </c>
      <c r="G36" s="1094">
        <v>2887332.6</v>
      </c>
      <c r="H36" s="1094">
        <v>2887332.6</v>
      </c>
      <c r="I36" s="1094">
        <v>2887332.6</v>
      </c>
      <c r="J36" s="1094">
        <v>2887332.6</v>
      </c>
      <c r="K36" s="1094">
        <v>2887332.6</v>
      </c>
      <c r="L36" s="1094">
        <v>0</v>
      </c>
    </row>
    <row r="39" spans="1:12">
      <c r="A39" s="1101" t="s">
        <v>2182</v>
      </c>
      <c r="C39" s="1101" t="s">
        <v>2181</v>
      </c>
    </row>
    <row r="40" spans="1:12">
      <c r="A40" s="1097" t="s">
        <v>903</v>
      </c>
      <c r="B40" s="1097" t="s">
        <v>449</v>
      </c>
      <c r="F40" s="1096">
        <v>0</v>
      </c>
      <c r="G40" s="1096">
        <v>1195673</v>
      </c>
      <c r="H40" s="1096">
        <v>1195673</v>
      </c>
      <c r="I40" s="1096">
        <v>1195673</v>
      </c>
      <c r="J40" s="1096">
        <v>1195673</v>
      </c>
      <c r="K40" s="1096">
        <v>1195673</v>
      </c>
      <c r="L40" s="1096">
        <v>0</v>
      </c>
    </row>
    <row r="41" spans="1:12">
      <c r="A41" s="1097" t="s">
        <v>1693</v>
      </c>
      <c r="B41" s="1097" t="s">
        <v>489</v>
      </c>
      <c r="F41" s="1096">
        <v>0</v>
      </c>
      <c r="G41" s="1096">
        <v>2632275.25</v>
      </c>
      <c r="H41" s="1096">
        <v>2632275.25</v>
      </c>
      <c r="I41" s="1096">
        <v>2632275.25</v>
      </c>
      <c r="J41" s="1096">
        <v>2632275.25</v>
      </c>
      <c r="K41" s="1096">
        <v>2574959.37</v>
      </c>
      <c r="L41" s="1096">
        <v>0</v>
      </c>
    </row>
    <row r="42" spans="1:12">
      <c r="A42" s="1097" t="s">
        <v>1713</v>
      </c>
      <c r="B42" s="1097" t="s">
        <v>495</v>
      </c>
      <c r="F42" s="1096">
        <v>0</v>
      </c>
      <c r="G42" s="1096">
        <v>1874751.61</v>
      </c>
      <c r="H42" s="1096">
        <v>1874751.61</v>
      </c>
      <c r="I42" s="1096">
        <v>1874751.61</v>
      </c>
      <c r="J42" s="1096">
        <v>1874751.61</v>
      </c>
      <c r="K42" s="1096">
        <v>1874751.61</v>
      </c>
      <c r="L42" s="1096">
        <v>0</v>
      </c>
    </row>
    <row r="43" spans="1:12">
      <c r="A43" s="1097" t="s">
        <v>1777</v>
      </c>
      <c r="B43" s="1097" t="s">
        <v>523</v>
      </c>
      <c r="F43" s="1096">
        <v>0</v>
      </c>
      <c r="G43" s="1096">
        <v>87421</v>
      </c>
      <c r="H43" s="1096">
        <v>87421</v>
      </c>
      <c r="I43" s="1096">
        <v>87421</v>
      </c>
      <c r="J43" s="1096">
        <v>87421</v>
      </c>
      <c r="K43" s="1096">
        <v>87421</v>
      </c>
      <c r="L43" s="1096">
        <v>0</v>
      </c>
    </row>
    <row r="44" spans="1:12">
      <c r="A44" s="1097" t="s">
        <v>1781</v>
      </c>
      <c r="B44" s="1097" t="s">
        <v>525</v>
      </c>
      <c r="F44" s="1096">
        <v>0</v>
      </c>
      <c r="G44" s="1096">
        <v>48675.13</v>
      </c>
      <c r="H44" s="1096">
        <v>48675.13</v>
      </c>
      <c r="I44" s="1096">
        <v>48675.13</v>
      </c>
      <c r="J44" s="1096">
        <v>48675.13</v>
      </c>
      <c r="K44" s="1096">
        <v>48675.13</v>
      </c>
      <c r="L44" s="1096">
        <v>0</v>
      </c>
    </row>
    <row r="45" spans="1:12">
      <c r="A45" s="1097" t="s">
        <v>1783</v>
      </c>
      <c r="B45" s="1097" t="s">
        <v>526</v>
      </c>
      <c r="F45" s="1096">
        <v>0</v>
      </c>
      <c r="G45" s="1096">
        <v>105217.7</v>
      </c>
      <c r="H45" s="1096">
        <v>105217.7</v>
      </c>
      <c r="I45" s="1096">
        <v>105217.7</v>
      </c>
      <c r="J45" s="1096">
        <v>105217.7</v>
      </c>
      <c r="K45" s="1096">
        <v>105217.7</v>
      </c>
      <c r="L45" s="1096">
        <v>0</v>
      </c>
    </row>
    <row r="46" spans="1:12">
      <c r="A46" s="1097" t="s">
        <v>1785</v>
      </c>
      <c r="B46" s="1097" t="s">
        <v>527</v>
      </c>
      <c r="F46" s="1096">
        <v>0</v>
      </c>
      <c r="G46" s="1096">
        <v>183263.5</v>
      </c>
      <c r="H46" s="1096">
        <v>183263.5</v>
      </c>
      <c r="I46" s="1096">
        <v>183263.5</v>
      </c>
      <c r="J46" s="1096">
        <v>183263.5</v>
      </c>
      <c r="K46" s="1096">
        <v>183263.5</v>
      </c>
      <c r="L46" s="1096">
        <v>0</v>
      </c>
    </row>
    <row r="47" spans="1:12">
      <c r="A47" s="1097" t="s">
        <v>1787</v>
      </c>
      <c r="B47" s="1097" t="s">
        <v>528</v>
      </c>
      <c r="F47" s="1096">
        <v>0</v>
      </c>
      <c r="G47" s="1096">
        <v>183864</v>
      </c>
      <c r="H47" s="1096">
        <v>183864</v>
      </c>
      <c r="I47" s="1096">
        <v>183864</v>
      </c>
      <c r="J47" s="1096">
        <v>183864</v>
      </c>
      <c r="K47" s="1096">
        <v>183864</v>
      </c>
      <c r="L47" s="1096">
        <v>0</v>
      </c>
    </row>
    <row r="48" spans="1:12">
      <c r="A48" s="1097" t="s">
        <v>1791</v>
      </c>
      <c r="B48" s="1097" t="s">
        <v>530</v>
      </c>
      <c r="F48" s="1096">
        <v>0</v>
      </c>
      <c r="G48" s="1096">
        <v>31384</v>
      </c>
      <c r="H48" s="1096">
        <v>31384</v>
      </c>
      <c r="I48" s="1096">
        <v>31384</v>
      </c>
      <c r="J48" s="1096">
        <v>31384</v>
      </c>
      <c r="K48" s="1096">
        <v>31384</v>
      </c>
      <c r="L48" s="1096">
        <v>0</v>
      </c>
    </row>
    <row r="49" spans="1:12">
      <c r="E49" s="1091" t="s">
        <v>2669</v>
      </c>
      <c r="F49" s="1094">
        <v>0</v>
      </c>
      <c r="G49" s="1094">
        <v>6342525.1900000004</v>
      </c>
      <c r="H49" s="1094">
        <v>6342525.1900000004</v>
      </c>
      <c r="I49" s="1094">
        <v>6342525.1900000004</v>
      </c>
      <c r="J49" s="1094">
        <v>6342525.1900000004</v>
      </c>
      <c r="K49" s="1094">
        <v>6285209.3099999996</v>
      </c>
      <c r="L49" s="1094">
        <v>0</v>
      </c>
    </row>
    <row r="52" spans="1:12">
      <c r="A52" s="1101" t="s">
        <v>2495</v>
      </c>
      <c r="C52" s="1101" t="s">
        <v>2494</v>
      </c>
    </row>
    <row r="53" spans="1:12">
      <c r="A53" s="1097" t="s">
        <v>929</v>
      </c>
      <c r="B53" s="1097" t="s">
        <v>461</v>
      </c>
      <c r="F53" s="1096">
        <v>0</v>
      </c>
      <c r="G53" s="1096">
        <v>1746756.77</v>
      </c>
      <c r="H53" s="1096">
        <v>1746756.77</v>
      </c>
      <c r="I53" s="1096">
        <v>1746756.77</v>
      </c>
      <c r="J53" s="1096">
        <v>1746756.77</v>
      </c>
      <c r="K53" s="1096">
        <v>1746756.77</v>
      </c>
      <c r="L53" s="1096">
        <v>0</v>
      </c>
    </row>
    <row r="54" spans="1:12">
      <c r="E54" s="1091" t="s">
        <v>2669</v>
      </c>
      <c r="F54" s="1094">
        <v>0</v>
      </c>
      <c r="G54" s="1094">
        <v>1746756.77</v>
      </c>
      <c r="H54" s="1094">
        <v>1746756.77</v>
      </c>
      <c r="I54" s="1094">
        <v>1746756.77</v>
      </c>
      <c r="J54" s="1094">
        <v>1746756.77</v>
      </c>
      <c r="K54" s="1094">
        <v>1746756.77</v>
      </c>
      <c r="L54" s="1094">
        <v>0</v>
      </c>
    </row>
    <row r="57" spans="1:12">
      <c r="A57" s="1101" t="s">
        <v>2496</v>
      </c>
      <c r="C57" s="1101" t="s">
        <v>2494</v>
      </c>
    </row>
    <row r="58" spans="1:12">
      <c r="A58" s="1097" t="s">
        <v>929</v>
      </c>
      <c r="B58" s="1097" t="s">
        <v>461</v>
      </c>
      <c r="F58" s="1096">
        <v>0</v>
      </c>
      <c r="G58" s="1096">
        <v>9612764.4199999999</v>
      </c>
      <c r="H58" s="1096">
        <v>9612764.4199999999</v>
      </c>
      <c r="I58" s="1096">
        <v>9612715.7799999993</v>
      </c>
      <c r="J58" s="1096">
        <v>9612715.7799999993</v>
      </c>
      <c r="K58" s="1096">
        <v>9558067.7799999993</v>
      </c>
      <c r="L58" s="1096">
        <v>48.640000001192092</v>
      </c>
    </row>
    <row r="59" spans="1:12">
      <c r="E59" s="1091" t="s">
        <v>2669</v>
      </c>
      <c r="F59" s="1094">
        <v>0</v>
      </c>
      <c r="G59" s="1094">
        <v>9612764.4199999999</v>
      </c>
      <c r="H59" s="1094">
        <v>9612764.4199999999</v>
      </c>
      <c r="I59" s="1094">
        <v>9612715.7799999993</v>
      </c>
      <c r="J59" s="1094">
        <v>9612715.7799999993</v>
      </c>
      <c r="K59" s="1094">
        <v>9558067.7799999993</v>
      </c>
      <c r="L59" s="1094">
        <v>48.640000001192092</v>
      </c>
    </row>
    <row r="62" spans="1:12">
      <c r="A62" s="1101" t="s">
        <v>2238</v>
      </c>
      <c r="C62" s="1101" t="s">
        <v>2220</v>
      </c>
    </row>
    <row r="63" spans="1:12">
      <c r="A63" s="1097" t="s">
        <v>1747</v>
      </c>
      <c r="B63" s="1097" t="s">
        <v>510</v>
      </c>
      <c r="F63" s="1096">
        <v>0</v>
      </c>
      <c r="G63" s="1096">
        <v>248262.66</v>
      </c>
      <c r="H63" s="1096">
        <v>248262.66</v>
      </c>
      <c r="I63" s="1096">
        <v>0</v>
      </c>
      <c r="J63" s="1096">
        <v>0</v>
      </c>
      <c r="K63" s="1096">
        <v>0</v>
      </c>
      <c r="L63" s="1096">
        <v>248262.66</v>
      </c>
    </row>
    <row r="64" spans="1:12">
      <c r="E64" s="1091" t="s">
        <v>2669</v>
      </c>
      <c r="F64" s="1094">
        <v>0</v>
      </c>
      <c r="G64" s="1094">
        <v>248262.66</v>
      </c>
      <c r="H64" s="1094">
        <v>248262.66</v>
      </c>
      <c r="I64" s="1094">
        <v>0</v>
      </c>
      <c r="J64" s="1094">
        <v>0</v>
      </c>
      <c r="K64" s="1094">
        <v>0</v>
      </c>
      <c r="L64" s="1094">
        <v>248262.66</v>
      </c>
    </row>
    <row r="67" spans="1:12">
      <c r="A67" s="1101" t="s">
        <v>2219</v>
      </c>
      <c r="C67" s="1101" t="s">
        <v>2220</v>
      </c>
    </row>
    <row r="68" spans="1:12">
      <c r="A68" s="1097" t="s">
        <v>911</v>
      </c>
      <c r="B68" s="1097" t="s">
        <v>452</v>
      </c>
      <c r="F68" s="1096">
        <v>0</v>
      </c>
      <c r="G68" s="1096">
        <v>25111.3</v>
      </c>
      <c r="H68" s="1096">
        <v>25111.3</v>
      </c>
      <c r="I68" s="1096">
        <v>25111.3</v>
      </c>
      <c r="J68" s="1096">
        <v>25111.3</v>
      </c>
      <c r="K68" s="1096">
        <v>25111.3</v>
      </c>
      <c r="L68" s="1096">
        <v>0</v>
      </c>
    </row>
    <row r="69" spans="1:12">
      <c r="A69" s="1097" t="s">
        <v>1821</v>
      </c>
      <c r="B69" s="1097" t="s">
        <v>541</v>
      </c>
      <c r="F69" s="1096">
        <v>0</v>
      </c>
      <c r="G69" s="1096">
        <v>46328.08</v>
      </c>
      <c r="H69" s="1096">
        <v>46328.08</v>
      </c>
      <c r="I69" s="1096">
        <v>46328.08</v>
      </c>
      <c r="J69" s="1096">
        <v>46328.08</v>
      </c>
      <c r="K69" s="1096">
        <v>46328.08</v>
      </c>
      <c r="L69" s="1096">
        <v>0</v>
      </c>
    </row>
    <row r="70" spans="1:12">
      <c r="E70" s="1091" t="s">
        <v>2669</v>
      </c>
      <c r="F70" s="1094">
        <v>0</v>
      </c>
      <c r="G70" s="1094">
        <v>71439.38</v>
      </c>
      <c r="H70" s="1094">
        <v>71439.38</v>
      </c>
      <c r="I70" s="1094">
        <v>71439.38</v>
      </c>
      <c r="J70" s="1094">
        <v>71439.38</v>
      </c>
      <c r="K70" s="1094">
        <v>71439.38</v>
      </c>
      <c r="L70" s="1094">
        <v>0</v>
      </c>
    </row>
    <row r="73" spans="1:12">
      <c r="A73" s="1101" t="s">
        <v>2468</v>
      </c>
      <c r="C73" s="1101" t="s">
        <v>2469</v>
      </c>
    </row>
    <row r="74" spans="1:12">
      <c r="A74" s="1097" t="s">
        <v>923</v>
      </c>
      <c r="B74" s="1097" t="s">
        <v>458</v>
      </c>
      <c r="F74" s="1096">
        <v>0</v>
      </c>
      <c r="G74" s="1096">
        <v>343964473.38</v>
      </c>
      <c r="H74" s="1096">
        <v>343964473.38</v>
      </c>
      <c r="I74" s="1096">
        <v>342208463.51999998</v>
      </c>
      <c r="J74" s="1096">
        <v>342208463.51999998</v>
      </c>
      <c r="K74" s="1096">
        <v>342208463.51999998</v>
      </c>
      <c r="L74" s="1096">
        <v>1756009.86</v>
      </c>
    </row>
    <row r="75" spans="1:12">
      <c r="E75" s="1091" t="s">
        <v>2669</v>
      </c>
      <c r="F75" s="1094">
        <v>0</v>
      </c>
      <c r="G75" s="1094">
        <v>343964473.38</v>
      </c>
      <c r="H75" s="1094">
        <v>343964473.38</v>
      </c>
      <c r="I75" s="1094">
        <v>342208463.51999998</v>
      </c>
      <c r="J75" s="1094">
        <v>342208463.51999998</v>
      </c>
      <c r="K75" s="1094">
        <v>342208463.51999998</v>
      </c>
      <c r="L75" s="1094">
        <v>1756009.86</v>
      </c>
    </row>
    <row r="78" spans="1:12">
      <c r="A78" s="1101" t="s">
        <v>2174</v>
      </c>
      <c r="C78" s="1101" t="s">
        <v>566</v>
      </c>
    </row>
    <row r="79" spans="1:12">
      <c r="A79" s="1097" t="s">
        <v>895</v>
      </c>
      <c r="B79" s="1097" t="s">
        <v>447</v>
      </c>
      <c r="F79" s="1096">
        <v>0</v>
      </c>
      <c r="G79" s="1096">
        <v>40500000</v>
      </c>
      <c r="H79" s="1096">
        <v>40500000</v>
      </c>
      <c r="I79" s="1096">
        <v>40447800</v>
      </c>
      <c r="J79" s="1096">
        <v>40447800</v>
      </c>
      <c r="K79" s="1096">
        <v>40447800</v>
      </c>
      <c r="L79" s="1096">
        <v>52200</v>
      </c>
    </row>
    <row r="80" spans="1:12">
      <c r="A80" s="1097" t="s">
        <v>903</v>
      </c>
      <c r="B80" s="1097" t="s">
        <v>449</v>
      </c>
      <c r="F80" s="1096">
        <v>0</v>
      </c>
      <c r="G80" s="1096">
        <v>29858921.899999999</v>
      </c>
      <c r="H80" s="1096">
        <v>29858921.899999999</v>
      </c>
      <c r="I80" s="1096">
        <v>15875449.85</v>
      </c>
      <c r="J80" s="1096">
        <v>15875449.85</v>
      </c>
      <c r="K80" s="1096">
        <v>1891977.9</v>
      </c>
      <c r="L80" s="1096">
        <v>13983472.050000001</v>
      </c>
    </row>
    <row r="81" spans="1:12">
      <c r="A81" s="1097" t="s">
        <v>909</v>
      </c>
      <c r="B81" s="1097" t="s">
        <v>451</v>
      </c>
      <c r="F81" s="1096">
        <v>0</v>
      </c>
      <c r="G81" s="1096">
        <v>2405778</v>
      </c>
      <c r="H81" s="1096">
        <v>2405778</v>
      </c>
      <c r="I81" s="1096">
        <v>2405778</v>
      </c>
      <c r="J81" s="1096">
        <v>2405778</v>
      </c>
      <c r="K81" s="1096">
        <v>2405778</v>
      </c>
      <c r="L81" s="1096">
        <v>0</v>
      </c>
    </row>
    <row r="82" spans="1:12">
      <c r="A82" s="1097" t="s">
        <v>911</v>
      </c>
      <c r="B82" s="1097" t="s">
        <v>452</v>
      </c>
      <c r="F82" s="1096">
        <v>0</v>
      </c>
      <c r="G82" s="1096">
        <v>151701.79</v>
      </c>
      <c r="H82" s="1096">
        <v>151701.79</v>
      </c>
      <c r="I82" s="1096">
        <v>151701.79</v>
      </c>
      <c r="J82" s="1096">
        <v>151701.79</v>
      </c>
      <c r="K82" s="1096">
        <v>151701.79</v>
      </c>
      <c r="L82" s="1096">
        <v>0</v>
      </c>
    </row>
    <row r="83" spans="1:12">
      <c r="A83" s="1097" t="s">
        <v>913</v>
      </c>
      <c r="B83" s="1097" t="s">
        <v>453</v>
      </c>
      <c r="F83" s="1096">
        <v>0</v>
      </c>
      <c r="G83" s="1096">
        <v>9791873.5899999999</v>
      </c>
      <c r="H83" s="1096">
        <v>9791873.5899999999</v>
      </c>
      <c r="I83" s="1096">
        <v>9791873.5899999999</v>
      </c>
      <c r="J83" s="1096">
        <v>9791873.5899999999</v>
      </c>
      <c r="K83" s="1096">
        <v>9774647.5899999999</v>
      </c>
      <c r="L83" s="1096">
        <v>0</v>
      </c>
    </row>
    <row r="84" spans="1:12">
      <c r="A84" s="1097" t="s">
        <v>921</v>
      </c>
      <c r="B84" s="1097" t="s">
        <v>457</v>
      </c>
      <c r="F84" s="1096">
        <v>0</v>
      </c>
      <c r="G84" s="1096">
        <v>1553528.26</v>
      </c>
      <c r="H84" s="1096">
        <v>1553528.26</v>
      </c>
      <c r="I84" s="1096">
        <v>0</v>
      </c>
      <c r="J84" s="1096">
        <v>0</v>
      </c>
      <c r="K84" s="1096">
        <v>0</v>
      </c>
      <c r="L84" s="1096">
        <v>1553528.26</v>
      </c>
    </row>
    <row r="85" spans="1:12">
      <c r="A85" s="1097" t="s">
        <v>929</v>
      </c>
      <c r="B85" s="1097" t="s">
        <v>461</v>
      </c>
      <c r="F85" s="1096">
        <v>0</v>
      </c>
      <c r="G85" s="1096">
        <v>1841005.7</v>
      </c>
      <c r="H85" s="1096">
        <v>1841005.7</v>
      </c>
      <c r="I85" s="1096">
        <v>1841005.7</v>
      </c>
      <c r="J85" s="1096">
        <v>1841005.7</v>
      </c>
      <c r="K85" s="1096">
        <v>1841005.7</v>
      </c>
      <c r="L85" s="1096">
        <v>0</v>
      </c>
    </row>
    <row r="86" spans="1:12">
      <c r="A86" s="1097" t="s">
        <v>933</v>
      </c>
      <c r="B86" s="1097" t="s">
        <v>463</v>
      </c>
      <c r="F86" s="1096">
        <v>0</v>
      </c>
      <c r="G86" s="1096">
        <v>266251.01</v>
      </c>
      <c r="H86" s="1096">
        <v>266251.01</v>
      </c>
      <c r="I86" s="1096">
        <v>266251.01</v>
      </c>
      <c r="J86" s="1096">
        <v>266251.01</v>
      </c>
      <c r="K86" s="1096">
        <v>266251.01</v>
      </c>
      <c r="L86" s="1096">
        <v>0</v>
      </c>
    </row>
    <row r="87" spans="1:12">
      <c r="A87" s="1097" t="s">
        <v>1721</v>
      </c>
      <c r="B87" s="1097" t="s">
        <v>499</v>
      </c>
      <c r="F87" s="1096">
        <v>0</v>
      </c>
      <c r="G87" s="1096">
        <v>161357</v>
      </c>
      <c r="H87" s="1096">
        <v>161357</v>
      </c>
      <c r="I87" s="1096">
        <v>161357</v>
      </c>
      <c r="J87" s="1096">
        <v>161357</v>
      </c>
      <c r="K87" s="1096">
        <v>161357</v>
      </c>
      <c r="L87" s="1096">
        <v>0</v>
      </c>
    </row>
    <row r="88" spans="1:12">
      <c r="A88" s="1097" t="s">
        <v>1729</v>
      </c>
      <c r="B88" s="1097" t="s">
        <v>502</v>
      </c>
      <c r="F88" s="1096">
        <v>0</v>
      </c>
      <c r="G88" s="1096">
        <v>123833.73</v>
      </c>
      <c r="H88" s="1096">
        <v>123833.73</v>
      </c>
      <c r="I88" s="1096">
        <v>123833.73</v>
      </c>
      <c r="J88" s="1096">
        <v>123833.73</v>
      </c>
      <c r="K88" s="1096">
        <v>123833.73</v>
      </c>
      <c r="L88" s="1096">
        <v>0</v>
      </c>
    </row>
    <row r="89" spans="1:12">
      <c r="A89" s="1097" t="s">
        <v>1753</v>
      </c>
      <c r="B89" s="1097" t="s">
        <v>512</v>
      </c>
      <c r="F89" s="1096">
        <v>0</v>
      </c>
      <c r="G89" s="1096">
        <v>11003239.75</v>
      </c>
      <c r="H89" s="1096">
        <v>11003239.75</v>
      </c>
      <c r="I89" s="1096">
        <v>11003239.75</v>
      </c>
      <c r="J89" s="1096">
        <v>11003239.75</v>
      </c>
      <c r="K89" s="1096">
        <v>11003239.75</v>
      </c>
      <c r="L89" s="1096">
        <v>0</v>
      </c>
    </row>
    <row r="90" spans="1:12">
      <c r="A90" s="1097" t="s">
        <v>1773</v>
      </c>
      <c r="B90" s="1097" t="s">
        <v>521</v>
      </c>
      <c r="F90" s="1096">
        <v>0</v>
      </c>
      <c r="G90" s="1096">
        <v>810000</v>
      </c>
      <c r="H90" s="1096">
        <v>810000</v>
      </c>
      <c r="I90" s="1096">
        <v>810000</v>
      </c>
      <c r="J90" s="1096">
        <v>810000</v>
      </c>
      <c r="K90" s="1096">
        <v>810000</v>
      </c>
      <c r="L90" s="1096">
        <v>0</v>
      </c>
    </row>
    <row r="91" spans="1:12">
      <c r="E91" s="1091" t="s">
        <v>2669</v>
      </c>
      <c r="F91" s="1094">
        <v>0</v>
      </c>
      <c r="G91" s="1094">
        <v>98467490.730000004</v>
      </c>
      <c r="H91" s="1094">
        <v>98467490.730000004</v>
      </c>
      <c r="I91" s="1094">
        <v>82878290.420000002</v>
      </c>
      <c r="J91" s="1094">
        <v>82878290.420000002</v>
      </c>
      <c r="K91" s="1094">
        <v>68877592.469999999</v>
      </c>
      <c r="L91" s="1094">
        <v>15589200.310000001</v>
      </c>
    </row>
    <row r="94" spans="1:12">
      <c r="A94" s="1101" t="s">
        <v>2166</v>
      </c>
      <c r="C94" s="1101" t="s">
        <v>566</v>
      </c>
    </row>
    <row r="95" spans="1:12">
      <c r="A95" s="1097" t="s">
        <v>893</v>
      </c>
      <c r="B95" s="1097" t="s">
        <v>446</v>
      </c>
      <c r="F95" s="1096">
        <v>0</v>
      </c>
      <c r="G95" s="1096">
        <v>1773857.5</v>
      </c>
      <c r="H95" s="1096">
        <v>1773857.5</v>
      </c>
      <c r="I95" s="1096">
        <v>1773857.5</v>
      </c>
      <c r="J95" s="1096">
        <v>1773857.5</v>
      </c>
      <c r="K95" s="1096">
        <v>1773857.5</v>
      </c>
      <c r="L95" s="1096">
        <v>0</v>
      </c>
    </row>
    <row r="96" spans="1:12">
      <c r="A96" s="1097" t="s">
        <v>899</v>
      </c>
      <c r="B96" s="1097" t="s">
        <v>448</v>
      </c>
      <c r="F96" s="1096">
        <v>0</v>
      </c>
      <c r="G96" s="1096">
        <v>200000000</v>
      </c>
      <c r="H96" s="1096">
        <v>200000000</v>
      </c>
      <c r="I96" s="1096">
        <v>200000000</v>
      </c>
      <c r="J96" s="1096">
        <v>200000000</v>
      </c>
      <c r="K96" s="1096">
        <v>200000000</v>
      </c>
      <c r="L96" s="1096">
        <v>0</v>
      </c>
    </row>
    <row r="97" spans="1:12">
      <c r="A97" s="1097" t="s">
        <v>903</v>
      </c>
      <c r="B97" s="1097" t="s">
        <v>449</v>
      </c>
      <c r="F97" s="1096">
        <v>0</v>
      </c>
      <c r="G97" s="1096">
        <v>1021363.89</v>
      </c>
      <c r="H97" s="1096">
        <v>1021363.89</v>
      </c>
      <c r="I97" s="1096">
        <v>1021363.89</v>
      </c>
      <c r="J97" s="1096">
        <v>1021363.89</v>
      </c>
      <c r="K97" s="1096">
        <v>1010363.89</v>
      </c>
      <c r="L97" s="1096">
        <v>0</v>
      </c>
    </row>
    <row r="98" spans="1:12">
      <c r="A98" s="1097" t="s">
        <v>911</v>
      </c>
      <c r="B98" s="1097" t="s">
        <v>452</v>
      </c>
      <c r="F98" s="1096">
        <v>0</v>
      </c>
      <c r="G98" s="1096">
        <v>80000</v>
      </c>
      <c r="H98" s="1096">
        <v>80000</v>
      </c>
      <c r="I98" s="1096">
        <v>80000</v>
      </c>
      <c r="J98" s="1096">
        <v>80000</v>
      </c>
      <c r="K98" s="1096">
        <v>80000</v>
      </c>
      <c r="L98" s="1096">
        <v>0</v>
      </c>
    </row>
    <row r="99" spans="1:12">
      <c r="A99" s="1097" t="s">
        <v>913</v>
      </c>
      <c r="B99" s="1097" t="s">
        <v>453</v>
      </c>
      <c r="F99" s="1096">
        <v>0</v>
      </c>
      <c r="G99" s="1096">
        <v>2888546.8</v>
      </c>
      <c r="H99" s="1096">
        <v>2888546.8</v>
      </c>
      <c r="I99" s="1096">
        <v>2888546.8</v>
      </c>
      <c r="J99" s="1096">
        <v>2888546.8</v>
      </c>
      <c r="K99" s="1096">
        <v>2888546.8</v>
      </c>
      <c r="L99" s="1096">
        <v>0</v>
      </c>
    </row>
    <row r="100" spans="1:12">
      <c r="A100" s="1097" t="s">
        <v>917</v>
      </c>
      <c r="B100" s="1097" t="s">
        <v>455</v>
      </c>
      <c r="F100" s="1096">
        <v>0</v>
      </c>
      <c r="G100" s="1096">
        <v>73810779.069999993</v>
      </c>
      <c r="H100" s="1096">
        <v>73810779.069999993</v>
      </c>
      <c r="I100" s="1096">
        <v>73810779.069999993</v>
      </c>
      <c r="J100" s="1096">
        <v>73810779.069999993</v>
      </c>
      <c r="K100" s="1096">
        <v>66323664.960000001</v>
      </c>
      <c r="L100" s="1096">
        <v>0</v>
      </c>
    </row>
    <row r="101" spans="1:12">
      <c r="A101" s="1097" t="s">
        <v>919</v>
      </c>
      <c r="B101" s="1097" t="s">
        <v>456</v>
      </c>
      <c r="F101" s="1096">
        <v>86976326.150000006</v>
      </c>
      <c r="G101" s="1096">
        <v>83778707.480000004</v>
      </c>
      <c r="H101" s="1096">
        <v>170755033.63</v>
      </c>
      <c r="I101" s="1096">
        <v>170755033.63</v>
      </c>
      <c r="J101" s="1096">
        <v>170755033.63</v>
      </c>
      <c r="K101" s="1096">
        <v>170724828.69999999</v>
      </c>
      <c r="L101" s="1096">
        <v>0</v>
      </c>
    </row>
    <row r="102" spans="1:12">
      <c r="A102" s="1097" t="s">
        <v>921</v>
      </c>
      <c r="B102" s="1097" t="s">
        <v>457</v>
      </c>
      <c r="F102" s="1096">
        <v>2370984664.8800001</v>
      </c>
      <c r="G102" s="1096">
        <v>-924166862.57000005</v>
      </c>
      <c r="H102" s="1096">
        <v>1446817802.3099999</v>
      </c>
      <c r="I102" s="1096">
        <v>0</v>
      </c>
      <c r="J102" s="1096">
        <v>0</v>
      </c>
      <c r="K102" s="1096">
        <v>0</v>
      </c>
      <c r="L102" s="1096">
        <v>1446817802.3099999</v>
      </c>
    </row>
    <row r="103" spans="1:12">
      <c r="A103" s="1097" t="s">
        <v>935</v>
      </c>
      <c r="B103" s="1097" t="s">
        <v>464</v>
      </c>
      <c r="F103" s="1096">
        <v>0</v>
      </c>
      <c r="G103" s="1096">
        <v>14057149.960000001</v>
      </c>
      <c r="H103" s="1096">
        <v>14057149.960000001</v>
      </c>
      <c r="I103" s="1096">
        <v>14057149.960000001</v>
      </c>
      <c r="J103" s="1096">
        <v>14057149.960000001</v>
      </c>
      <c r="K103" s="1096">
        <v>14057149.960000001</v>
      </c>
      <c r="L103" s="1096">
        <v>0</v>
      </c>
    </row>
    <row r="104" spans="1:12">
      <c r="A104" s="1097" t="s">
        <v>947</v>
      </c>
      <c r="B104" s="1097" t="s">
        <v>469</v>
      </c>
      <c r="F104" s="1096">
        <v>0</v>
      </c>
      <c r="G104" s="1096">
        <v>750000</v>
      </c>
      <c r="H104" s="1096">
        <v>750000</v>
      </c>
      <c r="I104" s="1096">
        <v>750000</v>
      </c>
      <c r="J104" s="1096">
        <v>750000</v>
      </c>
      <c r="K104" s="1096">
        <v>730200</v>
      </c>
      <c r="L104" s="1096">
        <v>0</v>
      </c>
    </row>
    <row r="105" spans="1:12">
      <c r="A105" s="1097" t="s">
        <v>949</v>
      </c>
      <c r="B105" s="1097" t="s">
        <v>470</v>
      </c>
      <c r="F105" s="1096">
        <v>0</v>
      </c>
      <c r="G105" s="1096">
        <v>3832930</v>
      </c>
      <c r="H105" s="1096">
        <v>3832930</v>
      </c>
      <c r="I105" s="1096">
        <v>3832930</v>
      </c>
      <c r="J105" s="1096">
        <v>3832930</v>
      </c>
      <c r="K105" s="1096">
        <v>3832930</v>
      </c>
      <c r="L105" s="1096">
        <v>0</v>
      </c>
    </row>
    <row r="106" spans="1:12">
      <c r="A106" s="1097" t="s">
        <v>953</v>
      </c>
      <c r="B106" s="1097" t="s">
        <v>472</v>
      </c>
      <c r="F106" s="1096">
        <v>6235915</v>
      </c>
      <c r="G106" s="1096">
        <v>487061.39</v>
      </c>
      <c r="H106" s="1096">
        <v>6722976.3899999997</v>
      </c>
      <c r="I106" s="1096">
        <v>6722976.3899999997</v>
      </c>
      <c r="J106" s="1096">
        <v>6722976.3899999997</v>
      </c>
      <c r="K106" s="1096">
        <v>6722976.3899999997</v>
      </c>
      <c r="L106" s="1096">
        <v>0</v>
      </c>
    </row>
    <row r="107" spans="1:12">
      <c r="A107" s="1097" t="s">
        <v>1693</v>
      </c>
      <c r="B107" s="1097" t="s">
        <v>489</v>
      </c>
      <c r="F107" s="1096">
        <v>0</v>
      </c>
      <c r="G107" s="1096">
        <v>9742748.9399999995</v>
      </c>
      <c r="H107" s="1096">
        <v>9742748.9399999995</v>
      </c>
      <c r="I107" s="1096">
        <v>9742748.9399999995</v>
      </c>
      <c r="J107" s="1096">
        <v>9742748.9399999995</v>
      </c>
      <c r="K107" s="1096">
        <v>9742748.9399999995</v>
      </c>
      <c r="L107" s="1096">
        <v>0</v>
      </c>
    </row>
    <row r="108" spans="1:12">
      <c r="A108" s="1097" t="s">
        <v>1703</v>
      </c>
      <c r="B108" s="1097" t="s">
        <v>492</v>
      </c>
      <c r="F108" s="1096">
        <v>0</v>
      </c>
      <c r="G108" s="1096">
        <v>900000</v>
      </c>
      <c r="H108" s="1096">
        <v>900000</v>
      </c>
      <c r="I108" s="1096">
        <v>900000</v>
      </c>
      <c r="J108" s="1096">
        <v>900000</v>
      </c>
      <c r="K108" s="1096">
        <v>900000</v>
      </c>
      <c r="L108" s="1096">
        <v>0</v>
      </c>
    </row>
    <row r="109" spans="1:12">
      <c r="A109" s="1097" t="s">
        <v>1705</v>
      </c>
      <c r="B109" s="1097" t="s">
        <v>493</v>
      </c>
      <c r="F109" s="1096">
        <v>0</v>
      </c>
      <c r="G109" s="1096">
        <v>250144</v>
      </c>
      <c r="H109" s="1096">
        <v>250144</v>
      </c>
      <c r="I109" s="1096">
        <v>250144</v>
      </c>
      <c r="J109" s="1096">
        <v>250144</v>
      </c>
      <c r="K109" s="1096">
        <v>250144</v>
      </c>
      <c r="L109" s="1096">
        <v>0</v>
      </c>
    </row>
    <row r="110" spans="1:12">
      <c r="A110" s="1097" t="s">
        <v>1713</v>
      </c>
      <c r="B110" s="1097" t="s">
        <v>495</v>
      </c>
      <c r="F110" s="1096">
        <v>0</v>
      </c>
      <c r="G110" s="1096">
        <v>621719.68000000005</v>
      </c>
      <c r="H110" s="1096">
        <v>621719.68000000005</v>
      </c>
      <c r="I110" s="1096">
        <v>621719.68000000005</v>
      </c>
      <c r="J110" s="1096">
        <v>621719.68000000005</v>
      </c>
      <c r="K110" s="1096">
        <v>621719.68000000005</v>
      </c>
      <c r="L110" s="1096">
        <v>0</v>
      </c>
    </row>
    <row r="111" spans="1:12">
      <c r="A111" s="1097" t="s">
        <v>1741</v>
      </c>
      <c r="B111" s="1097" t="s">
        <v>508</v>
      </c>
      <c r="F111" s="1096">
        <v>15999600</v>
      </c>
      <c r="G111" s="1096">
        <v>561412.82999999996</v>
      </c>
      <c r="H111" s="1096">
        <v>16561012.83</v>
      </c>
      <c r="I111" s="1096">
        <v>16561012.83</v>
      </c>
      <c r="J111" s="1096">
        <v>16561012.83</v>
      </c>
      <c r="K111" s="1096">
        <v>16561012.83</v>
      </c>
      <c r="L111" s="1096">
        <v>0</v>
      </c>
    </row>
    <row r="112" spans="1:12">
      <c r="A112" s="1097" t="s">
        <v>1753</v>
      </c>
      <c r="B112" s="1097" t="s">
        <v>512</v>
      </c>
      <c r="F112" s="1096">
        <v>140000000</v>
      </c>
      <c r="G112" s="1096">
        <v>69529215.370000005</v>
      </c>
      <c r="H112" s="1096">
        <v>209529215.37</v>
      </c>
      <c r="I112" s="1096">
        <v>209529215.37</v>
      </c>
      <c r="J112" s="1096">
        <v>209529215.37</v>
      </c>
      <c r="K112" s="1096">
        <v>209529215.37</v>
      </c>
      <c r="L112" s="1096">
        <v>0</v>
      </c>
    </row>
    <row r="113" spans="1:12">
      <c r="A113" s="1097" t="s">
        <v>1755</v>
      </c>
      <c r="B113" s="1097" t="s">
        <v>513</v>
      </c>
      <c r="F113" s="1096">
        <v>0</v>
      </c>
      <c r="G113" s="1096">
        <v>1857668.09</v>
      </c>
      <c r="H113" s="1096">
        <v>1857668.09</v>
      </c>
      <c r="I113" s="1096">
        <v>1857668.09</v>
      </c>
      <c r="J113" s="1096">
        <v>1857668.09</v>
      </c>
      <c r="K113" s="1096">
        <v>1857668.09</v>
      </c>
      <c r="L113" s="1096">
        <v>0</v>
      </c>
    </row>
    <row r="114" spans="1:12">
      <c r="A114" s="1097" t="s">
        <v>1771</v>
      </c>
      <c r="B114" s="1097" t="s">
        <v>520</v>
      </c>
      <c r="F114" s="1096">
        <v>200000000</v>
      </c>
      <c r="G114" s="1096">
        <v>239179618.25999999</v>
      </c>
      <c r="H114" s="1096">
        <v>439179618.25999999</v>
      </c>
      <c r="I114" s="1096">
        <v>433322418.25999999</v>
      </c>
      <c r="J114" s="1096">
        <v>433322418.25999999</v>
      </c>
      <c r="K114" s="1096">
        <v>371227462.01999998</v>
      </c>
      <c r="L114" s="1096">
        <v>5857200</v>
      </c>
    </row>
    <row r="115" spans="1:12">
      <c r="A115" s="1097" t="s">
        <v>2670</v>
      </c>
      <c r="B115" s="1097" t="s">
        <v>557</v>
      </c>
      <c r="F115" s="1096">
        <v>0</v>
      </c>
      <c r="G115" s="1096">
        <v>31723027</v>
      </c>
      <c r="H115" s="1096">
        <v>31723027</v>
      </c>
      <c r="I115" s="1096">
        <v>31723027</v>
      </c>
      <c r="J115" s="1096">
        <v>31723027</v>
      </c>
      <c r="K115" s="1096">
        <v>31723027</v>
      </c>
      <c r="L115" s="1096">
        <v>0</v>
      </c>
    </row>
    <row r="116" spans="1:12">
      <c r="E116" s="1091" t="s">
        <v>2669</v>
      </c>
      <c r="F116" s="1094">
        <v>2820196506.0300002</v>
      </c>
      <c r="G116" s="1094">
        <v>-187320912.31</v>
      </c>
      <c r="H116" s="1094">
        <v>2632875593.7199998</v>
      </c>
      <c r="I116" s="1094">
        <v>1180200591.4100001</v>
      </c>
      <c r="J116" s="1094">
        <v>1180200591.4100001</v>
      </c>
      <c r="K116" s="1094">
        <v>1110557516.1300001</v>
      </c>
      <c r="L116" s="1094">
        <v>1452675002.3099999</v>
      </c>
    </row>
    <row r="119" spans="1:12">
      <c r="A119" s="1101" t="s">
        <v>2239</v>
      </c>
      <c r="C119" s="1101" t="s">
        <v>2240</v>
      </c>
    </row>
    <row r="120" spans="1:12">
      <c r="A120" s="1097" t="s">
        <v>921</v>
      </c>
      <c r="B120" s="1097" t="s">
        <v>457</v>
      </c>
      <c r="F120" s="1096">
        <v>200000000</v>
      </c>
      <c r="G120" s="1096">
        <v>-39480000</v>
      </c>
      <c r="H120" s="1096">
        <v>160520000</v>
      </c>
      <c r="I120" s="1096">
        <v>0</v>
      </c>
      <c r="J120" s="1096">
        <v>0</v>
      </c>
      <c r="K120" s="1096">
        <v>0</v>
      </c>
      <c r="L120" s="1096">
        <v>160520000</v>
      </c>
    </row>
    <row r="121" spans="1:12">
      <c r="A121" s="1097" t="s">
        <v>2670</v>
      </c>
      <c r="B121" s="1097" t="s">
        <v>557</v>
      </c>
      <c r="F121" s="1096">
        <v>0</v>
      </c>
      <c r="G121" s="1096">
        <v>39480000</v>
      </c>
      <c r="H121" s="1096">
        <v>39480000</v>
      </c>
      <c r="I121" s="1096">
        <v>39480000</v>
      </c>
      <c r="J121" s="1096">
        <v>39480000</v>
      </c>
      <c r="K121" s="1096">
        <v>39480000</v>
      </c>
      <c r="L121" s="1096">
        <v>0</v>
      </c>
    </row>
    <row r="122" spans="1:12">
      <c r="E122" s="1091" t="s">
        <v>2669</v>
      </c>
      <c r="F122" s="1094">
        <v>200000000</v>
      </c>
      <c r="G122" s="1094">
        <v>0</v>
      </c>
      <c r="H122" s="1094">
        <v>200000000</v>
      </c>
      <c r="I122" s="1094">
        <v>39480000</v>
      </c>
      <c r="J122" s="1094">
        <v>39480000</v>
      </c>
      <c r="K122" s="1094">
        <v>39480000</v>
      </c>
      <c r="L122" s="1094">
        <v>160520000</v>
      </c>
    </row>
    <row r="125" spans="1:12">
      <c r="A125" s="1101" t="s">
        <v>2183</v>
      </c>
      <c r="C125" s="1101" t="s">
        <v>2184</v>
      </c>
    </row>
    <row r="126" spans="1:12">
      <c r="A126" s="1097" t="s">
        <v>903</v>
      </c>
      <c r="B126" s="1097" t="s">
        <v>449</v>
      </c>
      <c r="F126" s="1096">
        <v>0</v>
      </c>
      <c r="G126" s="1096">
        <v>87701016.739999995</v>
      </c>
      <c r="H126" s="1096">
        <v>87701016.739999995</v>
      </c>
      <c r="I126" s="1096">
        <v>74983173.739999995</v>
      </c>
      <c r="J126" s="1096">
        <v>74983173.739999995</v>
      </c>
      <c r="K126" s="1096">
        <v>74983173.739999995</v>
      </c>
      <c r="L126" s="1096">
        <v>12717843.000000009</v>
      </c>
    </row>
    <row r="127" spans="1:12">
      <c r="A127" s="1097" t="s">
        <v>911</v>
      </c>
      <c r="B127" s="1097" t="s">
        <v>452</v>
      </c>
      <c r="F127" s="1096">
        <v>0</v>
      </c>
      <c r="G127" s="1096">
        <v>3998339.73</v>
      </c>
      <c r="H127" s="1096">
        <v>3998339.73</v>
      </c>
      <c r="I127" s="1096">
        <v>3998339.73</v>
      </c>
      <c r="J127" s="1096">
        <v>3998339.73</v>
      </c>
      <c r="K127" s="1096">
        <v>3848045.46</v>
      </c>
      <c r="L127" s="1096">
        <v>0</v>
      </c>
    </row>
    <row r="128" spans="1:12">
      <c r="A128" s="1097" t="s">
        <v>917</v>
      </c>
      <c r="B128" s="1097" t="s">
        <v>455</v>
      </c>
      <c r="F128" s="1096">
        <v>0</v>
      </c>
      <c r="G128" s="1096">
        <v>87906600</v>
      </c>
      <c r="H128" s="1096">
        <v>87906600</v>
      </c>
      <c r="I128" s="1096">
        <v>87906600</v>
      </c>
      <c r="J128" s="1096">
        <v>87906600</v>
      </c>
      <c r="K128" s="1096">
        <v>87906600</v>
      </c>
      <c r="L128" s="1096">
        <v>0</v>
      </c>
    </row>
    <row r="129" spans="1:12">
      <c r="A129" s="1097" t="s">
        <v>919</v>
      </c>
      <c r="B129" s="1097" t="s">
        <v>456</v>
      </c>
      <c r="F129" s="1096">
        <v>0</v>
      </c>
      <c r="G129" s="1096">
        <v>28859007.800000001</v>
      </c>
      <c r="H129" s="1096">
        <v>28859007.800000001</v>
      </c>
      <c r="I129" s="1096">
        <v>28859007.800000001</v>
      </c>
      <c r="J129" s="1096">
        <v>28859007.800000001</v>
      </c>
      <c r="K129" s="1096">
        <v>28859007.800000001</v>
      </c>
      <c r="L129" s="1096">
        <v>0</v>
      </c>
    </row>
    <row r="130" spans="1:12">
      <c r="A130" s="1097" t="s">
        <v>921</v>
      </c>
      <c r="B130" s="1097" t="s">
        <v>457</v>
      </c>
      <c r="F130" s="1096">
        <v>0</v>
      </c>
      <c r="G130" s="1096">
        <v>10307234.34</v>
      </c>
      <c r="H130" s="1096">
        <v>10307234.34</v>
      </c>
      <c r="I130" s="1096">
        <v>0</v>
      </c>
      <c r="J130" s="1096">
        <v>0</v>
      </c>
      <c r="K130" s="1096">
        <v>0</v>
      </c>
      <c r="L130" s="1096">
        <v>10307234.34</v>
      </c>
    </row>
    <row r="131" spans="1:12">
      <c r="A131" s="1097" t="s">
        <v>925</v>
      </c>
      <c r="B131" s="1097" t="s">
        <v>459</v>
      </c>
      <c r="F131" s="1096">
        <v>0</v>
      </c>
      <c r="G131" s="1096">
        <v>33176751.18</v>
      </c>
      <c r="H131" s="1096">
        <v>33176751.18</v>
      </c>
      <c r="I131" s="1096">
        <v>33176751.18</v>
      </c>
      <c r="J131" s="1096">
        <v>33176751.18</v>
      </c>
      <c r="K131" s="1096">
        <v>33176751.18</v>
      </c>
      <c r="L131" s="1096">
        <v>0</v>
      </c>
    </row>
    <row r="132" spans="1:12">
      <c r="A132" s="1097" t="s">
        <v>947</v>
      </c>
      <c r="B132" s="1097" t="s">
        <v>469</v>
      </c>
      <c r="F132" s="1096">
        <v>0</v>
      </c>
      <c r="G132" s="1096">
        <v>8718566.0899999999</v>
      </c>
      <c r="H132" s="1096">
        <v>8718566.0899999999</v>
      </c>
      <c r="I132" s="1096">
        <v>8718566.0899999999</v>
      </c>
      <c r="J132" s="1096">
        <v>8718566.0899999999</v>
      </c>
      <c r="K132" s="1096">
        <v>8718566.0899999999</v>
      </c>
      <c r="L132" s="1096">
        <v>0</v>
      </c>
    </row>
    <row r="133" spans="1:12">
      <c r="A133" s="1097" t="s">
        <v>949</v>
      </c>
      <c r="B133" s="1097" t="s">
        <v>470</v>
      </c>
      <c r="F133" s="1096">
        <v>0</v>
      </c>
      <c r="G133" s="1096">
        <v>20100603.440000001</v>
      </c>
      <c r="H133" s="1096">
        <v>20100603.440000001</v>
      </c>
      <c r="I133" s="1096">
        <v>20100603.440000001</v>
      </c>
      <c r="J133" s="1096">
        <v>20100603.440000001</v>
      </c>
      <c r="K133" s="1096">
        <v>20100603.440000001</v>
      </c>
      <c r="L133" s="1096">
        <v>0</v>
      </c>
    </row>
    <row r="134" spans="1:12">
      <c r="A134" s="1097" t="s">
        <v>1503</v>
      </c>
      <c r="B134" s="1097" t="s">
        <v>484</v>
      </c>
      <c r="F134" s="1096">
        <v>0</v>
      </c>
      <c r="G134" s="1096">
        <v>15834000</v>
      </c>
      <c r="H134" s="1096">
        <v>15834000</v>
      </c>
      <c r="I134" s="1096">
        <v>15834000</v>
      </c>
      <c r="J134" s="1096">
        <v>15834000</v>
      </c>
      <c r="K134" s="1096">
        <v>15834000</v>
      </c>
      <c r="L134" s="1096">
        <v>0</v>
      </c>
    </row>
    <row r="135" spans="1:12">
      <c r="A135" s="1097" t="s">
        <v>1693</v>
      </c>
      <c r="B135" s="1097" t="s">
        <v>489</v>
      </c>
      <c r="F135" s="1096">
        <v>0</v>
      </c>
      <c r="G135" s="1096">
        <v>558049.39</v>
      </c>
      <c r="H135" s="1096">
        <v>558049.39</v>
      </c>
      <c r="I135" s="1096">
        <v>558049.39</v>
      </c>
      <c r="J135" s="1096">
        <v>558049.39</v>
      </c>
      <c r="K135" s="1096">
        <v>558049.39</v>
      </c>
      <c r="L135" s="1096">
        <v>0</v>
      </c>
    </row>
    <row r="136" spans="1:12">
      <c r="A136" s="1097" t="s">
        <v>1717</v>
      </c>
      <c r="B136" s="1097" t="s">
        <v>497</v>
      </c>
      <c r="F136" s="1096">
        <v>0</v>
      </c>
      <c r="G136" s="1096">
        <v>64226995.399999999</v>
      </c>
      <c r="H136" s="1096">
        <v>64226995.399999999</v>
      </c>
      <c r="I136" s="1096">
        <v>64226995.399999999</v>
      </c>
      <c r="J136" s="1096">
        <v>64226995.399999999</v>
      </c>
      <c r="K136" s="1096">
        <v>64226995.399999999</v>
      </c>
      <c r="L136" s="1096">
        <v>0</v>
      </c>
    </row>
    <row r="137" spans="1:12">
      <c r="A137" s="1097" t="s">
        <v>1733</v>
      </c>
      <c r="B137" s="1097" t="s">
        <v>504</v>
      </c>
      <c r="F137" s="1096">
        <v>0</v>
      </c>
      <c r="G137" s="1096">
        <v>1567250.9</v>
      </c>
      <c r="H137" s="1096">
        <v>1567250.9</v>
      </c>
      <c r="I137" s="1096">
        <v>1567250.9</v>
      </c>
      <c r="J137" s="1096">
        <v>1567250.9</v>
      </c>
      <c r="K137" s="1096">
        <v>1567250.9</v>
      </c>
      <c r="L137" s="1096">
        <v>0</v>
      </c>
    </row>
    <row r="138" spans="1:12">
      <c r="A138" s="1097" t="s">
        <v>1747</v>
      </c>
      <c r="B138" s="1097" t="s">
        <v>510</v>
      </c>
      <c r="F138" s="1096">
        <v>0</v>
      </c>
      <c r="G138" s="1096">
        <v>9800000</v>
      </c>
      <c r="H138" s="1096">
        <v>9800000</v>
      </c>
      <c r="I138" s="1096">
        <v>7715090.3200000003</v>
      </c>
      <c r="J138" s="1096">
        <v>7715090.3200000003</v>
      </c>
      <c r="K138" s="1096">
        <v>7715090.3200000003</v>
      </c>
      <c r="L138" s="1096">
        <v>2084909.68</v>
      </c>
    </row>
    <row r="139" spans="1:12">
      <c r="A139" s="1097" t="s">
        <v>1751</v>
      </c>
      <c r="B139" s="1097" t="s">
        <v>511</v>
      </c>
      <c r="F139" s="1096">
        <v>0</v>
      </c>
      <c r="G139" s="1096">
        <v>15000000</v>
      </c>
      <c r="H139" s="1096">
        <v>15000000</v>
      </c>
      <c r="I139" s="1096">
        <v>15000000</v>
      </c>
      <c r="J139" s="1096">
        <v>15000000</v>
      </c>
      <c r="K139" s="1096">
        <v>15000000</v>
      </c>
      <c r="L139" s="1096">
        <v>0</v>
      </c>
    </row>
    <row r="140" spans="1:12">
      <c r="A140" s="1097" t="s">
        <v>1769</v>
      </c>
      <c r="B140" s="1097" t="s">
        <v>519</v>
      </c>
      <c r="F140" s="1096">
        <v>0</v>
      </c>
      <c r="G140" s="1096">
        <v>5343285</v>
      </c>
      <c r="H140" s="1096">
        <v>5343285</v>
      </c>
      <c r="I140" s="1096">
        <v>5343285</v>
      </c>
      <c r="J140" s="1096">
        <v>5343285</v>
      </c>
      <c r="K140" s="1096">
        <v>5343285</v>
      </c>
      <c r="L140" s="1096">
        <v>0</v>
      </c>
    </row>
    <row r="141" spans="1:12">
      <c r="A141" s="1097" t="s">
        <v>1771</v>
      </c>
      <c r="B141" s="1097" t="s">
        <v>520</v>
      </c>
      <c r="F141" s="1096">
        <v>0</v>
      </c>
      <c r="G141" s="1096">
        <v>206140633</v>
      </c>
      <c r="H141" s="1096">
        <v>206140633</v>
      </c>
      <c r="I141" s="1096">
        <v>206140633</v>
      </c>
      <c r="J141" s="1096">
        <v>206140633</v>
      </c>
      <c r="K141" s="1096">
        <v>206140633</v>
      </c>
      <c r="L141" s="1096">
        <v>0</v>
      </c>
    </row>
    <row r="142" spans="1:12">
      <c r="A142" s="1097" t="s">
        <v>1801</v>
      </c>
      <c r="B142" s="1097" t="s">
        <v>534</v>
      </c>
      <c r="F142" s="1096">
        <v>0</v>
      </c>
      <c r="G142" s="1096">
        <v>1100000</v>
      </c>
      <c r="H142" s="1096">
        <v>1100000</v>
      </c>
      <c r="I142" s="1096">
        <v>1100000</v>
      </c>
      <c r="J142" s="1096">
        <v>1100000</v>
      </c>
      <c r="K142" s="1096">
        <v>1100000</v>
      </c>
      <c r="L142" s="1096">
        <v>0</v>
      </c>
    </row>
    <row r="143" spans="1:12">
      <c r="E143" s="1091" t="s">
        <v>2669</v>
      </c>
      <c r="F143" s="1094">
        <v>0</v>
      </c>
      <c r="G143" s="1094">
        <v>600338333.00999999</v>
      </c>
      <c r="H143" s="1094">
        <v>600338333.00999999</v>
      </c>
      <c r="I143" s="1094">
        <v>575228345.99000001</v>
      </c>
      <c r="J143" s="1094">
        <v>575228345.99000001</v>
      </c>
      <c r="K143" s="1094">
        <v>575078051.72000003</v>
      </c>
      <c r="L143" s="1094">
        <v>25109987.020000011</v>
      </c>
    </row>
    <row r="146" spans="1:12">
      <c r="A146" s="1101" t="s">
        <v>2185</v>
      </c>
      <c r="C146" s="1101" t="s">
        <v>567</v>
      </c>
    </row>
    <row r="147" spans="1:12">
      <c r="A147" s="1097" t="s">
        <v>903</v>
      </c>
      <c r="B147" s="1097" t="s">
        <v>449</v>
      </c>
      <c r="F147" s="1096">
        <v>0</v>
      </c>
      <c r="G147" s="1096">
        <v>1205873.97</v>
      </c>
      <c r="H147" s="1096">
        <v>1205873.97</v>
      </c>
      <c r="I147" s="1096">
        <v>0</v>
      </c>
      <c r="J147" s="1096">
        <v>0</v>
      </c>
      <c r="K147" s="1096">
        <v>0</v>
      </c>
      <c r="L147" s="1096">
        <v>1205873.97</v>
      </c>
    </row>
    <row r="148" spans="1:12">
      <c r="A148" s="1097" t="s">
        <v>911</v>
      </c>
      <c r="B148" s="1097" t="s">
        <v>452</v>
      </c>
      <c r="F148" s="1096">
        <v>0</v>
      </c>
      <c r="G148" s="1096">
        <v>778360</v>
      </c>
      <c r="H148" s="1096">
        <v>778360</v>
      </c>
      <c r="I148" s="1096">
        <v>778360</v>
      </c>
      <c r="J148" s="1096">
        <v>778360</v>
      </c>
      <c r="K148" s="1096">
        <v>778360</v>
      </c>
      <c r="L148" s="1096">
        <v>0</v>
      </c>
    </row>
    <row r="149" spans="1:12">
      <c r="A149" s="1097" t="s">
        <v>917</v>
      </c>
      <c r="B149" s="1097" t="s">
        <v>455</v>
      </c>
      <c r="F149" s="1096">
        <v>0</v>
      </c>
      <c r="G149" s="1096">
        <v>30414988</v>
      </c>
      <c r="H149" s="1096">
        <v>30414988</v>
      </c>
      <c r="I149" s="1096">
        <v>30414988</v>
      </c>
      <c r="J149" s="1096">
        <v>30414988</v>
      </c>
      <c r="K149" s="1096">
        <v>30414988</v>
      </c>
      <c r="L149" s="1096">
        <v>0</v>
      </c>
    </row>
    <row r="150" spans="1:12">
      <c r="A150" s="1097" t="s">
        <v>921</v>
      </c>
      <c r="B150" s="1097" t="s">
        <v>457</v>
      </c>
      <c r="F150" s="1096">
        <v>166932227</v>
      </c>
      <c r="G150" s="1096">
        <v>93148963.680000007</v>
      </c>
      <c r="H150" s="1096">
        <v>260081190.68000001</v>
      </c>
      <c r="I150" s="1096">
        <v>0</v>
      </c>
      <c r="J150" s="1096">
        <v>0</v>
      </c>
      <c r="K150" s="1096">
        <v>0</v>
      </c>
      <c r="L150" s="1096">
        <v>260081190.68000001</v>
      </c>
    </row>
    <row r="151" spans="1:12">
      <c r="A151" s="1097" t="s">
        <v>949</v>
      </c>
      <c r="B151" s="1097" t="s">
        <v>470</v>
      </c>
      <c r="F151" s="1096">
        <v>0</v>
      </c>
      <c r="G151" s="1096">
        <v>4832455.9400000004</v>
      </c>
      <c r="H151" s="1096">
        <v>4832455.9400000004</v>
      </c>
      <c r="I151" s="1096">
        <v>4832455.9400000004</v>
      </c>
      <c r="J151" s="1096">
        <v>4832455.9400000004</v>
      </c>
      <c r="K151" s="1096">
        <v>4830401.9400000004</v>
      </c>
      <c r="L151" s="1096">
        <v>0</v>
      </c>
    </row>
    <row r="152" spans="1:12">
      <c r="A152" s="1097" t="s">
        <v>1751</v>
      </c>
      <c r="B152" s="1097" t="s">
        <v>511</v>
      </c>
      <c r="F152" s="1096">
        <v>0</v>
      </c>
      <c r="G152" s="1096">
        <v>15000000</v>
      </c>
      <c r="H152" s="1096">
        <v>15000000</v>
      </c>
      <c r="I152" s="1096">
        <v>15000000</v>
      </c>
      <c r="J152" s="1096">
        <v>15000000</v>
      </c>
      <c r="K152" s="1096">
        <v>15000000</v>
      </c>
      <c r="L152" s="1096">
        <v>0</v>
      </c>
    </row>
    <row r="153" spans="1:12">
      <c r="A153" s="1097" t="s">
        <v>1773</v>
      </c>
      <c r="B153" s="1097" t="s">
        <v>521</v>
      </c>
      <c r="F153" s="1096">
        <v>0</v>
      </c>
      <c r="G153" s="1096">
        <v>1625502.63</v>
      </c>
      <c r="H153" s="1096">
        <v>1625502.63</v>
      </c>
      <c r="I153" s="1096">
        <v>1625502.63</v>
      </c>
      <c r="J153" s="1096">
        <v>1625502.63</v>
      </c>
      <c r="K153" s="1096">
        <v>0</v>
      </c>
      <c r="L153" s="1096">
        <v>0</v>
      </c>
    </row>
    <row r="154" spans="1:12">
      <c r="A154" s="1097" t="s">
        <v>1827</v>
      </c>
      <c r="B154" s="1097" t="s">
        <v>544</v>
      </c>
      <c r="F154" s="1096">
        <v>0</v>
      </c>
      <c r="G154" s="1096">
        <v>9836800</v>
      </c>
      <c r="H154" s="1096">
        <v>9836800</v>
      </c>
      <c r="I154" s="1096">
        <v>9836800</v>
      </c>
      <c r="J154" s="1096">
        <v>9836800</v>
      </c>
      <c r="K154" s="1096">
        <v>9836800</v>
      </c>
      <c r="L154" s="1096">
        <v>0</v>
      </c>
    </row>
    <row r="155" spans="1:12">
      <c r="E155" s="1091" t="s">
        <v>2669</v>
      </c>
      <c r="F155" s="1094">
        <v>166932227</v>
      </c>
      <c r="G155" s="1094">
        <v>156842944.22</v>
      </c>
      <c r="H155" s="1094">
        <v>323775171.22000003</v>
      </c>
      <c r="I155" s="1094">
        <v>62488106.57</v>
      </c>
      <c r="J155" s="1094">
        <v>62488106.57</v>
      </c>
      <c r="K155" s="1094">
        <v>60860549.939999998</v>
      </c>
      <c r="L155" s="1094">
        <v>261287064.65000001</v>
      </c>
    </row>
    <row r="158" spans="1:12">
      <c r="A158" s="1101" t="s">
        <v>2186</v>
      </c>
      <c r="C158" s="1101" t="s">
        <v>2187</v>
      </c>
    </row>
    <row r="159" spans="1:12">
      <c r="A159" s="1097" t="s">
        <v>903</v>
      </c>
      <c r="B159" s="1097" t="s">
        <v>449</v>
      </c>
      <c r="F159" s="1096">
        <v>0</v>
      </c>
      <c r="G159" s="1096">
        <v>233377.54</v>
      </c>
      <c r="H159" s="1096">
        <v>233377.54</v>
      </c>
      <c r="I159" s="1096">
        <v>0</v>
      </c>
      <c r="J159" s="1096">
        <v>0</v>
      </c>
      <c r="K159" s="1096">
        <v>0</v>
      </c>
      <c r="L159" s="1096">
        <v>233377.54</v>
      </c>
    </row>
    <row r="160" spans="1:12">
      <c r="E160" s="1091" t="s">
        <v>2669</v>
      </c>
      <c r="F160" s="1094">
        <v>0</v>
      </c>
      <c r="G160" s="1094">
        <v>233377.54</v>
      </c>
      <c r="H160" s="1094">
        <v>233377.54</v>
      </c>
      <c r="I160" s="1094">
        <v>0</v>
      </c>
      <c r="J160" s="1094">
        <v>0</v>
      </c>
      <c r="K160" s="1094">
        <v>0</v>
      </c>
      <c r="L160" s="1094">
        <v>233377.54</v>
      </c>
    </row>
    <row r="163" spans="1:12">
      <c r="A163" s="1101" t="s">
        <v>2241</v>
      </c>
      <c r="C163" s="1101" t="s">
        <v>2242</v>
      </c>
    </row>
    <row r="164" spans="1:12">
      <c r="A164" s="1097" t="s">
        <v>921</v>
      </c>
      <c r="B164" s="1097" t="s">
        <v>457</v>
      </c>
      <c r="F164" s="1096">
        <v>0</v>
      </c>
      <c r="G164" s="1096">
        <v>1998123.21</v>
      </c>
      <c r="H164" s="1096">
        <v>1998123.21</v>
      </c>
      <c r="I164" s="1096">
        <v>0</v>
      </c>
      <c r="J164" s="1096">
        <v>0</v>
      </c>
      <c r="K164" s="1096">
        <v>0</v>
      </c>
      <c r="L164" s="1096">
        <v>1998123.21</v>
      </c>
    </row>
    <row r="165" spans="1:12">
      <c r="A165" s="1097" t="s">
        <v>1755</v>
      </c>
      <c r="B165" s="1097" t="s">
        <v>513</v>
      </c>
      <c r="F165" s="1096">
        <v>0</v>
      </c>
      <c r="G165" s="1096">
        <v>3178755.03</v>
      </c>
      <c r="H165" s="1096">
        <v>3178755.03</v>
      </c>
      <c r="I165" s="1096">
        <v>0</v>
      </c>
      <c r="J165" s="1096">
        <v>0</v>
      </c>
      <c r="K165" s="1096">
        <v>0</v>
      </c>
      <c r="L165" s="1096">
        <v>3178755.03</v>
      </c>
    </row>
    <row r="166" spans="1:12">
      <c r="E166" s="1091" t="s">
        <v>2669</v>
      </c>
      <c r="F166" s="1094">
        <v>0</v>
      </c>
      <c r="G166" s="1094">
        <v>5176878.24</v>
      </c>
      <c r="H166" s="1094">
        <v>5176878.24</v>
      </c>
      <c r="I166" s="1094">
        <v>0</v>
      </c>
      <c r="J166" s="1094">
        <v>0</v>
      </c>
      <c r="K166" s="1094">
        <v>0</v>
      </c>
      <c r="L166" s="1094">
        <v>5176878.24</v>
      </c>
    </row>
    <row r="169" spans="1:12">
      <c r="A169" s="1101" t="s">
        <v>2188</v>
      </c>
      <c r="C169" s="1101" t="s">
        <v>2189</v>
      </c>
    </row>
    <row r="170" spans="1:12">
      <c r="A170" s="1097" t="s">
        <v>903</v>
      </c>
      <c r="B170" s="1097" t="s">
        <v>449</v>
      </c>
      <c r="F170" s="1096">
        <v>0</v>
      </c>
      <c r="G170" s="1096">
        <v>81454907.459999993</v>
      </c>
      <c r="H170" s="1096">
        <v>81454907.459999993</v>
      </c>
      <c r="I170" s="1096">
        <v>0</v>
      </c>
      <c r="J170" s="1096">
        <v>0</v>
      </c>
      <c r="K170" s="1096">
        <v>0</v>
      </c>
      <c r="L170" s="1096">
        <v>81454907.459999993</v>
      </c>
    </row>
    <row r="171" spans="1:12">
      <c r="E171" s="1091" t="s">
        <v>2669</v>
      </c>
      <c r="F171" s="1094">
        <v>0</v>
      </c>
      <c r="G171" s="1094">
        <v>81454907.459999993</v>
      </c>
      <c r="H171" s="1094">
        <v>81454907.459999993</v>
      </c>
      <c r="I171" s="1094">
        <v>0</v>
      </c>
      <c r="J171" s="1094">
        <v>0</v>
      </c>
      <c r="K171" s="1094">
        <v>0</v>
      </c>
      <c r="L171" s="1094">
        <v>81454907.459999993</v>
      </c>
    </row>
    <row r="174" spans="1:12">
      <c r="A174" s="1101" t="s">
        <v>2243</v>
      </c>
      <c r="C174" s="1101" t="s">
        <v>2244</v>
      </c>
    </row>
    <row r="175" spans="1:12">
      <c r="A175" s="1097" t="s">
        <v>921</v>
      </c>
      <c r="B175" s="1097" t="s">
        <v>457</v>
      </c>
      <c r="F175" s="1096">
        <v>0</v>
      </c>
      <c r="G175" s="1096">
        <v>599717.25</v>
      </c>
      <c r="H175" s="1096">
        <v>599717.25</v>
      </c>
      <c r="I175" s="1096">
        <v>0</v>
      </c>
      <c r="J175" s="1096">
        <v>0</v>
      </c>
      <c r="K175" s="1096">
        <v>0</v>
      </c>
      <c r="L175" s="1096">
        <v>599717.25</v>
      </c>
    </row>
    <row r="176" spans="1:12">
      <c r="E176" s="1091" t="s">
        <v>2669</v>
      </c>
      <c r="F176" s="1094">
        <v>0</v>
      </c>
      <c r="G176" s="1094">
        <v>599717.25</v>
      </c>
      <c r="H176" s="1094">
        <v>599717.25</v>
      </c>
      <c r="I176" s="1094">
        <v>0</v>
      </c>
      <c r="J176" s="1094">
        <v>0</v>
      </c>
      <c r="K176" s="1094">
        <v>0</v>
      </c>
      <c r="L176" s="1094">
        <v>599717.25</v>
      </c>
    </row>
    <row r="179" spans="1:12">
      <c r="A179" s="1101" t="s">
        <v>2245</v>
      </c>
      <c r="C179" s="1101" t="s">
        <v>2244</v>
      </c>
    </row>
    <row r="180" spans="1:12">
      <c r="A180" s="1097" t="s">
        <v>945</v>
      </c>
      <c r="B180" s="1097" t="s">
        <v>468</v>
      </c>
      <c r="F180" s="1096">
        <v>0</v>
      </c>
      <c r="G180" s="1096">
        <v>96803347.200000003</v>
      </c>
      <c r="H180" s="1096">
        <v>96803347.200000003</v>
      </c>
      <c r="I180" s="1096">
        <v>96727033.170000002</v>
      </c>
      <c r="J180" s="1096">
        <v>96727033.170000002</v>
      </c>
      <c r="K180" s="1096">
        <v>67907138.700000003</v>
      </c>
      <c r="L180" s="1096">
        <v>76314.03</v>
      </c>
    </row>
    <row r="181" spans="1:12">
      <c r="E181" s="1091" t="s">
        <v>2669</v>
      </c>
      <c r="F181" s="1094">
        <v>0</v>
      </c>
      <c r="G181" s="1094">
        <v>96803347.200000003</v>
      </c>
      <c r="H181" s="1094">
        <v>96803347.200000003</v>
      </c>
      <c r="I181" s="1094">
        <v>96727033.170000002</v>
      </c>
      <c r="J181" s="1094">
        <v>96727033.170000002</v>
      </c>
      <c r="K181" s="1094">
        <v>67907138.700000003</v>
      </c>
      <c r="L181" s="1094">
        <v>76314.03</v>
      </c>
    </row>
    <row r="184" spans="1:12">
      <c r="A184" s="1101" t="s">
        <v>2518</v>
      </c>
      <c r="C184" s="1101" t="s">
        <v>2247</v>
      </c>
    </row>
    <row r="185" spans="1:12">
      <c r="A185" s="1097" t="s">
        <v>1707</v>
      </c>
      <c r="B185" s="1097" t="s">
        <v>494</v>
      </c>
      <c r="F185" s="1096">
        <v>0</v>
      </c>
      <c r="G185" s="1096">
        <v>188123.3</v>
      </c>
      <c r="H185" s="1096">
        <v>188123.3</v>
      </c>
      <c r="I185" s="1096">
        <v>131693.72</v>
      </c>
      <c r="J185" s="1096">
        <v>131693.72</v>
      </c>
      <c r="K185" s="1096">
        <v>131693.72</v>
      </c>
      <c r="L185" s="1096">
        <v>56429.58</v>
      </c>
    </row>
    <row r="186" spans="1:12">
      <c r="A186" s="1097" t="s">
        <v>1829</v>
      </c>
      <c r="B186" s="1097" t="s">
        <v>545</v>
      </c>
      <c r="F186" s="1096">
        <v>0</v>
      </c>
      <c r="G186" s="1096">
        <v>3045860.64</v>
      </c>
      <c r="H186" s="1096">
        <v>3045860.64</v>
      </c>
      <c r="I186" s="1096">
        <v>1880147.74</v>
      </c>
      <c r="J186" s="1096">
        <v>1880147.74</v>
      </c>
      <c r="K186" s="1096">
        <v>1880147.74</v>
      </c>
      <c r="L186" s="1096">
        <v>1165712.8999999999</v>
      </c>
    </row>
    <row r="187" spans="1:12">
      <c r="E187" s="1091" t="s">
        <v>2669</v>
      </c>
      <c r="F187" s="1094">
        <v>0</v>
      </c>
      <c r="G187" s="1094">
        <v>3233983.94</v>
      </c>
      <c r="H187" s="1094">
        <v>3233983.94</v>
      </c>
      <c r="I187" s="1094">
        <v>2011841.46</v>
      </c>
      <c r="J187" s="1094">
        <v>2011841.46</v>
      </c>
      <c r="K187" s="1094">
        <v>2011841.46</v>
      </c>
      <c r="L187" s="1094">
        <v>1222142.48</v>
      </c>
    </row>
    <row r="190" spans="1:12">
      <c r="A190" s="1101" t="s">
        <v>2246</v>
      </c>
      <c r="C190" s="1101" t="s">
        <v>2247</v>
      </c>
    </row>
    <row r="191" spans="1:12">
      <c r="A191" s="1097" t="s">
        <v>921</v>
      </c>
      <c r="B191" s="1097" t="s">
        <v>457</v>
      </c>
      <c r="F191" s="1096">
        <v>77330000</v>
      </c>
      <c r="G191" s="1096">
        <v>-75163032.340000004</v>
      </c>
      <c r="H191" s="1096">
        <v>2166967.66</v>
      </c>
      <c r="I191" s="1096">
        <v>0</v>
      </c>
      <c r="J191" s="1096">
        <v>0</v>
      </c>
      <c r="K191" s="1096">
        <v>0</v>
      </c>
      <c r="L191" s="1096">
        <v>2166967.66</v>
      </c>
    </row>
    <row r="192" spans="1:12">
      <c r="A192" s="1097" t="s">
        <v>923</v>
      </c>
      <c r="B192" s="1097" t="s">
        <v>458</v>
      </c>
      <c r="F192" s="1096">
        <v>1613639.76</v>
      </c>
      <c r="G192" s="1096">
        <v>-350773.66</v>
      </c>
      <c r="H192" s="1096">
        <v>1262866.1000000001</v>
      </c>
      <c r="I192" s="1096">
        <v>1262866.1000000001</v>
      </c>
      <c r="J192" s="1096">
        <v>1262866.1000000001</v>
      </c>
      <c r="K192" s="1096">
        <v>1262866.1000000001</v>
      </c>
      <c r="L192" s="1096">
        <v>0</v>
      </c>
    </row>
    <row r="193" spans="1:12">
      <c r="A193" s="1097" t="s">
        <v>957</v>
      </c>
      <c r="B193" s="1097" t="s">
        <v>473</v>
      </c>
      <c r="F193" s="1096">
        <v>0</v>
      </c>
      <c r="G193" s="1096">
        <v>2500000</v>
      </c>
      <c r="H193" s="1096">
        <v>2500000</v>
      </c>
      <c r="I193" s="1096">
        <v>0</v>
      </c>
      <c r="J193" s="1096">
        <v>0</v>
      </c>
      <c r="K193" s="1096">
        <v>0</v>
      </c>
      <c r="L193" s="1096">
        <v>2500000</v>
      </c>
    </row>
    <row r="194" spans="1:12">
      <c r="A194" s="1097" t="s">
        <v>1497</v>
      </c>
      <c r="B194" s="1097" t="s">
        <v>481</v>
      </c>
      <c r="F194" s="1096">
        <v>155150503</v>
      </c>
      <c r="G194" s="1096">
        <v>4929633</v>
      </c>
      <c r="H194" s="1096">
        <v>160080136</v>
      </c>
      <c r="I194" s="1096">
        <v>160080136</v>
      </c>
      <c r="J194" s="1096">
        <v>160080136</v>
      </c>
      <c r="K194" s="1096">
        <v>160080136</v>
      </c>
      <c r="L194" s="1096">
        <v>0</v>
      </c>
    </row>
    <row r="195" spans="1:12">
      <c r="A195" s="1097" t="s">
        <v>1703</v>
      </c>
      <c r="B195" s="1097" t="s">
        <v>492</v>
      </c>
      <c r="F195" s="1096">
        <v>784371347.83000004</v>
      </c>
      <c r="G195" s="1096">
        <v>1440813.5</v>
      </c>
      <c r="H195" s="1096">
        <v>785812161.33000004</v>
      </c>
      <c r="I195" s="1096">
        <v>742989450.74000001</v>
      </c>
      <c r="J195" s="1096">
        <v>742989450.74000001</v>
      </c>
      <c r="K195" s="1096">
        <v>742585745.84000003</v>
      </c>
      <c r="L195" s="1096">
        <v>42822710.590000004</v>
      </c>
    </row>
    <row r="196" spans="1:12">
      <c r="A196" s="1097" t="s">
        <v>1705</v>
      </c>
      <c r="B196" s="1097" t="s">
        <v>493</v>
      </c>
      <c r="F196" s="1096">
        <v>520838090.25</v>
      </c>
      <c r="G196" s="1096">
        <v>26868390.91</v>
      </c>
      <c r="H196" s="1096">
        <v>547706481.15999997</v>
      </c>
      <c r="I196" s="1096">
        <v>524089259.76999998</v>
      </c>
      <c r="J196" s="1096">
        <v>524089259.76999998</v>
      </c>
      <c r="K196" s="1096">
        <v>495892650.77999997</v>
      </c>
      <c r="L196" s="1096">
        <v>23617221.390000001</v>
      </c>
    </row>
    <row r="197" spans="1:12">
      <c r="A197" s="1097" t="s">
        <v>1707</v>
      </c>
      <c r="B197" s="1097" t="s">
        <v>494</v>
      </c>
      <c r="F197" s="1096">
        <v>49753175.600000001</v>
      </c>
      <c r="G197" s="1096">
        <v>3905181.2</v>
      </c>
      <c r="H197" s="1096">
        <v>53658356.799999997</v>
      </c>
      <c r="I197" s="1096">
        <v>48605895.789999999</v>
      </c>
      <c r="J197" s="1096">
        <v>48605895.789999999</v>
      </c>
      <c r="K197" s="1096">
        <v>48605895.789999999</v>
      </c>
      <c r="L197" s="1096">
        <v>5052461.01</v>
      </c>
    </row>
    <row r="198" spans="1:12">
      <c r="A198" s="1097" t="s">
        <v>1739</v>
      </c>
      <c r="B198" s="1097" t="s">
        <v>507</v>
      </c>
      <c r="F198" s="1096">
        <v>37084866.170000002</v>
      </c>
      <c r="G198" s="1096">
        <v>4686113.2300000004</v>
      </c>
      <c r="H198" s="1096">
        <v>41770979.399999999</v>
      </c>
      <c r="I198" s="1096">
        <v>34060823.990000002</v>
      </c>
      <c r="J198" s="1096">
        <v>34060823.990000002</v>
      </c>
      <c r="K198" s="1096">
        <v>28079119.960000001</v>
      </c>
      <c r="L198" s="1096">
        <v>7710155.4100000001</v>
      </c>
    </row>
    <row r="199" spans="1:12">
      <c r="A199" s="1097" t="s">
        <v>1761</v>
      </c>
      <c r="B199" s="1097" t="s">
        <v>516</v>
      </c>
      <c r="F199" s="1096">
        <v>15987518</v>
      </c>
      <c r="G199" s="1096">
        <v>209115.6</v>
      </c>
      <c r="H199" s="1096">
        <v>16196633.6</v>
      </c>
      <c r="I199" s="1096">
        <v>14994786.630000001</v>
      </c>
      <c r="J199" s="1096">
        <v>14994786.630000001</v>
      </c>
      <c r="K199" s="1096">
        <v>11858523.41</v>
      </c>
      <c r="L199" s="1096">
        <v>1201846.97</v>
      </c>
    </row>
    <row r="200" spans="1:12">
      <c r="A200" s="1097" t="s">
        <v>1763</v>
      </c>
      <c r="B200" s="1097" t="s">
        <v>517</v>
      </c>
      <c r="F200" s="1096">
        <v>16164495</v>
      </c>
      <c r="G200" s="1096">
        <v>17274.2</v>
      </c>
      <c r="H200" s="1096">
        <v>16181769.199999999</v>
      </c>
      <c r="I200" s="1096">
        <v>16158012.390000001</v>
      </c>
      <c r="J200" s="1096">
        <v>16158012.390000001</v>
      </c>
      <c r="K200" s="1096">
        <v>15438734.050000001</v>
      </c>
      <c r="L200" s="1096">
        <v>23756.81</v>
      </c>
    </row>
    <row r="201" spans="1:12">
      <c r="A201" s="1097" t="s">
        <v>1777</v>
      </c>
      <c r="B201" s="1097" t="s">
        <v>523</v>
      </c>
      <c r="F201" s="1096">
        <v>11251991</v>
      </c>
      <c r="G201" s="1096">
        <v>-406698</v>
      </c>
      <c r="H201" s="1096">
        <v>10845293</v>
      </c>
      <c r="I201" s="1096">
        <v>10845293</v>
      </c>
      <c r="J201" s="1096">
        <v>10845293</v>
      </c>
      <c r="K201" s="1096">
        <v>10845293</v>
      </c>
      <c r="L201" s="1096">
        <v>0</v>
      </c>
    </row>
    <row r="202" spans="1:12">
      <c r="A202" s="1097" t="s">
        <v>1781</v>
      </c>
      <c r="B202" s="1097" t="s">
        <v>525</v>
      </c>
      <c r="F202" s="1096">
        <v>11251991</v>
      </c>
      <c r="G202" s="1096">
        <v>-406698</v>
      </c>
      <c r="H202" s="1096">
        <v>10845293</v>
      </c>
      <c r="I202" s="1096">
        <v>10845293</v>
      </c>
      <c r="J202" s="1096">
        <v>10845293</v>
      </c>
      <c r="K202" s="1096">
        <v>10845293</v>
      </c>
      <c r="L202" s="1096">
        <v>0</v>
      </c>
    </row>
    <row r="203" spans="1:12">
      <c r="A203" s="1097" t="s">
        <v>1783</v>
      </c>
      <c r="B203" s="1097" t="s">
        <v>526</v>
      </c>
      <c r="F203" s="1096">
        <v>14093514</v>
      </c>
      <c r="G203" s="1096">
        <v>5073338</v>
      </c>
      <c r="H203" s="1096">
        <v>19166852</v>
      </c>
      <c r="I203" s="1096">
        <v>19166852</v>
      </c>
      <c r="J203" s="1096">
        <v>19166852</v>
      </c>
      <c r="K203" s="1096">
        <v>19157299.600000001</v>
      </c>
      <c r="L203" s="1096">
        <v>0</v>
      </c>
    </row>
    <row r="204" spans="1:12">
      <c r="A204" s="1097" t="s">
        <v>1785</v>
      </c>
      <c r="B204" s="1097" t="s">
        <v>527</v>
      </c>
      <c r="F204" s="1096">
        <v>24266736</v>
      </c>
      <c r="G204" s="1096">
        <v>-877111</v>
      </c>
      <c r="H204" s="1096">
        <v>23389625</v>
      </c>
      <c r="I204" s="1096">
        <v>23389625</v>
      </c>
      <c r="J204" s="1096">
        <v>23389625</v>
      </c>
      <c r="K204" s="1096">
        <v>23389625</v>
      </c>
      <c r="L204" s="1096">
        <v>0</v>
      </c>
    </row>
    <row r="205" spans="1:12">
      <c r="A205" s="1097" t="s">
        <v>1787</v>
      </c>
      <c r="B205" s="1097" t="s">
        <v>528</v>
      </c>
      <c r="F205" s="1096">
        <v>94394631</v>
      </c>
      <c r="G205" s="1096">
        <v>-3411854</v>
      </c>
      <c r="H205" s="1096">
        <v>90982777</v>
      </c>
      <c r="I205" s="1096">
        <v>90972635.560000002</v>
      </c>
      <c r="J205" s="1096">
        <v>90972635.560000002</v>
      </c>
      <c r="K205" s="1096">
        <v>86956726.359999999</v>
      </c>
      <c r="L205" s="1096">
        <v>10141.44</v>
      </c>
    </row>
    <row r="206" spans="1:12">
      <c r="A206" s="1097" t="s">
        <v>1789</v>
      </c>
      <c r="B206" s="1097" t="s">
        <v>529</v>
      </c>
      <c r="F206" s="1096">
        <v>10676762</v>
      </c>
      <c r="G206" s="1096">
        <v>2081328</v>
      </c>
      <c r="H206" s="1096">
        <v>12758090</v>
      </c>
      <c r="I206" s="1096">
        <v>12758090</v>
      </c>
      <c r="J206" s="1096">
        <v>12758090</v>
      </c>
      <c r="K206" s="1096">
        <v>12758090</v>
      </c>
      <c r="L206" s="1096">
        <v>0</v>
      </c>
    </row>
    <row r="207" spans="1:12">
      <c r="A207" s="1097" t="s">
        <v>1791</v>
      </c>
      <c r="B207" s="1097" t="s">
        <v>530</v>
      </c>
      <c r="F207" s="1096">
        <v>88716767</v>
      </c>
      <c r="G207" s="1096">
        <v>-3206630</v>
      </c>
      <c r="H207" s="1096">
        <v>85510137</v>
      </c>
      <c r="I207" s="1096">
        <v>85510137</v>
      </c>
      <c r="J207" s="1096">
        <v>85510137</v>
      </c>
      <c r="K207" s="1096">
        <v>85510137</v>
      </c>
      <c r="L207" s="1096">
        <v>0</v>
      </c>
    </row>
    <row r="208" spans="1:12">
      <c r="A208" s="1097" t="s">
        <v>1793</v>
      </c>
      <c r="B208" s="1097" t="s">
        <v>531</v>
      </c>
      <c r="F208" s="1096">
        <v>8982078</v>
      </c>
      <c r="G208" s="1096">
        <v>782740.85</v>
      </c>
      <c r="H208" s="1096">
        <v>9764818.8499999996</v>
      </c>
      <c r="I208" s="1096">
        <v>7705230.4199999999</v>
      </c>
      <c r="J208" s="1096">
        <v>7690030.4199999999</v>
      </c>
      <c r="K208" s="1096">
        <v>7690030.4199999999</v>
      </c>
      <c r="L208" s="1096">
        <v>2059588.43</v>
      </c>
    </row>
    <row r="209" spans="1:12">
      <c r="A209" s="1097" t="s">
        <v>1795</v>
      </c>
      <c r="B209" s="1097" t="s">
        <v>532</v>
      </c>
      <c r="F209" s="1096">
        <v>22896220</v>
      </c>
      <c r="G209" s="1096">
        <v>4148154.75</v>
      </c>
      <c r="H209" s="1096">
        <v>27044374.75</v>
      </c>
      <c r="I209" s="1096">
        <v>26830643.289999999</v>
      </c>
      <c r="J209" s="1096">
        <v>26779373.039999999</v>
      </c>
      <c r="K209" s="1096">
        <v>23660524.629999999</v>
      </c>
      <c r="L209" s="1096">
        <v>213731.46</v>
      </c>
    </row>
    <row r="210" spans="1:12">
      <c r="A210" s="1097" t="s">
        <v>1817</v>
      </c>
      <c r="B210" s="1097" t="s">
        <v>539</v>
      </c>
      <c r="F210" s="1096">
        <v>31878802</v>
      </c>
      <c r="G210" s="1096">
        <v>2545626.5</v>
      </c>
      <c r="H210" s="1096">
        <v>34424428.5</v>
      </c>
      <c r="I210" s="1096">
        <v>30897959.940000001</v>
      </c>
      <c r="J210" s="1096">
        <v>30897959.940000001</v>
      </c>
      <c r="K210" s="1096">
        <v>24192934.440000001</v>
      </c>
      <c r="L210" s="1096">
        <v>3526468.56</v>
      </c>
    </row>
    <row r="211" spans="1:12">
      <c r="A211" s="1097" t="s">
        <v>1829</v>
      </c>
      <c r="B211" s="1097" t="s">
        <v>545</v>
      </c>
      <c r="F211" s="1096">
        <v>4567918</v>
      </c>
      <c r="G211" s="1096">
        <v>3892553.16</v>
      </c>
      <c r="H211" s="1096">
        <v>8460471.1600000001</v>
      </c>
      <c r="I211" s="1096">
        <v>5365174.92</v>
      </c>
      <c r="J211" s="1096">
        <v>5365174.92</v>
      </c>
      <c r="K211" s="1096">
        <v>5365174.92</v>
      </c>
      <c r="L211" s="1096">
        <v>3095296.24</v>
      </c>
    </row>
    <row r="212" spans="1:12">
      <c r="E212" s="1091" t="s">
        <v>2669</v>
      </c>
      <c r="F212" s="1094">
        <v>1981271045.6099999</v>
      </c>
      <c r="G212" s="1094">
        <v>-20742534.100000001</v>
      </c>
      <c r="H212" s="1094">
        <v>1960528511.51</v>
      </c>
      <c r="I212" s="1094">
        <v>1866528165.54</v>
      </c>
      <c r="J212" s="1094">
        <v>1866461695.29</v>
      </c>
      <c r="K212" s="1094">
        <v>1814174800.3</v>
      </c>
      <c r="L212" s="1094">
        <v>94000345.969999999</v>
      </c>
    </row>
    <row r="215" spans="1:12">
      <c r="A215" s="1101" t="s">
        <v>2248</v>
      </c>
      <c r="C215" s="1101" t="s">
        <v>2168</v>
      </c>
    </row>
    <row r="216" spans="1:12">
      <c r="A216" s="1097" t="s">
        <v>923</v>
      </c>
      <c r="B216" s="1097" t="s">
        <v>458</v>
      </c>
      <c r="F216" s="1096">
        <v>0</v>
      </c>
      <c r="G216" s="1096">
        <v>82000553.379999995</v>
      </c>
      <c r="H216" s="1096">
        <v>82000553.379999995</v>
      </c>
      <c r="I216" s="1096">
        <v>82000553.379999995</v>
      </c>
      <c r="J216" s="1096">
        <v>82000553.379999995</v>
      </c>
      <c r="K216" s="1096">
        <v>82000553.379999995</v>
      </c>
      <c r="L216" s="1096">
        <v>0</v>
      </c>
    </row>
    <row r="217" spans="1:12">
      <c r="E217" s="1091" t="s">
        <v>2669</v>
      </c>
      <c r="F217" s="1094">
        <v>0</v>
      </c>
      <c r="G217" s="1094">
        <v>82000553.379999995</v>
      </c>
      <c r="H217" s="1094">
        <v>82000553.379999995</v>
      </c>
      <c r="I217" s="1094">
        <v>82000553.379999995</v>
      </c>
      <c r="J217" s="1094">
        <v>82000553.379999995</v>
      </c>
      <c r="K217" s="1094">
        <v>82000553.379999995</v>
      </c>
      <c r="L217" s="1094">
        <v>0</v>
      </c>
    </row>
    <row r="220" spans="1:12">
      <c r="A220" s="1101" t="s">
        <v>2175</v>
      </c>
      <c r="C220" s="1101" t="s">
        <v>2168</v>
      </c>
    </row>
    <row r="221" spans="1:12">
      <c r="A221" s="1097" t="s">
        <v>895</v>
      </c>
      <c r="B221" s="1097" t="s">
        <v>447</v>
      </c>
      <c r="F221" s="1096">
        <v>0</v>
      </c>
      <c r="G221" s="1096">
        <v>28509683</v>
      </c>
      <c r="H221" s="1096">
        <v>28509683</v>
      </c>
      <c r="I221" s="1096">
        <v>28509683</v>
      </c>
      <c r="J221" s="1096">
        <v>28509683</v>
      </c>
      <c r="K221" s="1096">
        <v>28509683</v>
      </c>
      <c r="L221" s="1096">
        <v>0</v>
      </c>
    </row>
    <row r="222" spans="1:12">
      <c r="A222" s="1097" t="s">
        <v>903</v>
      </c>
      <c r="B222" s="1097" t="s">
        <v>449</v>
      </c>
      <c r="F222" s="1096">
        <v>0</v>
      </c>
      <c r="G222" s="1096">
        <v>2500000</v>
      </c>
      <c r="H222" s="1096">
        <v>2500000</v>
      </c>
      <c r="I222" s="1096">
        <v>2500000</v>
      </c>
      <c r="J222" s="1096">
        <v>2500000</v>
      </c>
      <c r="K222" s="1096">
        <v>2500000</v>
      </c>
      <c r="L222" s="1096">
        <v>0</v>
      </c>
    </row>
    <row r="223" spans="1:12">
      <c r="A223" s="1097" t="s">
        <v>907</v>
      </c>
      <c r="B223" s="1097" t="s">
        <v>450</v>
      </c>
      <c r="F223" s="1096">
        <v>0</v>
      </c>
      <c r="G223" s="1096">
        <v>2146016.2799999998</v>
      </c>
      <c r="H223" s="1096">
        <v>2146016.2799999998</v>
      </c>
      <c r="I223" s="1096">
        <v>2146016.2799999998</v>
      </c>
      <c r="J223" s="1096">
        <v>2146016.2799999998</v>
      </c>
      <c r="K223" s="1096">
        <v>2146016.2799999998</v>
      </c>
      <c r="L223" s="1096">
        <v>0</v>
      </c>
    </row>
    <row r="224" spans="1:12">
      <c r="A224" s="1097" t="s">
        <v>909</v>
      </c>
      <c r="B224" s="1097" t="s">
        <v>451</v>
      </c>
      <c r="F224" s="1096">
        <v>0</v>
      </c>
      <c r="G224" s="1096">
        <v>7282530</v>
      </c>
      <c r="H224" s="1096">
        <v>7282530</v>
      </c>
      <c r="I224" s="1096">
        <v>7282530</v>
      </c>
      <c r="J224" s="1096">
        <v>7282530</v>
      </c>
      <c r="K224" s="1096">
        <v>7282530</v>
      </c>
      <c r="L224" s="1096">
        <v>0</v>
      </c>
    </row>
    <row r="225" spans="1:12">
      <c r="A225" s="1097" t="s">
        <v>911</v>
      </c>
      <c r="B225" s="1097" t="s">
        <v>452</v>
      </c>
      <c r="F225" s="1096">
        <v>0</v>
      </c>
      <c r="G225" s="1096">
        <v>2919055.26</v>
      </c>
      <c r="H225" s="1096">
        <v>2919055.26</v>
      </c>
      <c r="I225" s="1096">
        <v>2919055.26</v>
      </c>
      <c r="J225" s="1096">
        <v>2919055.26</v>
      </c>
      <c r="K225" s="1096">
        <v>2884255.26</v>
      </c>
      <c r="L225" s="1096">
        <v>0</v>
      </c>
    </row>
    <row r="226" spans="1:12">
      <c r="A226" s="1097" t="s">
        <v>921</v>
      </c>
      <c r="B226" s="1097" t="s">
        <v>457</v>
      </c>
      <c r="F226" s="1096">
        <v>0</v>
      </c>
      <c r="G226" s="1096">
        <v>1163573.81</v>
      </c>
      <c r="H226" s="1096">
        <v>1163573.81</v>
      </c>
      <c r="I226" s="1096">
        <v>0</v>
      </c>
      <c r="J226" s="1096">
        <v>0</v>
      </c>
      <c r="K226" s="1096">
        <v>0</v>
      </c>
      <c r="L226" s="1096">
        <v>1163573.81</v>
      </c>
    </row>
    <row r="227" spans="1:12">
      <c r="A227" s="1097" t="s">
        <v>923</v>
      </c>
      <c r="B227" s="1097" t="s">
        <v>458</v>
      </c>
      <c r="F227" s="1096">
        <v>0</v>
      </c>
      <c r="G227" s="1096">
        <v>86885785.689999998</v>
      </c>
      <c r="H227" s="1096">
        <v>86885785.689999998</v>
      </c>
      <c r="I227" s="1096">
        <v>86885785.689999998</v>
      </c>
      <c r="J227" s="1096">
        <v>86885785.689999998</v>
      </c>
      <c r="K227" s="1096">
        <v>86885785.689999998</v>
      </c>
      <c r="L227" s="1096">
        <v>0</v>
      </c>
    </row>
    <row r="228" spans="1:12">
      <c r="A228" s="1097" t="s">
        <v>929</v>
      </c>
      <c r="B228" s="1097" t="s">
        <v>461</v>
      </c>
      <c r="F228" s="1096">
        <v>0</v>
      </c>
      <c r="G228" s="1096">
        <v>11046034.199999999</v>
      </c>
      <c r="H228" s="1096">
        <v>11046034.199999999</v>
      </c>
      <c r="I228" s="1096">
        <v>11046034.199999999</v>
      </c>
      <c r="J228" s="1096">
        <v>11046034.199999999</v>
      </c>
      <c r="K228" s="1096">
        <v>11046034.199999999</v>
      </c>
      <c r="L228" s="1096">
        <v>0</v>
      </c>
    </row>
    <row r="229" spans="1:12">
      <c r="A229" s="1097" t="s">
        <v>931</v>
      </c>
      <c r="B229" s="1097" t="s">
        <v>462</v>
      </c>
      <c r="F229" s="1096">
        <v>0</v>
      </c>
      <c r="G229" s="1096">
        <v>2974513.1</v>
      </c>
      <c r="H229" s="1096">
        <v>2974513.1</v>
      </c>
      <c r="I229" s="1096">
        <v>2974513.1</v>
      </c>
      <c r="J229" s="1096">
        <v>2974513.1</v>
      </c>
      <c r="K229" s="1096">
        <v>2974513.1</v>
      </c>
      <c r="L229" s="1096">
        <v>0</v>
      </c>
    </row>
    <row r="230" spans="1:12">
      <c r="A230" s="1097" t="s">
        <v>933</v>
      </c>
      <c r="B230" s="1097" t="s">
        <v>463</v>
      </c>
      <c r="F230" s="1096">
        <v>0</v>
      </c>
      <c r="G230" s="1096">
        <v>595131.39</v>
      </c>
      <c r="H230" s="1096">
        <v>595131.39</v>
      </c>
      <c r="I230" s="1096">
        <v>595131.35</v>
      </c>
      <c r="J230" s="1096">
        <v>595131.35</v>
      </c>
      <c r="K230" s="1096">
        <v>584575.35</v>
      </c>
      <c r="L230" s="1096">
        <v>0.04</v>
      </c>
    </row>
    <row r="231" spans="1:12">
      <c r="A231" s="1097" t="s">
        <v>935</v>
      </c>
      <c r="B231" s="1097" t="s">
        <v>464</v>
      </c>
      <c r="F231" s="1096">
        <v>0</v>
      </c>
      <c r="G231" s="1096">
        <v>611734.68999999994</v>
      </c>
      <c r="H231" s="1096">
        <v>611734.68999999994</v>
      </c>
      <c r="I231" s="1096">
        <v>611734.68999999994</v>
      </c>
      <c r="J231" s="1096">
        <v>611734.68999999994</v>
      </c>
      <c r="K231" s="1096">
        <v>611734.68999999994</v>
      </c>
      <c r="L231" s="1096">
        <v>0</v>
      </c>
    </row>
    <row r="232" spans="1:12">
      <c r="A232" s="1097" t="s">
        <v>943</v>
      </c>
      <c r="B232" s="1097" t="s">
        <v>467</v>
      </c>
      <c r="F232" s="1096">
        <v>0</v>
      </c>
      <c r="G232" s="1096">
        <v>1464839.8</v>
      </c>
      <c r="H232" s="1096">
        <v>1464839.8</v>
      </c>
      <c r="I232" s="1096">
        <v>1464839.8</v>
      </c>
      <c r="J232" s="1096">
        <v>1464839.8</v>
      </c>
      <c r="K232" s="1096">
        <v>1464839.8</v>
      </c>
      <c r="L232" s="1096">
        <v>0</v>
      </c>
    </row>
    <row r="233" spans="1:12">
      <c r="A233" s="1097" t="s">
        <v>945</v>
      </c>
      <c r="B233" s="1097" t="s">
        <v>468</v>
      </c>
      <c r="F233" s="1096">
        <v>0</v>
      </c>
      <c r="G233" s="1096">
        <v>25299998.27</v>
      </c>
      <c r="H233" s="1096">
        <v>25299998.27</v>
      </c>
      <c r="I233" s="1096">
        <v>25299998.27</v>
      </c>
      <c r="J233" s="1096">
        <v>25299998.27</v>
      </c>
      <c r="K233" s="1096">
        <v>25200983.289999999</v>
      </c>
      <c r="L233" s="1096">
        <v>0</v>
      </c>
    </row>
    <row r="234" spans="1:12">
      <c r="A234" s="1097" t="s">
        <v>949</v>
      </c>
      <c r="B234" s="1097" t="s">
        <v>470</v>
      </c>
      <c r="F234" s="1096">
        <v>0</v>
      </c>
      <c r="G234" s="1096">
        <v>1014755.42</v>
      </c>
      <c r="H234" s="1096">
        <v>1014755.42</v>
      </c>
      <c r="I234" s="1096">
        <v>1014755.42</v>
      </c>
      <c r="J234" s="1096">
        <v>1014755.42</v>
      </c>
      <c r="K234" s="1096">
        <v>1014755.42</v>
      </c>
      <c r="L234" s="1096">
        <v>0</v>
      </c>
    </row>
    <row r="235" spans="1:12">
      <c r="A235" s="1097" t="s">
        <v>957</v>
      </c>
      <c r="B235" s="1097" t="s">
        <v>473</v>
      </c>
      <c r="F235" s="1096">
        <v>0</v>
      </c>
      <c r="G235" s="1096">
        <v>1578838.96</v>
      </c>
      <c r="H235" s="1096">
        <v>1578838.96</v>
      </c>
      <c r="I235" s="1096">
        <v>1578838.96</v>
      </c>
      <c r="J235" s="1096">
        <v>1578838.96</v>
      </c>
      <c r="K235" s="1096">
        <v>1578838.96</v>
      </c>
      <c r="L235" s="1096">
        <v>0</v>
      </c>
    </row>
    <row r="236" spans="1:12">
      <c r="A236" s="1097" t="s">
        <v>1095</v>
      </c>
      <c r="B236" s="1097" t="s">
        <v>476</v>
      </c>
      <c r="F236" s="1096">
        <v>0</v>
      </c>
      <c r="G236" s="1096">
        <v>178614.01</v>
      </c>
      <c r="H236" s="1096">
        <v>178614.01</v>
      </c>
      <c r="I236" s="1096">
        <v>178614.01</v>
      </c>
      <c r="J236" s="1096">
        <v>178614.01</v>
      </c>
      <c r="K236" s="1096">
        <v>178614.01</v>
      </c>
      <c r="L236" s="1096">
        <v>0</v>
      </c>
    </row>
    <row r="237" spans="1:12">
      <c r="A237" s="1097" t="s">
        <v>1501</v>
      </c>
      <c r="B237" s="1097" t="s">
        <v>483</v>
      </c>
      <c r="F237" s="1096">
        <v>0</v>
      </c>
      <c r="G237" s="1096">
        <v>1096928.8400000001</v>
      </c>
      <c r="H237" s="1096">
        <v>1096928.8400000001</v>
      </c>
      <c r="I237" s="1096">
        <v>1096928.8400000001</v>
      </c>
      <c r="J237" s="1096">
        <v>1096928.8400000001</v>
      </c>
      <c r="K237" s="1096">
        <v>1096928.8400000001</v>
      </c>
      <c r="L237" s="1096">
        <v>0</v>
      </c>
    </row>
    <row r="238" spans="1:12">
      <c r="A238" s="1097" t="s">
        <v>1505</v>
      </c>
      <c r="B238" s="1097" t="s">
        <v>485</v>
      </c>
      <c r="F238" s="1096">
        <v>0</v>
      </c>
      <c r="G238" s="1096">
        <v>3715932.74</v>
      </c>
      <c r="H238" s="1096">
        <v>3715932.74</v>
      </c>
      <c r="I238" s="1096">
        <v>3715932.74</v>
      </c>
      <c r="J238" s="1096">
        <v>3715932.74</v>
      </c>
      <c r="K238" s="1096">
        <v>3715932.74</v>
      </c>
      <c r="L238" s="1096">
        <v>0</v>
      </c>
    </row>
    <row r="239" spans="1:12">
      <c r="A239" s="1097" t="s">
        <v>1721</v>
      </c>
      <c r="B239" s="1097" t="s">
        <v>499</v>
      </c>
      <c r="F239" s="1096">
        <v>0</v>
      </c>
      <c r="G239" s="1096">
        <v>70495.460000000006</v>
      </c>
      <c r="H239" s="1096">
        <v>70495.460000000006</v>
      </c>
      <c r="I239" s="1096">
        <v>70495.460000000006</v>
      </c>
      <c r="J239" s="1096">
        <v>70495.460000000006</v>
      </c>
      <c r="K239" s="1096">
        <v>70495.460000000006</v>
      </c>
      <c r="L239" s="1096">
        <v>0</v>
      </c>
    </row>
    <row r="240" spans="1:12">
      <c r="A240" s="1097" t="s">
        <v>1729</v>
      </c>
      <c r="B240" s="1097" t="s">
        <v>502</v>
      </c>
      <c r="F240" s="1096">
        <v>0</v>
      </c>
      <c r="G240" s="1096">
        <v>286119.48</v>
      </c>
      <c r="H240" s="1096">
        <v>286119.48</v>
      </c>
      <c r="I240" s="1096">
        <v>286119.48</v>
      </c>
      <c r="J240" s="1096">
        <v>286119.48</v>
      </c>
      <c r="K240" s="1096">
        <v>286119.48</v>
      </c>
      <c r="L240" s="1096">
        <v>0</v>
      </c>
    </row>
    <row r="241" spans="1:12">
      <c r="A241" s="1097" t="s">
        <v>1733</v>
      </c>
      <c r="B241" s="1097" t="s">
        <v>504</v>
      </c>
      <c r="F241" s="1096">
        <v>0</v>
      </c>
      <c r="G241" s="1096">
        <v>2623256.56</v>
      </c>
      <c r="H241" s="1096">
        <v>2623256.56</v>
      </c>
      <c r="I241" s="1096">
        <v>2623256.56</v>
      </c>
      <c r="J241" s="1096">
        <v>2623256.56</v>
      </c>
      <c r="K241" s="1096">
        <v>2623256.56</v>
      </c>
      <c r="L241" s="1096">
        <v>0</v>
      </c>
    </row>
    <row r="242" spans="1:12">
      <c r="A242" s="1097" t="s">
        <v>1739</v>
      </c>
      <c r="B242" s="1097" t="s">
        <v>507</v>
      </c>
      <c r="F242" s="1096">
        <v>0</v>
      </c>
      <c r="G242" s="1096">
        <v>652279.68000000005</v>
      </c>
      <c r="H242" s="1096">
        <v>652279.68000000005</v>
      </c>
      <c r="I242" s="1096">
        <v>652279.68000000005</v>
      </c>
      <c r="J242" s="1096">
        <v>652279.68000000005</v>
      </c>
      <c r="K242" s="1096">
        <v>652279.68000000005</v>
      </c>
      <c r="L242" s="1096">
        <v>0</v>
      </c>
    </row>
    <row r="243" spans="1:12">
      <c r="A243" s="1097" t="s">
        <v>1741</v>
      </c>
      <c r="B243" s="1097" t="s">
        <v>508</v>
      </c>
      <c r="F243" s="1096">
        <v>0</v>
      </c>
      <c r="G243" s="1096">
        <v>654126.36</v>
      </c>
      <c r="H243" s="1096">
        <v>654126.36</v>
      </c>
      <c r="I243" s="1096">
        <v>654126.36</v>
      </c>
      <c r="J243" s="1096">
        <v>654126.36</v>
      </c>
      <c r="K243" s="1096">
        <v>654126.36</v>
      </c>
      <c r="L243" s="1096">
        <v>0</v>
      </c>
    </row>
    <row r="244" spans="1:12">
      <c r="A244" s="1097" t="s">
        <v>1755</v>
      </c>
      <c r="B244" s="1097" t="s">
        <v>513</v>
      </c>
      <c r="F244" s="1096">
        <v>0</v>
      </c>
      <c r="G244" s="1096">
        <v>4535451.62</v>
      </c>
      <c r="H244" s="1096">
        <v>4535451.62</v>
      </c>
      <c r="I244" s="1096">
        <v>4535451.62</v>
      </c>
      <c r="J244" s="1096">
        <v>4535451.62</v>
      </c>
      <c r="K244" s="1096">
        <v>4535451.62</v>
      </c>
      <c r="L244" s="1096">
        <v>0</v>
      </c>
    </row>
    <row r="245" spans="1:12">
      <c r="A245" s="1097" t="s">
        <v>1759</v>
      </c>
      <c r="B245" s="1097" t="s">
        <v>515</v>
      </c>
      <c r="F245" s="1096">
        <v>0</v>
      </c>
      <c r="G245" s="1096">
        <v>457688.05</v>
      </c>
      <c r="H245" s="1096">
        <v>457688.05</v>
      </c>
      <c r="I245" s="1096">
        <v>457688.05</v>
      </c>
      <c r="J245" s="1096">
        <v>457688.05</v>
      </c>
      <c r="K245" s="1096">
        <v>457688.05</v>
      </c>
      <c r="L245" s="1096">
        <v>0</v>
      </c>
    </row>
    <row r="246" spans="1:12">
      <c r="A246" s="1097" t="s">
        <v>1769</v>
      </c>
      <c r="B246" s="1097" t="s">
        <v>519</v>
      </c>
      <c r="F246" s="1096">
        <v>0</v>
      </c>
      <c r="G246" s="1096">
        <v>17436743.219999999</v>
      </c>
      <c r="H246" s="1096">
        <v>17436743.219999999</v>
      </c>
      <c r="I246" s="1096">
        <v>17436743.219999999</v>
      </c>
      <c r="J246" s="1096">
        <v>17436743.219999999</v>
      </c>
      <c r="K246" s="1096">
        <v>17436743.219999999</v>
      </c>
      <c r="L246" s="1096">
        <v>0</v>
      </c>
    </row>
    <row r="247" spans="1:12">
      <c r="A247" s="1097" t="s">
        <v>1773</v>
      </c>
      <c r="B247" s="1097" t="s">
        <v>521</v>
      </c>
      <c r="F247" s="1096">
        <v>0</v>
      </c>
      <c r="G247" s="1096">
        <v>26766563.07</v>
      </c>
      <c r="H247" s="1096">
        <v>26766563.07</v>
      </c>
      <c r="I247" s="1096">
        <v>26765933.739999998</v>
      </c>
      <c r="J247" s="1096">
        <v>26765933.739999998</v>
      </c>
      <c r="K247" s="1096">
        <v>24779758.129999999</v>
      </c>
      <c r="L247" s="1096">
        <v>629.33000000000004</v>
      </c>
    </row>
    <row r="248" spans="1:12">
      <c r="A248" s="1097" t="s">
        <v>1807</v>
      </c>
      <c r="B248" s="1097" t="s">
        <v>535</v>
      </c>
      <c r="F248" s="1096">
        <v>0</v>
      </c>
      <c r="G248" s="1096">
        <v>2941690</v>
      </c>
      <c r="H248" s="1096">
        <v>2941690</v>
      </c>
      <c r="I248" s="1096">
        <v>2941690</v>
      </c>
      <c r="J248" s="1096">
        <v>2941690</v>
      </c>
      <c r="K248" s="1096">
        <v>2941690</v>
      </c>
      <c r="L248" s="1096">
        <v>0</v>
      </c>
    </row>
    <row r="249" spans="1:12">
      <c r="A249" s="1097" t="s">
        <v>1815</v>
      </c>
      <c r="B249" s="1097" t="s">
        <v>538</v>
      </c>
      <c r="F249" s="1096">
        <v>0</v>
      </c>
      <c r="G249" s="1096">
        <v>4022883</v>
      </c>
      <c r="H249" s="1096">
        <v>4022883</v>
      </c>
      <c r="I249" s="1096">
        <v>4022883</v>
      </c>
      <c r="J249" s="1096">
        <v>4022883</v>
      </c>
      <c r="K249" s="1096">
        <v>4022883</v>
      </c>
      <c r="L249" s="1096">
        <v>0</v>
      </c>
    </row>
    <row r="250" spans="1:12">
      <c r="A250" s="1097" t="s">
        <v>1825</v>
      </c>
      <c r="B250" s="1097" t="s">
        <v>543</v>
      </c>
      <c r="F250" s="1096">
        <v>0</v>
      </c>
      <c r="G250" s="1096">
        <v>84018.7</v>
      </c>
      <c r="H250" s="1096">
        <v>84018.7</v>
      </c>
      <c r="I250" s="1096">
        <v>84018.7</v>
      </c>
      <c r="J250" s="1096">
        <v>84018.7</v>
      </c>
      <c r="K250" s="1096">
        <v>84018.7</v>
      </c>
      <c r="L250" s="1096">
        <v>0</v>
      </c>
    </row>
    <row r="251" spans="1:12">
      <c r="A251" s="1097" t="s">
        <v>1827</v>
      </c>
      <c r="B251" s="1097" t="s">
        <v>544</v>
      </c>
      <c r="F251" s="1096">
        <v>0</v>
      </c>
      <c r="G251" s="1096">
        <v>3839976.74</v>
      </c>
      <c r="H251" s="1096">
        <v>3839976.74</v>
      </c>
      <c r="I251" s="1096">
        <v>3839976.74</v>
      </c>
      <c r="J251" s="1096">
        <v>3839976.74</v>
      </c>
      <c r="K251" s="1096">
        <v>3839976.74</v>
      </c>
      <c r="L251" s="1096">
        <v>0</v>
      </c>
    </row>
    <row r="252" spans="1:12">
      <c r="E252" s="1091" t="s">
        <v>2669</v>
      </c>
      <c r="F252" s="1094">
        <v>0</v>
      </c>
      <c r="G252" s="1094">
        <v>245355257.40000001</v>
      </c>
      <c r="H252" s="1094">
        <v>245355257.40000001</v>
      </c>
      <c r="I252" s="1094">
        <v>244191054.22</v>
      </c>
      <c r="J252" s="1094">
        <v>244191054.22</v>
      </c>
      <c r="K252" s="1094">
        <v>242060507.63</v>
      </c>
      <c r="L252" s="1094">
        <v>1164203.18</v>
      </c>
    </row>
    <row r="255" spans="1:12">
      <c r="A255" s="1101" t="s">
        <v>2167</v>
      </c>
      <c r="C255" s="1101" t="s">
        <v>2168</v>
      </c>
    </row>
    <row r="256" spans="1:12">
      <c r="A256" s="1097" t="s">
        <v>893</v>
      </c>
      <c r="B256" s="1097" t="s">
        <v>446</v>
      </c>
      <c r="F256" s="1096">
        <v>243099410.00999999</v>
      </c>
      <c r="G256" s="1096">
        <v>-20271768.09</v>
      </c>
      <c r="H256" s="1096">
        <v>222827641.91999999</v>
      </c>
      <c r="I256" s="1096">
        <v>222827641.91999999</v>
      </c>
      <c r="J256" s="1096">
        <v>222827641.91999999</v>
      </c>
      <c r="K256" s="1096">
        <v>222816114.84</v>
      </c>
      <c r="L256" s="1096">
        <v>0</v>
      </c>
    </row>
    <row r="257" spans="1:12">
      <c r="A257" s="1097" t="s">
        <v>895</v>
      </c>
      <c r="B257" s="1097" t="s">
        <v>447</v>
      </c>
      <c r="F257" s="1096">
        <v>448297403.72000003</v>
      </c>
      <c r="G257" s="1096">
        <v>-20412132.91</v>
      </c>
      <c r="H257" s="1096">
        <v>427885270.81</v>
      </c>
      <c r="I257" s="1096">
        <v>427884890.19</v>
      </c>
      <c r="J257" s="1096">
        <v>427884890.19</v>
      </c>
      <c r="K257" s="1096">
        <v>427884890.19</v>
      </c>
      <c r="L257" s="1096">
        <v>380.62</v>
      </c>
    </row>
    <row r="258" spans="1:12">
      <c r="A258" s="1097" t="s">
        <v>899</v>
      </c>
      <c r="B258" s="1097" t="s">
        <v>448</v>
      </c>
      <c r="F258" s="1096">
        <v>1947438778.5999999</v>
      </c>
      <c r="G258" s="1096">
        <v>-107915.44</v>
      </c>
      <c r="H258" s="1096">
        <v>1947330863.1600001</v>
      </c>
      <c r="I258" s="1096">
        <v>1947330863.1500001</v>
      </c>
      <c r="J258" s="1096">
        <v>1947330863.1500001</v>
      </c>
      <c r="K258" s="1096">
        <v>1945195454.5999999</v>
      </c>
      <c r="L258" s="1096">
        <v>0.01</v>
      </c>
    </row>
    <row r="259" spans="1:12">
      <c r="A259" s="1097" t="s">
        <v>903</v>
      </c>
      <c r="B259" s="1097" t="s">
        <v>449</v>
      </c>
      <c r="F259" s="1096">
        <v>351014492.44</v>
      </c>
      <c r="G259" s="1096">
        <v>31914290.989999998</v>
      </c>
      <c r="H259" s="1096">
        <v>382928783.43000001</v>
      </c>
      <c r="I259" s="1096">
        <v>382928783.43000001</v>
      </c>
      <c r="J259" s="1096">
        <v>382928783.43000001</v>
      </c>
      <c r="K259" s="1096">
        <v>382928783.43000001</v>
      </c>
      <c r="L259" s="1096">
        <v>0</v>
      </c>
    </row>
    <row r="260" spans="1:12">
      <c r="A260" s="1097" t="s">
        <v>907</v>
      </c>
      <c r="B260" s="1097" t="s">
        <v>450</v>
      </c>
      <c r="F260" s="1096">
        <v>0</v>
      </c>
      <c r="G260" s="1096">
        <v>22191153.640000001</v>
      </c>
      <c r="H260" s="1096">
        <v>22191153.640000001</v>
      </c>
      <c r="I260" s="1096">
        <v>22191153.640000001</v>
      </c>
      <c r="J260" s="1096">
        <v>22191153.640000001</v>
      </c>
      <c r="K260" s="1096">
        <v>22191153.640000001</v>
      </c>
      <c r="L260" s="1096">
        <v>0</v>
      </c>
    </row>
    <row r="261" spans="1:12">
      <c r="A261" s="1097" t="s">
        <v>909</v>
      </c>
      <c r="B261" s="1097" t="s">
        <v>451</v>
      </c>
      <c r="F261" s="1096">
        <v>238095484.99000001</v>
      </c>
      <c r="G261" s="1096">
        <v>47706845.020000003</v>
      </c>
      <c r="H261" s="1096">
        <v>285802330.00999999</v>
      </c>
      <c r="I261" s="1096">
        <v>285802330.00999999</v>
      </c>
      <c r="J261" s="1096">
        <v>285802330.00999999</v>
      </c>
      <c r="K261" s="1096">
        <v>285727482.23000002</v>
      </c>
      <c r="L261" s="1096">
        <v>0</v>
      </c>
    </row>
    <row r="262" spans="1:12">
      <c r="A262" s="1097" t="s">
        <v>911</v>
      </c>
      <c r="B262" s="1097" t="s">
        <v>452</v>
      </c>
      <c r="F262" s="1096">
        <v>244123420.63999999</v>
      </c>
      <c r="G262" s="1096">
        <v>14892048.529999999</v>
      </c>
      <c r="H262" s="1096">
        <v>259015469.16999999</v>
      </c>
      <c r="I262" s="1096">
        <v>259015469.16999999</v>
      </c>
      <c r="J262" s="1096">
        <v>259015469.16999999</v>
      </c>
      <c r="K262" s="1096">
        <v>258339129.68000001</v>
      </c>
      <c r="L262" s="1096">
        <v>0</v>
      </c>
    </row>
    <row r="263" spans="1:12">
      <c r="A263" s="1097" t="s">
        <v>913</v>
      </c>
      <c r="B263" s="1097" t="s">
        <v>453</v>
      </c>
      <c r="F263" s="1096">
        <v>104583711.73999999</v>
      </c>
      <c r="G263" s="1096">
        <v>75897471.459999993</v>
      </c>
      <c r="H263" s="1096">
        <v>180481183.19999999</v>
      </c>
      <c r="I263" s="1096">
        <v>180481183.19999999</v>
      </c>
      <c r="J263" s="1096">
        <v>180481183.19999999</v>
      </c>
      <c r="K263" s="1096">
        <v>180449863.19999999</v>
      </c>
      <c r="L263" s="1096">
        <v>0</v>
      </c>
    </row>
    <row r="264" spans="1:12">
      <c r="A264" s="1097" t="s">
        <v>915</v>
      </c>
      <c r="B264" s="1097" t="s">
        <v>454</v>
      </c>
      <c r="F264" s="1096">
        <v>47069960.93</v>
      </c>
      <c r="G264" s="1096">
        <v>37612.050000000003</v>
      </c>
      <c r="H264" s="1096">
        <v>47107572.979999997</v>
      </c>
      <c r="I264" s="1096">
        <v>47107572.979999997</v>
      </c>
      <c r="J264" s="1096">
        <v>47107572.979999997</v>
      </c>
      <c r="K264" s="1096">
        <v>47107572.979999997</v>
      </c>
      <c r="L264" s="1096">
        <v>0</v>
      </c>
    </row>
    <row r="265" spans="1:12">
      <c r="A265" s="1097" t="s">
        <v>917</v>
      </c>
      <c r="B265" s="1097" t="s">
        <v>455</v>
      </c>
      <c r="F265" s="1096">
        <v>375839853.19</v>
      </c>
      <c r="G265" s="1096">
        <v>20120685.210000001</v>
      </c>
      <c r="H265" s="1096">
        <v>395960538.39999998</v>
      </c>
      <c r="I265" s="1096">
        <v>395931250.18000001</v>
      </c>
      <c r="J265" s="1096">
        <v>395931250.18000001</v>
      </c>
      <c r="K265" s="1096">
        <v>395910785.30000001</v>
      </c>
      <c r="L265" s="1096">
        <v>29288.22</v>
      </c>
    </row>
    <row r="266" spans="1:12">
      <c r="A266" s="1097" t="s">
        <v>919</v>
      </c>
      <c r="B266" s="1097" t="s">
        <v>456</v>
      </c>
      <c r="F266" s="1096">
        <v>760909817.88999999</v>
      </c>
      <c r="G266" s="1096">
        <v>150042369.75999999</v>
      </c>
      <c r="H266" s="1096">
        <v>910952187.64999998</v>
      </c>
      <c r="I266" s="1096">
        <v>866427528.28999996</v>
      </c>
      <c r="J266" s="1096">
        <v>866427528.28999996</v>
      </c>
      <c r="K266" s="1096">
        <v>866200093.41999996</v>
      </c>
      <c r="L266" s="1096">
        <v>44524659.359999999</v>
      </c>
    </row>
    <row r="267" spans="1:12">
      <c r="A267" s="1097" t="s">
        <v>921</v>
      </c>
      <c r="B267" s="1097" t="s">
        <v>457</v>
      </c>
      <c r="F267" s="1096">
        <v>3155194959.02</v>
      </c>
      <c r="G267" s="1096">
        <v>-2663131087.4499998</v>
      </c>
      <c r="H267" s="1096">
        <v>492063871.56999999</v>
      </c>
      <c r="I267" s="1096">
        <v>0</v>
      </c>
      <c r="J267" s="1096">
        <v>0</v>
      </c>
      <c r="K267" s="1096">
        <v>0</v>
      </c>
      <c r="L267" s="1096">
        <v>492063871.56999999</v>
      </c>
    </row>
    <row r="268" spans="1:12">
      <c r="A268" s="1097" t="s">
        <v>923</v>
      </c>
      <c r="B268" s="1097" t="s">
        <v>458</v>
      </c>
      <c r="F268" s="1096">
        <v>230545239.77000001</v>
      </c>
      <c r="G268" s="1096">
        <v>249364463.77000001</v>
      </c>
      <c r="H268" s="1096">
        <v>479909703.54000002</v>
      </c>
      <c r="I268" s="1096">
        <v>479909703.54000002</v>
      </c>
      <c r="J268" s="1096">
        <v>479909703.54000002</v>
      </c>
      <c r="K268" s="1096">
        <v>479909703.54000002</v>
      </c>
      <c r="L268" s="1096">
        <v>0</v>
      </c>
    </row>
    <row r="269" spans="1:12">
      <c r="A269" s="1097" t="s">
        <v>925</v>
      </c>
      <c r="B269" s="1097" t="s">
        <v>459</v>
      </c>
      <c r="F269" s="1096">
        <v>1282560968.1099999</v>
      </c>
      <c r="G269" s="1096">
        <v>66502282.560000002</v>
      </c>
      <c r="H269" s="1096">
        <v>1349063250.6700001</v>
      </c>
      <c r="I269" s="1096">
        <v>1349063250.6700001</v>
      </c>
      <c r="J269" s="1096">
        <v>1349063250.6700001</v>
      </c>
      <c r="K269" s="1096">
        <v>1349057450.6700001</v>
      </c>
      <c r="L269" s="1096">
        <v>0</v>
      </c>
    </row>
    <row r="270" spans="1:12">
      <c r="A270" s="1097" t="s">
        <v>927</v>
      </c>
      <c r="B270" s="1097" t="s">
        <v>460</v>
      </c>
      <c r="F270" s="1096">
        <v>698890541.83000004</v>
      </c>
      <c r="G270" s="1096">
        <v>-276174485.94</v>
      </c>
      <c r="H270" s="1096">
        <v>422716055.88999999</v>
      </c>
      <c r="I270" s="1096">
        <v>422716055.88999999</v>
      </c>
      <c r="J270" s="1096">
        <v>422716055.88999999</v>
      </c>
      <c r="K270" s="1096">
        <v>422716055.88999999</v>
      </c>
      <c r="L270" s="1096">
        <v>0</v>
      </c>
    </row>
    <row r="271" spans="1:12">
      <c r="A271" s="1097" t="s">
        <v>929</v>
      </c>
      <c r="B271" s="1097" t="s">
        <v>461</v>
      </c>
      <c r="F271" s="1096">
        <v>152526402.02000001</v>
      </c>
      <c r="G271" s="1096">
        <v>35814692.810000002</v>
      </c>
      <c r="H271" s="1096">
        <v>188341094.83000001</v>
      </c>
      <c r="I271" s="1096">
        <v>188341094.83000001</v>
      </c>
      <c r="J271" s="1096">
        <v>188341094.83000001</v>
      </c>
      <c r="K271" s="1096">
        <v>188341094.83000001</v>
      </c>
      <c r="L271" s="1096">
        <v>0</v>
      </c>
    </row>
    <row r="272" spans="1:12">
      <c r="A272" s="1097" t="s">
        <v>931</v>
      </c>
      <c r="B272" s="1097" t="s">
        <v>462</v>
      </c>
      <c r="F272" s="1096">
        <v>0</v>
      </c>
      <c r="G272" s="1096">
        <v>23760447.760000002</v>
      </c>
      <c r="H272" s="1096">
        <v>23760447.760000002</v>
      </c>
      <c r="I272" s="1096">
        <v>23760447.760000002</v>
      </c>
      <c r="J272" s="1096">
        <v>23760447.760000002</v>
      </c>
      <c r="K272" s="1096">
        <v>23249206.059999999</v>
      </c>
      <c r="L272" s="1096">
        <v>0</v>
      </c>
    </row>
    <row r="273" spans="1:12">
      <c r="A273" s="1097" t="s">
        <v>933</v>
      </c>
      <c r="B273" s="1097" t="s">
        <v>463</v>
      </c>
      <c r="F273" s="1096">
        <v>486609275.51999998</v>
      </c>
      <c r="G273" s="1096">
        <v>75934497.109999999</v>
      </c>
      <c r="H273" s="1096">
        <v>562543772.63</v>
      </c>
      <c r="I273" s="1096">
        <v>562541340.39999998</v>
      </c>
      <c r="J273" s="1096">
        <v>562541340.39999998</v>
      </c>
      <c r="K273" s="1096">
        <v>562423688.76999998</v>
      </c>
      <c r="L273" s="1096">
        <v>2432.23</v>
      </c>
    </row>
    <row r="274" spans="1:12">
      <c r="A274" s="1097" t="s">
        <v>935</v>
      </c>
      <c r="B274" s="1097" t="s">
        <v>464</v>
      </c>
      <c r="F274" s="1096">
        <v>43336493.100000001</v>
      </c>
      <c r="G274" s="1096">
        <v>4471412.43</v>
      </c>
      <c r="H274" s="1096">
        <v>47807905.530000001</v>
      </c>
      <c r="I274" s="1096">
        <v>47807905.530000001</v>
      </c>
      <c r="J274" s="1096">
        <v>47807905.530000001</v>
      </c>
      <c r="K274" s="1096">
        <v>47807905.530000001</v>
      </c>
      <c r="L274" s="1096">
        <v>0</v>
      </c>
    </row>
    <row r="275" spans="1:12">
      <c r="A275" s="1097" t="s">
        <v>939</v>
      </c>
      <c r="B275" s="1097" t="s">
        <v>465</v>
      </c>
      <c r="F275" s="1096">
        <v>275453617.51999998</v>
      </c>
      <c r="G275" s="1096">
        <v>7793489.3700000001</v>
      </c>
      <c r="H275" s="1096">
        <v>283247106.88999999</v>
      </c>
      <c r="I275" s="1096">
        <v>283247106.87</v>
      </c>
      <c r="J275" s="1096">
        <v>283247106.87</v>
      </c>
      <c r="K275" s="1096">
        <v>283241603.37</v>
      </c>
      <c r="L275" s="1096">
        <v>0.02</v>
      </c>
    </row>
    <row r="276" spans="1:12">
      <c r="A276" s="1097" t="s">
        <v>941</v>
      </c>
      <c r="B276" s="1097" t="s">
        <v>466</v>
      </c>
      <c r="F276" s="1096">
        <v>7947354.7699999996</v>
      </c>
      <c r="G276" s="1096">
        <v>4908448.66</v>
      </c>
      <c r="H276" s="1096">
        <v>12855803.43</v>
      </c>
      <c r="I276" s="1096">
        <v>12855803.43</v>
      </c>
      <c r="J276" s="1096">
        <v>12855803.43</v>
      </c>
      <c r="K276" s="1096">
        <v>12853128.83</v>
      </c>
      <c r="L276" s="1096">
        <v>0</v>
      </c>
    </row>
    <row r="277" spans="1:12">
      <c r="A277" s="1097" t="s">
        <v>943</v>
      </c>
      <c r="B277" s="1097" t="s">
        <v>467</v>
      </c>
      <c r="F277" s="1096">
        <v>171946269.13</v>
      </c>
      <c r="G277" s="1096">
        <v>4563858.93</v>
      </c>
      <c r="H277" s="1096">
        <v>176510128.06</v>
      </c>
      <c r="I277" s="1096">
        <v>176510128.06</v>
      </c>
      <c r="J277" s="1096">
        <v>176510128.06</v>
      </c>
      <c r="K277" s="1096">
        <v>176510128.06</v>
      </c>
      <c r="L277" s="1096">
        <v>0</v>
      </c>
    </row>
    <row r="278" spans="1:12">
      <c r="A278" s="1097" t="s">
        <v>945</v>
      </c>
      <c r="B278" s="1097" t="s">
        <v>468</v>
      </c>
      <c r="F278" s="1096">
        <v>34283249.530000001</v>
      </c>
      <c r="G278" s="1096">
        <v>5982199.4500000002</v>
      </c>
      <c r="H278" s="1096">
        <v>40265448.979999997</v>
      </c>
      <c r="I278" s="1096">
        <v>40265448.979999997</v>
      </c>
      <c r="J278" s="1096">
        <v>40265448.979999997</v>
      </c>
      <c r="K278" s="1096">
        <v>40217504.630000003</v>
      </c>
      <c r="L278" s="1096">
        <v>0</v>
      </c>
    </row>
    <row r="279" spans="1:12">
      <c r="A279" s="1097" t="s">
        <v>947</v>
      </c>
      <c r="B279" s="1097" t="s">
        <v>469</v>
      </c>
      <c r="F279" s="1096">
        <v>241408637.71000001</v>
      </c>
      <c r="G279" s="1096">
        <v>63732244.799999997</v>
      </c>
      <c r="H279" s="1096">
        <v>305140882.50999999</v>
      </c>
      <c r="I279" s="1096">
        <v>305140882.50999999</v>
      </c>
      <c r="J279" s="1096">
        <v>305140882.50999999</v>
      </c>
      <c r="K279" s="1096">
        <v>305138686.52999997</v>
      </c>
      <c r="L279" s="1096">
        <v>0</v>
      </c>
    </row>
    <row r="280" spans="1:12">
      <c r="A280" s="1097" t="s">
        <v>949</v>
      </c>
      <c r="B280" s="1097" t="s">
        <v>470</v>
      </c>
      <c r="F280" s="1096">
        <v>128382475.06999999</v>
      </c>
      <c r="G280" s="1096">
        <v>16434384.560000001</v>
      </c>
      <c r="H280" s="1096">
        <v>144816859.63</v>
      </c>
      <c r="I280" s="1096">
        <v>144816859.63</v>
      </c>
      <c r="J280" s="1096">
        <v>144816859.63</v>
      </c>
      <c r="K280" s="1096">
        <v>144679569.12</v>
      </c>
      <c r="L280" s="1096">
        <v>0</v>
      </c>
    </row>
    <row r="281" spans="1:12">
      <c r="A281" s="1097" t="s">
        <v>951</v>
      </c>
      <c r="B281" s="1097" t="s">
        <v>471</v>
      </c>
      <c r="F281" s="1096">
        <v>31167723.879999999</v>
      </c>
      <c r="G281" s="1096">
        <v>62299.66</v>
      </c>
      <c r="H281" s="1096">
        <v>31230023.539999999</v>
      </c>
      <c r="I281" s="1096">
        <v>30544815.57</v>
      </c>
      <c r="J281" s="1096">
        <v>30544815.57</v>
      </c>
      <c r="K281" s="1096">
        <v>30538634.489999998</v>
      </c>
      <c r="L281" s="1096">
        <v>685207.97</v>
      </c>
    </row>
    <row r="282" spans="1:12">
      <c r="A282" s="1097" t="s">
        <v>953</v>
      </c>
      <c r="B282" s="1097" t="s">
        <v>472</v>
      </c>
      <c r="F282" s="1096">
        <v>48167807.380000003</v>
      </c>
      <c r="G282" s="1096">
        <v>1586211.95</v>
      </c>
      <c r="H282" s="1096">
        <v>49754019.329999998</v>
      </c>
      <c r="I282" s="1096">
        <v>49754019.329999998</v>
      </c>
      <c r="J282" s="1096">
        <v>49754019.329999998</v>
      </c>
      <c r="K282" s="1096">
        <v>49743734.770000003</v>
      </c>
      <c r="L282" s="1096">
        <v>0</v>
      </c>
    </row>
    <row r="283" spans="1:12">
      <c r="A283" s="1097" t="s">
        <v>957</v>
      </c>
      <c r="B283" s="1097" t="s">
        <v>473</v>
      </c>
      <c r="F283" s="1096">
        <v>0</v>
      </c>
      <c r="G283" s="1096">
        <v>8503652.6500000004</v>
      </c>
      <c r="H283" s="1096">
        <v>8503652.6500000004</v>
      </c>
      <c r="I283" s="1096">
        <v>8503652.6500000004</v>
      </c>
      <c r="J283" s="1096">
        <v>8503652.6500000004</v>
      </c>
      <c r="K283" s="1096">
        <v>8503652.6500000004</v>
      </c>
      <c r="L283" s="1096">
        <v>0</v>
      </c>
    </row>
    <row r="284" spans="1:12">
      <c r="A284" s="1097" t="s">
        <v>1093</v>
      </c>
      <c r="B284" s="1097" t="s">
        <v>475</v>
      </c>
      <c r="F284" s="1096">
        <v>463599151.95999998</v>
      </c>
      <c r="G284" s="1096">
        <v>8224822.9000000004</v>
      </c>
      <c r="H284" s="1096">
        <v>471823974.86000001</v>
      </c>
      <c r="I284" s="1096">
        <v>471823974.86000001</v>
      </c>
      <c r="J284" s="1096">
        <v>471823974.86000001</v>
      </c>
      <c r="K284" s="1096">
        <v>471106847.86000001</v>
      </c>
      <c r="L284" s="1096">
        <v>0</v>
      </c>
    </row>
    <row r="285" spans="1:12">
      <c r="A285" s="1097" t="s">
        <v>1095</v>
      </c>
      <c r="B285" s="1097" t="s">
        <v>476</v>
      </c>
      <c r="F285" s="1096">
        <v>115210313.69</v>
      </c>
      <c r="G285" s="1096">
        <v>0</v>
      </c>
      <c r="H285" s="1096">
        <v>115210313.69</v>
      </c>
      <c r="I285" s="1096">
        <v>115210313.69</v>
      </c>
      <c r="J285" s="1096">
        <v>115210313.69</v>
      </c>
      <c r="K285" s="1096">
        <v>115210313.69</v>
      </c>
      <c r="L285" s="1096">
        <v>0</v>
      </c>
    </row>
    <row r="286" spans="1:12">
      <c r="A286" s="1097" t="s">
        <v>1293</v>
      </c>
      <c r="B286" s="1097" t="s">
        <v>477</v>
      </c>
      <c r="F286" s="1096">
        <v>238491465.37</v>
      </c>
      <c r="G286" s="1096">
        <v>-622902.36</v>
      </c>
      <c r="H286" s="1096">
        <v>237868563.00999999</v>
      </c>
      <c r="I286" s="1096">
        <v>237843915.24000001</v>
      </c>
      <c r="J286" s="1096">
        <v>237843915.24000001</v>
      </c>
      <c r="K286" s="1096">
        <v>237667618.59999999</v>
      </c>
      <c r="L286" s="1096">
        <v>24647.77</v>
      </c>
    </row>
    <row r="287" spans="1:12">
      <c r="A287" s="1097" t="s">
        <v>1295</v>
      </c>
      <c r="B287" s="1097" t="s">
        <v>478</v>
      </c>
      <c r="F287" s="1096">
        <v>869321393.00999999</v>
      </c>
      <c r="G287" s="1096">
        <v>-9960034.5700000003</v>
      </c>
      <c r="H287" s="1096">
        <v>859361358.44000006</v>
      </c>
      <c r="I287" s="1096">
        <v>859357029.25999999</v>
      </c>
      <c r="J287" s="1096">
        <v>859357029.25999999</v>
      </c>
      <c r="K287" s="1096">
        <v>858361632.52999997</v>
      </c>
      <c r="L287" s="1096">
        <v>4329.18</v>
      </c>
    </row>
    <row r="288" spans="1:12">
      <c r="A288" s="1097" t="s">
        <v>1493</v>
      </c>
      <c r="B288" s="1097" t="s">
        <v>479</v>
      </c>
      <c r="F288" s="1096">
        <v>41655638.530000001</v>
      </c>
      <c r="G288" s="1096">
        <v>-42882.61</v>
      </c>
      <c r="H288" s="1096">
        <v>41612755.920000002</v>
      </c>
      <c r="I288" s="1096">
        <v>41612755.920000002</v>
      </c>
      <c r="J288" s="1096">
        <v>41612755.920000002</v>
      </c>
      <c r="K288" s="1096">
        <v>41363622.82</v>
      </c>
      <c r="L288" s="1096">
        <v>0</v>
      </c>
    </row>
    <row r="289" spans="1:12">
      <c r="A289" s="1097" t="s">
        <v>1495</v>
      </c>
      <c r="B289" s="1097" t="s">
        <v>480</v>
      </c>
      <c r="F289" s="1096">
        <v>270297185.41000003</v>
      </c>
      <c r="G289" s="1096">
        <v>5006450.43</v>
      </c>
      <c r="H289" s="1096">
        <v>275303635.83999997</v>
      </c>
      <c r="I289" s="1096">
        <v>274150113.97000003</v>
      </c>
      <c r="J289" s="1096">
        <v>274150113.97000003</v>
      </c>
      <c r="K289" s="1096">
        <v>273945835.97000003</v>
      </c>
      <c r="L289" s="1096">
        <v>1153521.8699999619</v>
      </c>
    </row>
    <row r="290" spans="1:12">
      <c r="A290" s="1097" t="s">
        <v>1497</v>
      </c>
      <c r="B290" s="1097" t="s">
        <v>481</v>
      </c>
      <c r="F290" s="1096">
        <v>0</v>
      </c>
      <c r="G290" s="1096">
        <v>31697637</v>
      </c>
      <c r="H290" s="1096">
        <v>31697637</v>
      </c>
      <c r="I290" s="1096">
        <v>31697637</v>
      </c>
      <c r="J290" s="1096">
        <v>31697637</v>
      </c>
      <c r="K290" s="1096">
        <v>31697637</v>
      </c>
      <c r="L290" s="1096">
        <v>0</v>
      </c>
    </row>
    <row r="291" spans="1:12">
      <c r="A291" s="1097" t="s">
        <v>1499</v>
      </c>
      <c r="B291" s="1097" t="s">
        <v>482</v>
      </c>
      <c r="F291" s="1096">
        <v>12466232.6</v>
      </c>
      <c r="G291" s="1096">
        <v>-3584.19</v>
      </c>
      <c r="H291" s="1096">
        <v>12462648.41</v>
      </c>
      <c r="I291" s="1096">
        <v>12462648.41</v>
      </c>
      <c r="J291" s="1096">
        <v>12462648.41</v>
      </c>
      <c r="K291" s="1096">
        <v>12418117.02</v>
      </c>
      <c r="L291" s="1096">
        <v>0</v>
      </c>
    </row>
    <row r="292" spans="1:12">
      <c r="A292" s="1097" t="s">
        <v>1501</v>
      </c>
      <c r="B292" s="1097" t="s">
        <v>483</v>
      </c>
      <c r="F292" s="1096">
        <v>30888365.379999999</v>
      </c>
      <c r="G292" s="1096">
        <v>984608.48</v>
      </c>
      <c r="H292" s="1096">
        <v>31872973.859999999</v>
      </c>
      <c r="I292" s="1096">
        <v>31872973.859999999</v>
      </c>
      <c r="J292" s="1096">
        <v>31872973.859999999</v>
      </c>
      <c r="K292" s="1096">
        <v>31872973.859999999</v>
      </c>
      <c r="L292" s="1096">
        <v>0</v>
      </c>
    </row>
    <row r="293" spans="1:12">
      <c r="A293" s="1097" t="s">
        <v>1503</v>
      </c>
      <c r="B293" s="1097" t="s">
        <v>484</v>
      </c>
      <c r="F293" s="1096">
        <v>856647820.09000003</v>
      </c>
      <c r="G293" s="1096">
        <v>-37518623.469999999</v>
      </c>
      <c r="H293" s="1096">
        <v>819129196.62</v>
      </c>
      <c r="I293" s="1096">
        <v>819129192.62</v>
      </c>
      <c r="J293" s="1096">
        <v>819129192.62</v>
      </c>
      <c r="K293" s="1096">
        <v>818491006.99000001</v>
      </c>
      <c r="L293" s="1096">
        <v>4</v>
      </c>
    </row>
    <row r="294" spans="1:12">
      <c r="A294" s="1097" t="s">
        <v>1505</v>
      </c>
      <c r="B294" s="1097" t="s">
        <v>485</v>
      </c>
      <c r="F294" s="1096">
        <v>59456715.770000003</v>
      </c>
      <c r="G294" s="1096">
        <v>-44536.2</v>
      </c>
      <c r="H294" s="1096">
        <v>59412179.57</v>
      </c>
      <c r="I294" s="1096">
        <v>59412179.57</v>
      </c>
      <c r="J294" s="1096">
        <v>59412179.57</v>
      </c>
      <c r="K294" s="1096">
        <v>59412179.57</v>
      </c>
      <c r="L294" s="1096">
        <v>0</v>
      </c>
    </row>
    <row r="295" spans="1:12">
      <c r="A295" s="1097" t="s">
        <v>1507</v>
      </c>
      <c r="B295" s="1097" t="s">
        <v>486</v>
      </c>
      <c r="F295" s="1096">
        <v>54691862.100000001</v>
      </c>
      <c r="G295" s="1096">
        <v>-102357.45</v>
      </c>
      <c r="H295" s="1096">
        <v>54589504.649999999</v>
      </c>
      <c r="I295" s="1096">
        <v>54589504.649999999</v>
      </c>
      <c r="J295" s="1096">
        <v>54589504.649999999</v>
      </c>
      <c r="K295" s="1096">
        <v>54231005.649999999</v>
      </c>
      <c r="L295" s="1096">
        <v>0</v>
      </c>
    </row>
    <row r="296" spans="1:12">
      <c r="A296" s="1097" t="s">
        <v>1509</v>
      </c>
      <c r="B296" s="1097" t="s">
        <v>487</v>
      </c>
      <c r="F296" s="1096">
        <v>15085207.109999999</v>
      </c>
      <c r="G296" s="1096">
        <v>-3900.64</v>
      </c>
      <c r="H296" s="1096">
        <v>15081306.470000001</v>
      </c>
      <c r="I296" s="1096">
        <v>15079231.43</v>
      </c>
      <c r="J296" s="1096">
        <v>15079231.43</v>
      </c>
      <c r="K296" s="1096">
        <v>14990761.43</v>
      </c>
      <c r="L296" s="1096">
        <v>2075.04</v>
      </c>
    </row>
    <row r="297" spans="1:12">
      <c r="A297" s="1097" t="s">
        <v>1511</v>
      </c>
      <c r="B297" s="1097" t="s">
        <v>488</v>
      </c>
      <c r="F297" s="1096">
        <v>0</v>
      </c>
      <c r="G297" s="1096">
        <v>20531360.02</v>
      </c>
      <c r="H297" s="1096">
        <v>20531360.02</v>
      </c>
      <c r="I297" s="1096">
        <v>20531360.02</v>
      </c>
      <c r="J297" s="1096">
        <v>20531360.02</v>
      </c>
      <c r="K297" s="1096">
        <v>20381089.02</v>
      </c>
      <c r="L297" s="1096">
        <v>0</v>
      </c>
    </row>
    <row r="298" spans="1:12">
      <c r="A298" s="1097" t="s">
        <v>1693</v>
      </c>
      <c r="B298" s="1097" t="s">
        <v>489</v>
      </c>
      <c r="F298" s="1096">
        <v>281163837.36000001</v>
      </c>
      <c r="G298" s="1096">
        <v>33461590.800000001</v>
      </c>
      <c r="H298" s="1096">
        <v>314625428.16000003</v>
      </c>
      <c r="I298" s="1096">
        <v>314625428.16000003</v>
      </c>
      <c r="J298" s="1096">
        <v>314625428.16000003</v>
      </c>
      <c r="K298" s="1096">
        <v>314055085.10000002</v>
      </c>
      <c r="L298" s="1096">
        <v>0</v>
      </c>
    </row>
    <row r="299" spans="1:12">
      <c r="A299" s="1097" t="s">
        <v>1695</v>
      </c>
      <c r="B299" s="1097" t="s">
        <v>490</v>
      </c>
      <c r="F299" s="1096">
        <v>39344724.939999998</v>
      </c>
      <c r="G299" s="1096">
        <v>2505104.5699999998</v>
      </c>
      <c r="H299" s="1096">
        <v>41849829.509999998</v>
      </c>
      <c r="I299" s="1096">
        <v>41849829.509999998</v>
      </c>
      <c r="J299" s="1096">
        <v>41849829.509999998</v>
      </c>
      <c r="K299" s="1096">
        <v>41842329.509999998</v>
      </c>
      <c r="L299" s="1096">
        <v>0</v>
      </c>
    </row>
    <row r="300" spans="1:12">
      <c r="A300" s="1097" t="s">
        <v>1699</v>
      </c>
      <c r="B300" s="1097" t="s">
        <v>491</v>
      </c>
      <c r="F300" s="1096">
        <v>6665198.5099999998</v>
      </c>
      <c r="G300" s="1096">
        <v>292514.84000000003</v>
      </c>
      <c r="H300" s="1096">
        <v>6957713.3499999996</v>
      </c>
      <c r="I300" s="1096">
        <v>6957713.3499999996</v>
      </c>
      <c r="J300" s="1096">
        <v>6957713.3499999996</v>
      </c>
      <c r="K300" s="1096">
        <v>6938867.9400000004</v>
      </c>
      <c r="L300" s="1096">
        <v>0</v>
      </c>
    </row>
    <row r="301" spans="1:12">
      <c r="A301" s="1097" t="s">
        <v>1703</v>
      </c>
      <c r="B301" s="1097" t="s">
        <v>492</v>
      </c>
      <c r="F301" s="1096">
        <v>0</v>
      </c>
      <c r="G301" s="1096">
        <v>949983.49</v>
      </c>
      <c r="H301" s="1096">
        <v>949983.49</v>
      </c>
      <c r="I301" s="1096">
        <v>949983.49</v>
      </c>
      <c r="J301" s="1096">
        <v>949983.49</v>
      </c>
      <c r="K301" s="1096">
        <v>949983.49</v>
      </c>
      <c r="L301" s="1096">
        <v>0</v>
      </c>
    </row>
    <row r="302" spans="1:12">
      <c r="A302" s="1097" t="s">
        <v>1705</v>
      </c>
      <c r="B302" s="1097" t="s">
        <v>493</v>
      </c>
      <c r="F302" s="1096">
        <v>0</v>
      </c>
      <c r="G302" s="1096">
        <v>3369828.21</v>
      </c>
      <c r="H302" s="1096">
        <v>3369828.21</v>
      </c>
      <c r="I302" s="1096">
        <v>3369828.21</v>
      </c>
      <c r="J302" s="1096">
        <v>3369828.21</v>
      </c>
      <c r="K302" s="1096">
        <v>3369828.21</v>
      </c>
      <c r="L302" s="1096">
        <v>0</v>
      </c>
    </row>
    <row r="303" spans="1:12">
      <c r="A303" s="1097" t="s">
        <v>1707</v>
      </c>
      <c r="B303" s="1097" t="s">
        <v>494</v>
      </c>
      <c r="F303" s="1096">
        <v>0</v>
      </c>
      <c r="G303" s="1096">
        <v>4995631.41</v>
      </c>
      <c r="H303" s="1096">
        <v>4995631.41</v>
      </c>
      <c r="I303" s="1096">
        <v>4995631.41</v>
      </c>
      <c r="J303" s="1096">
        <v>4995631.41</v>
      </c>
      <c r="K303" s="1096">
        <v>4995631.41</v>
      </c>
      <c r="L303" s="1096">
        <v>0</v>
      </c>
    </row>
    <row r="304" spans="1:12">
      <c r="A304" s="1097" t="s">
        <v>1713</v>
      </c>
      <c r="B304" s="1097" t="s">
        <v>495</v>
      </c>
      <c r="F304" s="1096">
        <v>113023611.06</v>
      </c>
      <c r="G304" s="1096">
        <v>4579996.72</v>
      </c>
      <c r="H304" s="1096">
        <v>117603607.78</v>
      </c>
      <c r="I304" s="1096">
        <v>117603607.78</v>
      </c>
      <c r="J304" s="1096">
        <v>117603607.78</v>
      </c>
      <c r="K304" s="1096">
        <v>117585966.55</v>
      </c>
      <c r="L304" s="1096">
        <v>0</v>
      </c>
    </row>
    <row r="305" spans="1:12">
      <c r="A305" s="1097" t="s">
        <v>1715</v>
      </c>
      <c r="B305" s="1097" t="s">
        <v>496</v>
      </c>
      <c r="F305" s="1096">
        <v>299193423.93000001</v>
      </c>
      <c r="G305" s="1096">
        <v>6937574.0099999998</v>
      </c>
      <c r="H305" s="1096">
        <v>306130997.94</v>
      </c>
      <c r="I305" s="1096">
        <v>306130997.94</v>
      </c>
      <c r="J305" s="1096">
        <v>306130997.94</v>
      </c>
      <c r="K305" s="1096">
        <v>305628411.67000002</v>
      </c>
      <c r="L305" s="1096">
        <v>0</v>
      </c>
    </row>
    <row r="306" spans="1:12">
      <c r="A306" s="1097" t="s">
        <v>1717</v>
      </c>
      <c r="B306" s="1097" t="s">
        <v>497</v>
      </c>
      <c r="F306" s="1096">
        <v>8937491.1400000006</v>
      </c>
      <c r="G306" s="1096">
        <v>-256329.33</v>
      </c>
      <c r="H306" s="1096">
        <v>8681161.8100000005</v>
      </c>
      <c r="I306" s="1096">
        <v>8681161.8100000005</v>
      </c>
      <c r="J306" s="1096">
        <v>8681161.8100000005</v>
      </c>
      <c r="K306" s="1096">
        <v>8681161.8100000005</v>
      </c>
      <c r="L306" s="1096">
        <v>0</v>
      </c>
    </row>
    <row r="307" spans="1:12">
      <c r="A307" s="1097" t="s">
        <v>1719</v>
      </c>
      <c r="B307" s="1097" t="s">
        <v>498</v>
      </c>
      <c r="F307" s="1096">
        <v>1815155.97</v>
      </c>
      <c r="G307" s="1096">
        <v>-379507.02</v>
      </c>
      <c r="H307" s="1096">
        <v>1435648.95</v>
      </c>
      <c r="I307" s="1096">
        <v>1412020.5</v>
      </c>
      <c r="J307" s="1096">
        <v>1412020.5</v>
      </c>
      <c r="K307" s="1096">
        <v>1400786.98</v>
      </c>
      <c r="L307" s="1096">
        <v>23628.45</v>
      </c>
    </row>
    <row r="308" spans="1:12">
      <c r="A308" s="1097" t="s">
        <v>1721</v>
      </c>
      <c r="B308" s="1097" t="s">
        <v>499</v>
      </c>
      <c r="F308" s="1096">
        <v>1168960.81</v>
      </c>
      <c r="G308" s="1096">
        <v>-295643.77</v>
      </c>
      <c r="H308" s="1096">
        <v>873317.04</v>
      </c>
      <c r="I308" s="1096">
        <v>811116.02</v>
      </c>
      <c r="J308" s="1096">
        <v>811116.02</v>
      </c>
      <c r="K308" s="1096">
        <v>801116.36</v>
      </c>
      <c r="L308" s="1096">
        <v>62201.02</v>
      </c>
    </row>
    <row r="309" spans="1:12">
      <c r="A309" s="1097" t="s">
        <v>1723</v>
      </c>
      <c r="B309" s="1097" t="s">
        <v>500</v>
      </c>
      <c r="F309" s="1096">
        <v>5560420.5300000003</v>
      </c>
      <c r="G309" s="1096">
        <v>-1405653.32</v>
      </c>
      <c r="H309" s="1096">
        <v>4154767.21</v>
      </c>
      <c r="I309" s="1096">
        <v>4154767.21</v>
      </c>
      <c r="J309" s="1096">
        <v>4154767.21</v>
      </c>
      <c r="K309" s="1096">
        <v>2687051.66</v>
      </c>
      <c r="L309" s="1096">
        <v>0</v>
      </c>
    </row>
    <row r="310" spans="1:12">
      <c r="A310" s="1097" t="s">
        <v>1725</v>
      </c>
      <c r="B310" s="1097" t="s">
        <v>501</v>
      </c>
      <c r="F310" s="1096">
        <v>10929626.289999999</v>
      </c>
      <c r="G310" s="1096">
        <v>-85523.63</v>
      </c>
      <c r="H310" s="1096">
        <v>10844102.66</v>
      </c>
      <c r="I310" s="1096">
        <v>10844102.66</v>
      </c>
      <c r="J310" s="1096">
        <v>10844102.66</v>
      </c>
      <c r="K310" s="1096">
        <v>10844102.66</v>
      </c>
      <c r="L310" s="1096">
        <v>0</v>
      </c>
    </row>
    <row r="311" spans="1:12">
      <c r="A311" s="1097" t="s">
        <v>1729</v>
      </c>
      <c r="B311" s="1097" t="s">
        <v>502</v>
      </c>
      <c r="F311" s="1096">
        <v>4538486.9800000004</v>
      </c>
      <c r="G311" s="1096">
        <v>-207209.7</v>
      </c>
      <c r="H311" s="1096">
        <v>4331277.28</v>
      </c>
      <c r="I311" s="1096">
        <v>4331277.28</v>
      </c>
      <c r="J311" s="1096">
        <v>4331277.28</v>
      </c>
      <c r="K311" s="1096">
        <v>4310242.43</v>
      </c>
      <c r="L311" s="1096">
        <v>0</v>
      </c>
    </row>
    <row r="312" spans="1:12">
      <c r="A312" s="1097" t="s">
        <v>1731</v>
      </c>
      <c r="B312" s="1097" t="s">
        <v>503</v>
      </c>
      <c r="F312" s="1096">
        <v>120912178.90000001</v>
      </c>
      <c r="G312" s="1096">
        <v>9440154.5999999996</v>
      </c>
      <c r="H312" s="1096">
        <v>130352333.5</v>
      </c>
      <c r="I312" s="1096">
        <v>130352333.5</v>
      </c>
      <c r="J312" s="1096">
        <v>130352333.5</v>
      </c>
      <c r="K312" s="1096">
        <v>130343684.75</v>
      </c>
      <c r="L312" s="1096">
        <v>0</v>
      </c>
    </row>
    <row r="313" spans="1:12">
      <c r="A313" s="1097" t="s">
        <v>1733</v>
      </c>
      <c r="B313" s="1097" t="s">
        <v>504</v>
      </c>
      <c r="F313" s="1096">
        <v>63326263.210000001</v>
      </c>
      <c r="G313" s="1096">
        <v>9360858.9800000004</v>
      </c>
      <c r="H313" s="1096">
        <v>72687122.189999998</v>
      </c>
      <c r="I313" s="1096">
        <v>72687122.189999998</v>
      </c>
      <c r="J313" s="1096">
        <v>72687122.189999998</v>
      </c>
      <c r="K313" s="1096">
        <v>72687122.189999998</v>
      </c>
      <c r="L313" s="1096">
        <v>0</v>
      </c>
    </row>
    <row r="314" spans="1:12">
      <c r="A314" s="1097" t="s">
        <v>1735</v>
      </c>
      <c r="B314" s="1097" t="s">
        <v>505</v>
      </c>
      <c r="F314" s="1096">
        <v>4914790.2699999996</v>
      </c>
      <c r="G314" s="1096">
        <v>-210497.59</v>
      </c>
      <c r="H314" s="1096">
        <v>4704292.68</v>
      </c>
      <c r="I314" s="1096">
        <v>4704292.68</v>
      </c>
      <c r="J314" s="1096">
        <v>4704292.68</v>
      </c>
      <c r="K314" s="1096">
        <v>4704292.68</v>
      </c>
      <c r="L314" s="1096">
        <v>0</v>
      </c>
    </row>
    <row r="315" spans="1:12">
      <c r="A315" s="1097" t="s">
        <v>1737</v>
      </c>
      <c r="B315" s="1097" t="s">
        <v>506</v>
      </c>
      <c r="F315" s="1096">
        <v>78572510.920000002</v>
      </c>
      <c r="G315" s="1096">
        <v>2576330.54</v>
      </c>
      <c r="H315" s="1096">
        <v>81148841.459999993</v>
      </c>
      <c r="I315" s="1096">
        <v>81148841.459999993</v>
      </c>
      <c r="J315" s="1096">
        <v>81148841.459999993</v>
      </c>
      <c r="K315" s="1096">
        <v>81049650.980000004</v>
      </c>
      <c r="L315" s="1096">
        <v>0</v>
      </c>
    </row>
    <row r="316" spans="1:12">
      <c r="A316" s="1097" t="s">
        <v>1739</v>
      </c>
      <c r="B316" s="1097" t="s">
        <v>507</v>
      </c>
      <c r="F316" s="1096">
        <v>0</v>
      </c>
      <c r="G316" s="1096">
        <v>8492849.0500000007</v>
      </c>
      <c r="H316" s="1096">
        <v>8492849.0500000007</v>
      </c>
      <c r="I316" s="1096">
        <v>8492849.0500000007</v>
      </c>
      <c r="J316" s="1096">
        <v>8492849.0500000007</v>
      </c>
      <c r="K316" s="1096">
        <v>7925901.1799999997</v>
      </c>
      <c r="L316" s="1096">
        <v>0</v>
      </c>
    </row>
    <row r="317" spans="1:12">
      <c r="A317" s="1097" t="s">
        <v>1741</v>
      </c>
      <c r="B317" s="1097" t="s">
        <v>508</v>
      </c>
      <c r="F317" s="1096">
        <v>510514428.87</v>
      </c>
      <c r="G317" s="1096">
        <v>-9512632.7400000002</v>
      </c>
      <c r="H317" s="1096">
        <v>501001796.13</v>
      </c>
      <c r="I317" s="1096">
        <v>500243945.08999997</v>
      </c>
      <c r="J317" s="1096">
        <v>500243945.08999997</v>
      </c>
      <c r="K317" s="1096">
        <v>499676186.19999999</v>
      </c>
      <c r="L317" s="1096">
        <v>757851.04</v>
      </c>
    </row>
    <row r="318" spans="1:12">
      <c r="A318" s="1097" t="s">
        <v>1743</v>
      </c>
      <c r="B318" s="1097" t="s">
        <v>509</v>
      </c>
      <c r="F318" s="1096">
        <v>28140222.620000001</v>
      </c>
      <c r="G318" s="1096">
        <v>4252003.3600000003</v>
      </c>
      <c r="H318" s="1096">
        <v>32392225.98</v>
      </c>
      <c r="I318" s="1096">
        <v>32392225.98</v>
      </c>
      <c r="J318" s="1096">
        <v>32392225.98</v>
      </c>
      <c r="K318" s="1096">
        <v>32355168.100000001</v>
      </c>
      <c r="L318" s="1096">
        <v>0</v>
      </c>
    </row>
    <row r="319" spans="1:12">
      <c r="A319" s="1097" t="s">
        <v>1747</v>
      </c>
      <c r="B319" s="1097" t="s">
        <v>510</v>
      </c>
      <c r="F319" s="1096">
        <v>7925896.3200000003</v>
      </c>
      <c r="G319" s="1096">
        <v>87620.31</v>
      </c>
      <c r="H319" s="1096">
        <v>8013516.6299999999</v>
      </c>
      <c r="I319" s="1096">
        <v>8012938.1399999997</v>
      </c>
      <c r="J319" s="1096">
        <v>8012938.1399999997</v>
      </c>
      <c r="K319" s="1096">
        <v>7973638.1399999997</v>
      </c>
      <c r="L319" s="1096">
        <v>578.49</v>
      </c>
    </row>
    <row r="320" spans="1:12">
      <c r="A320" s="1097" t="s">
        <v>1751</v>
      </c>
      <c r="B320" s="1097" t="s">
        <v>511</v>
      </c>
      <c r="F320" s="1096">
        <v>0</v>
      </c>
      <c r="G320" s="1096">
        <v>4175214</v>
      </c>
      <c r="H320" s="1096">
        <v>4175214</v>
      </c>
      <c r="I320" s="1096">
        <v>4175214</v>
      </c>
      <c r="J320" s="1096">
        <v>4175214</v>
      </c>
      <c r="K320" s="1096">
        <v>2483714.73</v>
      </c>
      <c r="L320" s="1096">
        <v>0</v>
      </c>
    </row>
    <row r="321" spans="1:12">
      <c r="A321" s="1097" t="s">
        <v>1753</v>
      </c>
      <c r="B321" s="1097" t="s">
        <v>512</v>
      </c>
      <c r="F321" s="1096">
        <v>0</v>
      </c>
      <c r="G321" s="1096">
        <v>10107500</v>
      </c>
      <c r="H321" s="1096">
        <v>10107500</v>
      </c>
      <c r="I321" s="1096">
        <v>10107500</v>
      </c>
      <c r="J321" s="1096">
        <v>10107500</v>
      </c>
      <c r="K321" s="1096">
        <v>10107500</v>
      </c>
      <c r="L321" s="1096">
        <v>0</v>
      </c>
    </row>
    <row r="322" spans="1:12">
      <c r="A322" s="1097" t="s">
        <v>1755</v>
      </c>
      <c r="B322" s="1097" t="s">
        <v>513</v>
      </c>
      <c r="F322" s="1096">
        <v>45198072.280000001</v>
      </c>
      <c r="G322" s="1096">
        <v>4279714.76</v>
      </c>
      <c r="H322" s="1096">
        <v>49477787.039999999</v>
      </c>
      <c r="I322" s="1096">
        <v>49477689.880000003</v>
      </c>
      <c r="J322" s="1096">
        <v>49477689.880000003</v>
      </c>
      <c r="K322" s="1096">
        <v>49477689.880000003</v>
      </c>
      <c r="L322" s="1096">
        <v>97.16</v>
      </c>
    </row>
    <row r="323" spans="1:12">
      <c r="A323" s="1097" t="s">
        <v>1757</v>
      </c>
      <c r="B323" s="1097" t="s">
        <v>514</v>
      </c>
      <c r="F323" s="1096">
        <v>27797821.989999998</v>
      </c>
      <c r="G323" s="1096">
        <v>-906198.73</v>
      </c>
      <c r="H323" s="1096">
        <v>26891623.260000002</v>
      </c>
      <c r="I323" s="1096">
        <v>26891581.93</v>
      </c>
      <c r="J323" s="1096">
        <v>26891581.93</v>
      </c>
      <c r="K323" s="1096">
        <v>26879581.93</v>
      </c>
      <c r="L323" s="1096">
        <v>41.33</v>
      </c>
    </row>
    <row r="324" spans="1:12">
      <c r="A324" s="1097" t="s">
        <v>1759</v>
      </c>
      <c r="B324" s="1097" t="s">
        <v>515</v>
      </c>
      <c r="F324" s="1096">
        <v>15673167.779999999</v>
      </c>
      <c r="G324" s="1096">
        <v>515504.58</v>
      </c>
      <c r="H324" s="1096">
        <v>16188672.359999999</v>
      </c>
      <c r="I324" s="1096">
        <v>16188672.359999999</v>
      </c>
      <c r="J324" s="1096">
        <v>16188672.359999999</v>
      </c>
      <c r="K324" s="1096">
        <v>16188672.359999999</v>
      </c>
      <c r="L324" s="1096">
        <v>0</v>
      </c>
    </row>
    <row r="325" spans="1:12">
      <c r="A325" s="1097" t="s">
        <v>1767</v>
      </c>
      <c r="B325" s="1097" t="s">
        <v>518</v>
      </c>
      <c r="F325" s="1096">
        <v>37328302.549999997</v>
      </c>
      <c r="G325" s="1096">
        <v>-224133.92</v>
      </c>
      <c r="H325" s="1096">
        <v>37104168.630000003</v>
      </c>
      <c r="I325" s="1096">
        <v>37104168.630000003</v>
      </c>
      <c r="J325" s="1096">
        <v>36942942.630000003</v>
      </c>
      <c r="K325" s="1096">
        <v>36347754.460000001</v>
      </c>
      <c r="L325" s="1096">
        <v>0</v>
      </c>
    </row>
    <row r="326" spans="1:12">
      <c r="A326" s="1097" t="s">
        <v>1769</v>
      </c>
      <c r="B326" s="1097" t="s">
        <v>519</v>
      </c>
      <c r="F326" s="1096">
        <v>267855346</v>
      </c>
      <c r="G326" s="1096">
        <v>37475296.659999996</v>
      </c>
      <c r="H326" s="1096">
        <v>305330642.66000003</v>
      </c>
      <c r="I326" s="1096">
        <v>305330642.66000003</v>
      </c>
      <c r="J326" s="1096">
        <v>305330642.66000003</v>
      </c>
      <c r="K326" s="1096">
        <v>303803088.16000003</v>
      </c>
      <c r="L326" s="1096">
        <v>0</v>
      </c>
    </row>
    <row r="327" spans="1:12">
      <c r="A327" s="1097" t="s">
        <v>1771</v>
      </c>
      <c r="B327" s="1097" t="s">
        <v>520</v>
      </c>
      <c r="F327" s="1096">
        <v>1172672944.4000001</v>
      </c>
      <c r="G327" s="1096">
        <v>15795447.33</v>
      </c>
      <c r="H327" s="1096">
        <v>1188468391.73</v>
      </c>
      <c r="I327" s="1096">
        <v>1188468391.73</v>
      </c>
      <c r="J327" s="1096">
        <v>1188468391.73</v>
      </c>
      <c r="K327" s="1096">
        <v>887361739.92999995</v>
      </c>
      <c r="L327" s="1096">
        <v>0</v>
      </c>
    </row>
    <row r="328" spans="1:12">
      <c r="A328" s="1097" t="s">
        <v>1773</v>
      </c>
      <c r="B328" s="1097" t="s">
        <v>521</v>
      </c>
      <c r="F328" s="1096">
        <v>401310656.30000001</v>
      </c>
      <c r="G328" s="1096">
        <v>68157326.299999997</v>
      </c>
      <c r="H328" s="1096">
        <v>469467982.60000002</v>
      </c>
      <c r="I328" s="1096">
        <v>468362722.36000001</v>
      </c>
      <c r="J328" s="1096">
        <v>468362722.36000001</v>
      </c>
      <c r="K328" s="1096">
        <v>433724078.12</v>
      </c>
      <c r="L328" s="1096">
        <v>1105260.24</v>
      </c>
    </row>
    <row r="329" spans="1:12">
      <c r="A329" s="1097" t="s">
        <v>1775</v>
      </c>
      <c r="B329" s="1097" t="s">
        <v>522</v>
      </c>
      <c r="F329" s="1096">
        <v>17761338.68</v>
      </c>
      <c r="G329" s="1096">
        <v>513491.1</v>
      </c>
      <c r="H329" s="1096">
        <v>18274829.780000001</v>
      </c>
      <c r="I329" s="1096">
        <v>18274829.75</v>
      </c>
      <c r="J329" s="1096">
        <v>18274829.75</v>
      </c>
      <c r="K329" s="1096">
        <v>18274829.75</v>
      </c>
      <c r="L329" s="1096">
        <v>0.03</v>
      </c>
    </row>
    <row r="330" spans="1:12">
      <c r="A330" s="1097" t="s">
        <v>1777</v>
      </c>
      <c r="B330" s="1097" t="s">
        <v>523</v>
      </c>
      <c r="F330" s="1096">
        <v>15282949.83</v>
      </c>
      <c r="G330" s="1096">
        <v>0</v>
      </c>
      <c r="H330" s="1096">
        <v>15282949.83</v>
      </c>
      <c r="I330" s="1096">
        <v>15282949.83</v>
      </c>
      <c r="J330" s="1096">
        <v>15282949.83</v>
      </c>
      <c r="K330" s="1096">
        <v>15282949.83</v>
      </c>
      <c r="L330" s="1096">
        <v>0</v>
      </c>
    </row>
    <row r="331" spans="1:12">
      <c r="A331" s="1097" t="s">
        <v>1779</v>
      </c>
      <c r="B331" s="1097" t="s">
        <v>524</v>
      </c>
      <c r="F331" s="1096">
        <v>18847108.93</v>
      </c>
      <c r="G331" s="1096">
        <v>1080610.1499999999</v>
      </c>
      <c r="H331" s="1096">
        <v>19927719.079999998</v>
      </c>
      <c r="I331" s="1096">
        <v>19914945.5</v>
      </c>
      <c r="J331" s="1096">
        <v>19914945.5</v>
      </c>
      <c r="K331" s="1096">
        <v>19914945.5</v>
      </c>
      <c r="L331" s="1096">
        <v>12773.579999997615</v>
      </c>
    </row>
    <row r="332" spans="1:12">
      <c r="A332" s="1097" t="s">
        <v>1781</v>
      </c>
      <c r="B332" s="1097" t="s">
        <v>525</v>
      </c>
      <c r="F332" s="1096">
        <v>19937209</v>
      </c>
      <c r="G332" s="1096">
        <v>-27.43</v>
      </c>
      <c r="H332" s="1096">
        <v>19937181.57</v>
      </c>
      <c r="I332" s="1096">
        <v>19937181.57</v>
      </c>
      <c r="J332" s="1096">
        <v>19937181.57</v>
      </c>
      <c r="K332" s="1096">
        <v>19937181.57</v>
      </c>
      <c r="L332" s="1096">
        <v>0</v>
      </c>
    </row>
    <row r="333" spans="1:12">
      <c r="A333" s="1097" t="s">
        <v>1783</v>
      </c>
      <c r="B333" s="1097" t="s">
        <v>526</v>
      </c>
      <c r="F333" s="1096">
        <v>94164278.5</v>
      </c>
      <c r="G333" s="1096">
        <v>-5073338</v>
      </c>
      <c r="H333" s="1096">
        <v>89090940.5</v>
      </c>
      <c r="I333" s="1096">
        <v>89090940.5</v>
      </c>
      <c r="J333" s="1096">
        <v>89090940.5</v>
      </c>
      <c r="K333" s="1096">
        <v>89076190.700000003</v>
      </c>
      <c r="L333" s="1096">
        <v>0</v>
      </c>
    </row>
    <row r="334" spans="1:12">
      <c r="A334" s="1097" t="s">
        <v>1785</v>
      </c>
      <c r="B334" s="1097" t="s">
        <v>527</v>
      </c>
      <c r="F334" s="1096">
        <v>62177885.899999999</v>
      </c>
      <c r="G334" s="1096">
        <v>0</v>
      </c>
      <c r="H334" s="1096">
        <v>62177885.899999999</v>
      </c>
      <c r="I334" s="1096">
        <v>62177885.899999999</v>
      </c>
      <c r="J334" s="1096">
        <v>62177885.899999999</v>
      </c>
      <c r="K334" s="1096">
        <v>62030247.960000001</v>
      </c>
      <c r="L334" s="1096">
        <v>0</v>
      </c>
    </row>
    <row r="335" spans="1:12">
      <c r="A335" s="1097" t="s">
        <v>1787</v>
      </c>
      <c r="B335" s="1097" t="s">
        <v>528</v>
      </c>
      <c r="F335" s="1096">
        <v>43647662.270000003</v>
      </c>
      <c r="G335" s="1096">
        <v>0</v>
      </c>
      <c r="H335" s="1096">
        <v>43647662.270000003</v>
      </c>
      <c r="I335" s="1096">
        <v>43625909.869999997</v>
      </c>
      <c r="J335" s="1096">
        <v>43625909.869999997</v>
      </c>
      <c r="K335" s="1096">
        <v>43625909.869999997</v>
      </c>
      <c r="L335" s="1096">
        <v>21752.400000000001</v>
      </c>
    </row>
    <row r="336" spans="1:12">
      <c r="A336" s="1097" t="s">
        <v>1789</v>
      </c>
      <c r="B336" s="1097" t="s">
        <v>529</v>
      </c>
      <c r="F336" s="1096">
        <v>112710620.31</v>
      </c>
      <c r="G336" s="1096">
        <v>-2081328</v>
      </c>
      <c r="H336" s="1096">
        <v>110629292.31</v>
      </c>
      <c r="I336" s="1096">
        <v>110629292.31</v>
      </c>
      <c r="J336" s="1096">
        <v>110629292.31</v>
      </c>
      <c r="K336" s="1096">
        <v>110629292.31</v>
      </c>
      <c r="L336" s="1096">
        <v>0</v>
      </c>
    </row>
    <row r="337" spans="1:12">
      <c r="A337" s="1097" t="s">
        <v>1791</v>
      </c>
      <c r="B337" s="1097" t="s">
        <v>530</v>
      </c>
      <c r="F337" s="1096">
        <v>22834391.800000001</v>
      </c>
      <c r="G337" s="1096">
        <v>0</v>
      </c>
      <c r="H337" s="1096">
        <v>22834391.800000001</v>
      </c>
      <c r="I337" s="1096">
        <v>22833699.800000001</v>
      </c>
      <c r="J337" s="1096">
        <v>22833699.800000001</v>
      </c>
      <c r="K337" s="1096">
        <v>22833699.800000001</v>
      </c>
      <c r="L337" s="1096">
        <v>692</v>
      </c>
    </row>
    <row r="338" spans="1:12">
      <c r="A338" s="1097" t="s">
        <v>1799</v>
      </c>
      <c r="B338" s="1097" t="s">
        <v>533</v>
      </c>
      <c r="F338" s="1096">
        <v>92197699.230000004</v>
      </c>
      <c r="G338" s="1096">
        <v>3990076.43</v>
      </c>
      <c r="H338" s="1096">
        <v>96187775.659999996</v>
      </c>
      <c r="I338" s="1096">
        <v>96187775.659999996</v>
      </c>
      <c r="J338" s="1096">
        <v>96187775.659999996</v>
      </c>
      <c r="K338" s="1096">
        <v>96187775.659999996</v>
      </c>
      <c r="L338" s="1096">
        <v>0</v>
      </c>
    </row>
    <row r="339" spans="1:12">
      <c r="A339" s="1097" t="s">
        <v>1801</v>
      </c>
      <c r="B339" s="1097" t="s">
        <v>534</v>
      </c>
      <c r="F339" s="1096">
        <v>13031624.91</v>
      </c>
      <c r="G339" s="1096">
        <v>-1060342.02</v>
      </c>
      <c r="H339" s="1096">
        <v>11971282.890000001</v>
      </c>
      <c r="I339" s="1096">
        <v>11971282.890000001</v>
      </c>
      <c r="J339" s="1096">
        <v>11971282.890000001</v>
      </c>
      <c r="K339" s="1096">
        <v>11918213.470000001</v>
      </c>
      <c r="L339" s="1096">
        <v>0</v>
      </c>
    </row>
    <row r="340" spans="1:12">
      <c r="A340" s="1097" t="s">
        <v>1807</v>
      </c>
      <c r="B340" s="1097" t="s">
        <v>535</v>
      </c>
      <c r="F340" s="1096">
        <v>17493978.780000001</v>
      </c>
      <c r="G340" s="1096">
        <v>-245573.72</v>
      </c>
      <c r="H340" s="1096">
        <v>17248405.059999999</v>
      </c>
      <c r="I340" s="1096">
        <v>17248405.059999999</v>
      </c>
      <c r="J340" s="1096">
        <v>17248405.059999999</v>
      </c>
      <c r="K340" s="1096">
        <v>17225927.309999999</v>
      </c>
      <c r="L340" s="1096">
        <v>0</v>
      </c>
    </row>
    <row r="341" spans="1:12">
      <c r="A341" s="1097" t="s">
        <v>1809</v>
      </c>
      <c r="B341" s="1097" t="s">
        <v>536</v>
      </c>
      <c r="F341" s="1096">
        <v>17007815.77</v>
      </c>
      <c r="G341" s="1096">
        <v>-883259.73</v>
      </c>
      <c r="H341" s="1096">
        <v>16124556.039999999</v>
      </c>
      <c r="I341" s="1096">
        <v>16123456.640000001</v>
      </c>
      <c r="J341" s="1096">
        <v>16123456.640000001</v>
      </c>
      <c r="K341" s="1096">
        <v>16123456.640000001</v>
      </c>
      <c r="L341" s="1096">
        <v>1099.4000000000001</v>
      </c>
    </row>
    <row r="342" spans="1:12">
      <c r="A342" s="1097" t="s">
        <v>1813</v>
      </c>
      <c r="B342" s="1097" t="s">
        <v>537</v>
      </c>
      <c r="F342" s="1096">
        <v>2798775.04</v>
      </c>
      <c r="G342" s="1096">
        <v>-53765.14</v>
      </c>
      <c r="H342" s="1096">
        <v>2745009.9</v>
      </c>
      <c r="I342" s="1096">
        <v>2745009.79</v>
      </c>
      <c r="J342" s="1096">
        <v>2745009.79</v>
      </c>
      <c r="K342" s="1096">
        <v>2745009.79</v>
      </c>
      <c r="L342" s="1096">
        <v>0.11</v>
      </c>
    </row>
    <row r="343" spans="1:12">
      <c r="A343" s="1097" t="s">
        <v>1815</v>
      </c>
      <c r="B343" s="1097" t="s">
        <v>538</v>
      </c>
      <c r="F343" s="1096">
        <v>22631591.18</v>
      </c>
      <c r="G343" s="1096">
        <v>2450527.33</v>
      </c>
      <c r="H343" s="1096">
        <v>25082118.510000002</v>
      </c>
      <c r="I343" s="1096">
        <v>25082118.510000002</v>
      </c>
      <c r="J343" s="1096">
        <v>25082118.510000002</v>
      </c>
      <c r="K343" s="1096">
        <v>25082118.510000002</v>
      </c>
      <c r="L343" s="1096">
        <v>0</v>
      </c>
    </row>
    <row r="344" spans="1:12">
      <c r="A344" s="1097" t="s">
        <v>1817</v>
      </c>
      <c r="B344" s="1097" t="s">
        <v>539</v>
      </c>
      <c r="F344" s="1096">
        <v>3368198.69</v>
      </c>
      <c r="G344" s="1096">
        <v>860723.64</v>
      </c>
      <c r="H344" s="1096">
        <v>4228922.33</v>
      </c>
      <c r="I344" s="1096">
        <v>4066969.1</v>
      </c>
      <c r="J344" s="1096">
        <v>4066969.1</v>
      </c>
      <c r="K344" s="1096">
        <v>3786481.86</v>
      </c>
      <c r="L344" s="1096">
        <v>161953.23000000001</v>
      </c>
    </row>
    <row r="345" spans="1:12">
      <c r="A345" s="1097" t="s">
        <v>1819</v>
      </c>
      <c r="B345" s="1097" t="s">
        <v>540</v>
      </c>
      <c r="F345" s="1096">
        <v>13258041.220000001</v>
      </c>
      <c r="G345" s="1096">
        <v>-13258041.220000001</v>
      </c>
      <c r="H345" s="1096">
        <v>0</v>
      </c>
      <c r="I345" s="1096">
        <v>0</v>
      </c>
      <c r="J345" s="1096">
        <v>0</v>
      </c>
      <c r="K345" s="1096">
        <v>0</v>
      </c>
      <c r="L345" s="1096">
        <v>0</v>
      </c>
    </row>
    <row r="346" spans="1:12">
      <c r="A346" s="1097" t="s">
        <v>1821</v>
      </c>
      <c r="B346" s="1097" t="s">
        <v>541</v>
      </c>
      <c r="F346" s="1096">
        <v>70193911.530000001</v>
      </c>
      <c r="G346" s="1096">
        <v>27181417.280000001</v>
      </c>
      <c r="H346" s="1096">
        <v>97375328.810000002</v>
      </c>
      <c r="I346" s="1096">
        <v>97374828.810000002</v>
      </c>
      <c r="J346" s="1096">
        <v>97374828.810000002</v>
      </c>
      <c r="K346" s="1096">
        <v>93234828.930000007</v>
      </c>
      <c r="L346" s="1096">
        <v>500</v>
      </c>
    </row>
    <row r="347" spans="1:12">
      <c r="A347" s="1097" t="s">
        <v>1823</v>
      </c>
      <c r="B347" s="1097" t="s">
        <v>542</v>
      </c>
      <c r="F347" s="1096">
        <v>5168930.84</v>
      </c>
      <c r="G347" s="1096">
        <v>-2373171.7599999998</v>
      </c>
      <c r="H347" s="1096">
        <v>2795759.08</v>
      </c>
      <c r="I347" s="1096">
        <v>2795759.08</v>
      </c>
      <c r="J347" s="1096">
        <v>2795759.08</v>
      </c>
      <c r="K347" s="1096">
        <v>2424424.9700000002</v>
      </c>
      <c r="L347" s="1096">
        <v>0</v>
      </c>
    </row>
    <row r="348" spans="1:12">
      <c r="A348" s="1097" t="s">
        <v>1825</v>
      </c>
      <c r="B348" s="1097" t="s">
        <v>543</v>
      </c>
      <c r="F348" s="1096">
        <v>4578560.45</v>
      </c>
      <c r="G348" s="1096">
        <v>-2463216.92</v>
      </c>
      <c r="H348" s="1096">
        <v>2115343.5299999998</v>
      </c>
      <c r="I348" s="1096">
        <v>2115343.52</v>
      </c>
      <c r="J348" s="1096">
        <v>2115343.52</v>
      </c>
      <c r="K348" s="1096">
        <v>2115343.52</v>
      </c>
      <c r="L348" s="1096">
        <v>9.9999997019767761E-3</v>
      </c>
    </row>
    <row r="349" spans="1:12">
      <c r="A349" s="1097" t="s">
        <v>1827</v>
      </c>
      <c r="B349" s="1097" t="s">
        <v>544</v>
      </c>
      <c r="F349" s="1096">
        <v>6021550.2199999997</v>
      </c>
      <c r="G349" s="1096">
        <v>188867.75</v>
      </c>
      <c r="H349" s="1096">
        <v>6210417.9699999997</v>
      </c>
      <c r="I349" s="1096">
        <v>6202360.71</v>
      </c>
      <c r="J349" s="1096">
        <v>6202360.71</v>
      </c>
      <c r="K349" s="1096">
        <v>6175355.2800000003</v>
      </c>
      <c r="L349" s="1096">
        <v>8057.26</v>
      </c>
    </row>
    <row r="350" spans="1:12">
      <c r="A350" s="1097" t="s">
        <v>2671</v>
      </c>
      <c r="B350" s="1097" t="s">
        <v>546</v>
      </c>
      <c r="F350" s="1096">
        <v>0</v>
      </c>
      <c r="G350" s="1096">
        <v>1800002</v>
      </c>
      <c r="H350" s="1096">
        <v>1800002</v>
      </c>
      <c r="I350" s="1096">
        <v>935648.25</v>
      </c>
      <c r="J350" s="1096">
        <v>935648.25</v>
      </c>
      <c r="K350" s="1096">
        <v>909128.25</v>
      </c>
      <c r="L350" s="1096">
        <v>864353.75</v>
      </c>
    </row>
    <row r="351" spans="1:12">
      <c r="A351" s="1097" t="s">
        <v>2672</v>
      </c>
      <c r="B351" s="1097" t="s">
        <v>547</v>
      </c>
      <c r="F351" s="1096">
        <v>66340492.729999997</v>
      </c>
      <c r="G351" s="1096">
        <v>-8976995.3699999992</v>
      </c>
      <c r="H351" s="1096">
        <v>57363497.359999999</v>
      </c>
      <c r="I351" s="1096">
        <v>57363497.350000001</v>
      </c>
      <c r="J351" s="1096">
        <v>57363497.350000001</v>
      </c>
      <c r="K351" s="1096">
        <v>56903165.609999999</v>
      </c>
      <c r="L351" s="1096">
        <v>0.01</v>
      </c>
    </row>
    <row r="352" spans="1:12">
      <c r="A352" s="1097" t="s">
        <v>2673</v>
      </c>
      <c r="B352" s="1097" t="s">
        <v>548</v>
      </c>
      <c r="F352" s="1096">
        <v>12611429.220000001</v>
      </c>
      <c r="G352" s="1096">
        <v>-210399.89</v>
      </c>
      <c r="H352" s="1096">
        <v>12401029.33</v>
      </c>
      <c r="I352" s="1096">
        <v>12401029.33</v>
      </c>
      <c r="J352" s="1096">
        <v>12401029.33</v>
      </c>
      <c r="K352" s="1096">
        <v>12392377.07</v>
      </c>
      <c r="L352" s="1096">
        <v>0</v>
      </c>
    </row>
    <row r="353" spans="1:12">
      <c r="A353" s="1097" t="s">
        <v>2674</v>
      </c>
      <c r="B353" s="1097" t="s">
        <v>549</v>
      </c>
      <c r="F353" s="1096">
        <v>4681660.68</v>
      </c>
      <c r="G353" s="1096">
        <v>-995654.42</v>
      </c>
      <c r="H353" s="1096">
        <v>3686006.26</v>
      </c>
      <c r="I353" s="1096">
        <v>3686006.26</v>
      </c>
      <c r="J353" s="1096">
        <v>3686006.26</v>
      </c>
      <c r="K353" s="1096">
        <v>3684706.26</v>
      </c>
      <c r="L353" s="1096">
        <v>0</v>
      </c>
    </row>
    <row r="354" spans="1:12">
      <c r="A354" s="1097" t="s">
        <v>2675</v>
      </c>
      <c r="B354" s="1097" t="s">
        <v>550</v>
      </c>
      <c r="F354" s="1096">
        <v>0</v>
      </c>
      <c r="G354" s="1096">
        <v>1885856.59</v>
      </c>
      <c r="H354" s="1096">
        <v>1885856.59</v>
      </c>
      <c r="I354" s="1096">
        <v>1885856.59</v>
      </c>
      <c r="J354" s="1096">
        <v>1885856.59</v>
      </c>
      <c r="K354" s="1096">
        <v>1885856.59</v>
      </c>
      <c r="L354" s="1096">
        <v>0</v>
      </c>
    </row>
    <row r="355" spans="1:12">
      <c r="A355" s="1097" t="s">
        <v>2676</v>
      </c>
      <c r="B355" s="1097" t="s">
        <v>551</v>
      </c>
      <c r="F355" s="1096">
        <v>0</v>
      </c>
      <c r="G355" s="1096">
        <v>1703876.48</v>
      </c>
      <c r="H355" s="1096">
        <v>1703876.48</v>
      </c>
      <c r="I355" s="1096">
        <v>1703876.48</v>
      </c>
      <c r="J355" s="1096">
        <v>1703876.48</v>
      </c>
      <c r="K355" s="1096">
        <v>1703876.48</v>
      </c>
      <c r="L355" s="1096">
        <v>0</v>
      </c>
    </row>
    <row r="356" spans="1:12">
      <c r="A356" s="1097" t="s">
        <v>2677</v>
      </c>
      <c r="B356" s="1097" t="s">
        <v>552</v>
      </c>
      <c r="F356" s="1096">
        <v>0</v>
      </c>
      <c r="G356" s="1096">
        <v>1737564.1</v>
      </c>
      <c r="H356" s="1096">
        <v>1737564.1</v>
      </c>
      <c r="I356" s="1096">
        <v>1737564.1</v>
      </c>
      <c r="J356" s="1096">
        <v>1737564.1</v>
      </c>
      <c r="K356" s="1096">
        <v>1737564.1</v>
      </c>
      <c r="L356" s="1096">
        <v>0</v>
      </c>
    </row>
    <row r="357" spans="1:12">
      <c r="A357" s="1097" t="s">
        <v>2678</v>
      </c>
      <c r="B357" s="1097" t="s">
        <v>553</v>
      </c>
      <c r="F357" s="1096">
        <v>8463416.9900000002</v>
      </c>
      <c r="G357" s="1096">
        <v>-56674.55</v>
      </c>
      <c r="H357" s="1096">
        <v>8406742.4399999995</v>
      </c>
      <c r="I357" s="1096">
        <v>8406742.4399999995</v>
      </c>
      <c r="J357" s="1096">
        <v>8406742.4399999995</v>
      </c>
      <c r="K357" s="1096">
        <v>8406742.4399999995</v>
      </c>
      <c r="L357" s="1096">
        <v>0</v>
      </c>
    </row>
    <row r="358" spans="1:12">
      <c r="A358" s="1097" t="s">
        <v>2679</v>
      </c>
      <c r="B358" s="1097" t="s">
        <v>554</v>
      </c>
      <c r="F358" s="1096">
        <v>5717533.1100000003</v>
      </c>
      <c r="G358" s="1096">
        <v>-440467.22</v>
      </c>
      <c r="H358" s="1096">
        <v>5277065.8899999997</v>
      </c>
      <c r="I358" s="1096">
        <v>5277065.8899999997</v>
      </c>
      <c r="J358" s="1096">
        <v>5277065.8899999997</v>
      </c>
      <c r="K358" s="1096">
        <v>5277065.8899999997</v>
      </c>
      <c r="L358" s="1096">
        <v>0</v>
      </c>
    </row>
    <row r="359" spans="1:12">
      <c r="A359" s="1097" t="s">
        <v>2680</v>
      </c>
      <c r="B359" s="1097" t="s">
        <v>555</v>
      </c>
      <c r="F359" s="1096">
        <v>8858150.6600000001</v>
      </c>
      <c r="G359" s="1096">
        <v>-4386025.2699999996</v>
      </c>
      <c r="H359" s="1096">
        <v>4472125.3899999997</v>
      </c>
      <c r="I359" s="1096">
        <v>4472125.3899999997</v>
      </c>
      <c r="J359" s="1096">
        <v>4472125.3899999997</v>
      </c>
      <c r="K359" s="1096">
        <v>4472125.3899999997</v>
      </c>
      <c r="L359" s="1096">
        <v>0</v>
      </c>
    </row>
    <row r="360" spans="1:12">
      <c r="A360" s="1097" t="s">
        <v>2681</v>
      </c>
      <c r="B360" s="1097" t="s">
        <v>556</v>
      </c>
      <c r="F360" s="1096">
        <v>205059730.30000001</v>
      </c>
      <c r="G360" s="1096">
        <v>4599105.34</v>
      </c>
      <c r="H360" s="1096">
        <v>209658835.63999999</v>
      </c>
      <c r="I360" s="1096">
        <v>209658835.63999999</v>
      </c>
      <c r="J360" s="1096">
        <v>209658835.63999999</v>
      </c>
      <c r="K360" s="1096">
        <v>209658835.63999999</v>
      </c>
      <c r="L360" s="1096">
        <v>0</v>
      </c>
    </row>
    <row r="361" spans="1:12">
      <c r="E361" s="1091" t="s">
        <v>2669</v>
      </c>
      <c r="F361" s="1094">
        <v>19318034776.23</v>
      </c>
      <c r="G361" s="1094">
        <v>-1805975717.0599997</v>
      </c>
      <c r="H361" s="1094">
        <v>17512059059.169998</v>
      </c>
      <c r="I361" s="1094">
        <v>16970547801.799999</v>
      </c>
      <c r="J361" s="1094">
        <v>16970386575.799999</v>
      </c>
      <c r="K361" s="1094">
        <v>16613669369.780001</v>
      </c>
      <c r="L361" s="1094">
        <v>541511257.37</v>
      </c>
    </row>
    <row r="364" spans="1:12">
      <c r="A364" s="1101" t="s">
        <v>2176</v>
      </c>
      <c r="C364" s="1101" t="s">
        <v>2177</v>
      </c>
    </row>
    <row r="365" spans="1:12">
      <c r="A365" s="1097" t="s">
        <v>895</v>
      </c>
      <c r="B365" s="1097" t="s">
        <v>447</v>
      </c>
      <c r="F365" s="1096">
        <v>0</v>
      </c>
      <c r="G365" s="1096">
        <v>24795900</v>
      </c>
      <c r="H365" s="1096">
        <v>24795900</v>
      </c>
      <c r="I365" s="1096">
        <v>24795900</v>
      </c>
      <c r="J365" s="1096">
        <v>24795900</v>
      </c>
      <c r="K365" s="1096">
        <v>24795900</v>
      </c>
      <c r="L365" s="1096">
        <v>0</v>
      </c>
    </row>
    <row r="366" spans="1:12">
      <c r="A366" s="1097" t="s">
        <v>911</v>
      </c>
      <c r="B366" s="1097" t="s">
        <v>452</v>
      </c>
      <c r="F366" s="1096">
        <v>0</v>
      </c>
      <c r="G366" s="1096">
        <v>6277800</v>
      </c>
      <c r="H366" s="1096">
        <v>6277800</v>
      </c>
      <c r="I366" s="1096">
        <v>6277800</v>
      </c>
      <c r="J366" s="1096">
        <v>6277800</v>
      </c>
      <c r="K366" s="1096">
        <v>6277800</v>
      </c>
      <c r="L366" s="1096">
        <v>0</v>
      </c>
    </row>
    <row r="367" spans="1:12">
      <c r="A367" s="1097" t="s">
        <v>913</v>
      </c>
      <c r="B367" s="1097" t="s">
        <v>453</v>
      </c>
      <c r="F367" s="1096">
        <v>0</v>
      </c>
      <c r="G367" s="1096">
        <v>177660000</v>
      </c>
      <c r="H367" s="1096">
        <v>177660000</v>
      </c>
      <c r="I367" s="1096">
        <v>177660000</v>
      </c>
      <c r="J367" s="1096">
        <v>177660000</v>
      </c>
      <c r="K367" s="1096">
        <v>177660000</v>
      </c>
      <c r="L367" s="1096">
        <v>0</v>
      </c>
    </row>
    <row r="368" spans="1:12">
      <c r="A368" s="1097" t="s">
        <v>917</v>
      </c>
      <c r="B368" s="1097" t="s">
        <v>455</v>
      </c>
      <c r="F368" s="1096">
        <v>0</v>
      </c>
      <c r="G368" s="1096">
        <v>388786848.85000002</v>
      </c>
      <c r="H368" s="1096">
        <v>388786848.85000002</v>
      </c>
      <c r="I368" s="1096">
        <v>388786848.85000002</v>
      </c>
      <c r="J368" s="1096">
        <v>388786848.85000002</v>
      </c>
      <c r="K368" s="1096">
        <v>388774244.36000001</v>
      </c>
      <c r="L368" s="1096">
        <v>0</v>
      </c>
    </row>
    <row r="369" spans="1:12">
      <c r="A369" s="1097" t="s">
        <v>921</v>
      </c>
      <c r="B369" s="1097" t="s">
        <v>457</v>
      </c>
      <c r="F369" s="1096">
        <v>0</v>
      </c>
      <c r="G369" s="1096">
        <v>7033031.5199999996</v>
      </c>
      <c r="H369" s="1096">
        <v>7033031.5199999996</v>
      </c>
      <c r="I369" s="1096">
        <v>0</v>
      </c>
      <c r="J369" s="1096">
        <v>0</v>
      </c>
      <c r="K369" s="1096">
        <v>0</v>
      </c>
      <c r="L369" s="1096">
        <v>7033031.5199999996</v>
      </c>
    </row>
    <row r="370" spans="1:12">
      <c r="A370" s="1097" t="s">
        <v>925</v>
      </c>
      <c r="B370" s="1097" t="s">
        <v>459</v>
      </c>
      <c r="F370" s="1096">
        <v>0</v>
      </c>
      <c r="G370" s="1096">
        <v>16949803.530000001</v>
      </c>
      <c r="H370" s="1096">
        <v>16949803.530000001</v>
      </c>
      <c r="I370" s="1096">
        <v>16949803.530000001</v>
      </c>
      <c r="J370" s="1096">
        <v>16949803.530000001</v>
      </c>
      <c r="K370" s="1096">
        <v>16949803.530000001</v>
      </c>
      <c r="L370" s="1096">
        <v>0</v>
      </c>
    </row>
    <row r="371" spans="1:12">
      <c r="A371" s="1097" t="s">
        <v>949</v>
      </c>
      <c r="B371" s="1097" t="s">
        <v>470</v>
      </c>
      <c r="F371" s="1096">
        <v>0</v>
      </c>
      <c r="G371" s="1096">
        <v>12760000</v>
      </c>
      <c r="H371" s="1096">
        <v>12760000</v>
      </c>
      <c r="I371" s="1096">
        <v>12760000</v>
      </c>
      <c r="J371" s="1096">
        <v>12760000</v>
      </c>
      <c r="K371" s="1096">
        <v>12760000</v>
      </c>
      <c r="L371" s="1096">
        <v>0</v>
      </c>
    </row>
    <row r="372" spans="1:12">
      <c r="A372" s="1097" t="s">
        <v>1295</v>
      </c>
      <c r="B372" s="1097" t="s">
        <v>478</v>
      </c>
      <c r="F372" s="1096">
        <v>0</v>
      </c>
      <c r="G372" s="1096">
        <v>9960034.5700000003</v>
      </c>
      <c r="H372" s="1096">
        <v>9960034.5700000003</v>
      </c>
      <c r="I372" s="1096">
        <v>9960034.5700000003</v>
      </c>
      <c r="J372" s="1096">
        <v>9960034.5700000003</v>
      </c>
      <c r="K372" s="1096">
        <v>9960034.5700000003</v>
      </c>
      <c r="L372" s="1096">
        <v>0</v>
      </c>
    </row>
    <row r="373" spans="1:12">
      <c r="A373" s="1097" t="s">
        <v>1693</v>
      </c>
      <c r="B373" s="1097" t="s">
        <v>489</v>
      </c>
      <c r="F373" s="1096">
        <v>0</v>
      </c>
      <c r="G373" s="1096">
        <v>442747100.31</v>
      </c>
      <c r="H373" s="1096">
        <v>442747100.31</v>
      </c>
      <c r="I373" s="1096">
        <v>435486396.54000002</v>
      </c>
      <c r="J373" s="1096">
        <v>435486396.54000002</v>
      </c>
      <c r="K373" s="1096">
        <v>256498502.63</v>
      </c>
      <c r="L373" s="1096">
        <v>7260703.7699999996</v>
      </c>
    </row>
    <row r="374" spans="1:12">
      <c r="A374" s="1097" t="s">
        <v>1733</v>
      </c>
      <c r="B374" s="1097" t="s">
        <v>504</v>
      </c>
      <c r="F374" s="1096">
        <v>0</v>
      </c>
      <c r="G374" s="1096">
        <v>13817648.560000001</v>
      </c>
      <c r="H374" s="1096">
        <v>13817648.560000001</v>
      </c>
      <c r="I374" s="1096">
        <v>13817648.560000001</v>
      </c>
      <c r="J374" s="1096">
        <v>13817648.560000001</v>
      </c>
      <c r="K374" s="1096">
        <v>13817648.560000001</v>
      </c>
      <c r="L374" s="1096">
        <v>0</v>
      </c>
    </row>
    <row r="375" spans="1:12">
      <c r="A375" s="1097" t="s">
        <v>1751</v>
      </c>
      <c r="B375" s="1097" t="s">
        <v>511</v>
      </c>
      <c r="F375" s="1096">
        <v>0</v>
      </c>
      <c r="G375" s="1096">
        <v>15000000</v>
      </c>
      <c r="H375" s="1096">
        <v>15000000</v>
      </c>
      <c r="I375" s="1096">
        <v>15000000</v>
      </c>
      <c r="J375" s="1096">
        <v>15000000</v>
      </c>
      <c r="K375" s="1096">
        <v>15000000</v>
      </c>
      <c r="L375" s="1096">
        <v>0</v>
      </c>
    </row>
    <row r="376" spans="1:12">
      <c r="A376" s="1097" t="s">
        <v>2682</v>
      </c>
      <c r="B376" s="1097" t="s">
        <v>558</v>
      </c>
      <c r="F376" s="1096">
        <v>0</v>
      </c>
      <c r="G376" s="1096">
        <v>37348828.829999998</v>
      </c>
      <c r="H376" s="1096">
        <v>37348828.829999998</v>
      </c>
      <c r="I376" s="1096">
        <v>37348828.829999998</v>
      </c>
      <c r="J376" s="1096">
        <v>37348828.829999998</v>
      </c>
      <c r="K376" s="1096">
        <v>37348828.829999998</v>
      </c>
      <c r="L376" s="1096">
        <v>0</v>
      </c>
    </row>
    <row r="377" spans="1:12">
      <c r="E377" s="1091" t="s">
        <v>2669</v>
      </c>
      <c r="F377" s="1094">
        <v>0</v>
      </c>
      <c r="G377" s="1094">
        <v>1153136996.1700001</v>
      </c>
      <c r="H377" s="1094">
        <v>1153136996.1700001</v>
      </c>
      <c r="I377" s="1094">
        <v>1138843260.8800001</v>
      </c>
      <c r="J377" s="1094">
        <v>1138843260.8800001</v>
      </c>
      <c r="K377" s="1094">
        <v>959842762.48000002</v>
      </c>
      <c r="L377" s="1094">
        <v>14293735.289999999</v>
      </c>
    </row>
    <row r="380" spans="1:12">
      <c r="A380" s="1101" t="s">
        <v>2190</v>
      </c>
      <c r="C380" s="1101" t="s">
        <v>2191</v>
      </c>
    </row>
    <row r="381" spans="1:12">
      <c r="A381" s="1097" t="s">
        <v>903</v>
      </c>
      <c r="B381" s="1097" t="s">
        <v>449</v>
      </c>
      <c r="F381" s="1096">
        <v>0</v>
      </c>
      <c r="G381" s="1096">
        <v>3449067.05</v>
      </c>
      <c r="H381" s="1096">
        <v>3449067.05</v>
      </c>
      <c r="I381" s="1096">
        <v>3449067.05</v>
      </c>
      <c r="J381" s="1096">
        <v>3449067.05</v>
      </c>
      <c r="K381" s="1096">
        <v>3449067.05</v>
      </c>
      <c r="L381" s="1096">
        <v>0</v>
      </c>
    </row>
    <row r="382" spans="1:12">
      <c r="A382" s="1097" t="s">
        <v>921</v>
      </c>
      <c r="B382" s="1097" t="s">
        <v>457</v>
      </c>
      <c r="F382" s="1096">
        <v>0</v>
      </c>
      <c r="G382" s="1096">
        <v>6838514.3899999997</v>
      </c>
      <c r="H382" s="1096">
        <v>6838514.3899999997</v>
      </c>
      <c r="I382" s="1096">
        <v>0</v>
      </c>
      <c r="J382" s="1096">
        <v>0</v>
      </c>
      <c r="K382" s="1096">
        <v>0</v>
      </c>
      <c r="L382" s="1096">
        <v>6838514.3899999997</v>
      </c>
    </row>
    <row r="383" spans="1:12">
      <c r="E383" s="1091" t="s">
        <v>2669</v>
      </c>
      <c r="F383" s="1094">
        <v>0</v>
      </c>
      <c r="G383" s="1094">
        <v>10287581.439999999</v>
      </c>
      <c r="H383" s="1094">
        <v>10287581.439999999</v>
      </c>
      <c r="I383" s="1094">
        <v>3449067.05</v>
      </c>
      <c r="J383" s="1094">
        <v>3449067.05</v>
      </c>
      <c r="K383" s="1094">
        <v>3449067.05</v>
      </c>
      <c r="L383" s="1094">
        <v>6838514.3899999997</v>
      </c>
    </row>
    <row r="386" spans="1:12">
      <c r="A386" s="1101" t="s">
        <v>2192</v>
      </c>
      <c r="C386" s="1101" t="s">
        <v>2193</v>
      </c>
    </row>
    <row r="387" spans="1:12">
      <c r="A387" s="1097" t="s">
        <v>903</v>
      </c>
      <c r="B387" s="1097" t="s">
        <v>449</v>
      </c>
      <c r="F387" s="1096">
        <v>0</v>
      </c>
      <c r="G387" s="1096">
        <v>10413595.18</v>
      </c>
      <c r="H387" s="1096">
        <v>10413595.18</v>
      </c>
      <c r="I387" s="1096">
        <v>10413595.18</v>
      </c>
      <c r="J387" s="1096">
        <v>10413595.18</v>
      </c>
      <c r="K387" s="1096">
        <v>10413595.18</v>
      </c>
      <c r="L387" s="1096">
        <v>0</v>
      </c>
    </row>
    <row r="388" spans="1:12">
      <c r="A388" s="1097" t="s">
        <v>921</v>
      </c>
      <c r="B388" s="1097" t="s">
        <v>457</v>
      </c>
      <c r="F388" s="1096">
        <v>0</v>
      </c>
      <c r="G388" s="1096">
        <v>106854.17</v>
      </c>
      <c r="H388" s="1096">
        <v>106854.17</v>
      </c>
      <c r="I388" s="1096">
        <v>0</v>
      </c>
      <c r="J388" s="1096">
        <v>0</v>
      </c>
      <c r="K388" s="1096">
        <v>0</v>
      </c>
      <c r="L388" s="1096">
        <v>106854.17</v>
      </c>
    </row>
    <row r="389" spans="1:12">
      <c r="E389" s="1091" t="s">
        <v>2669</v>
      </c>
      <c r="F389" s="1094">
        <v>0</v>
      </c>
      <c r="G389" s="1094">
        <v>10520449.35</v>
      </c>
      <c r="H389" s="1094">
        <v>10520449.35</v>
      </c>
      <c r="I389" s="1094">
        <v>10413595.18</v>
      </c>
      <c r="J389" s="1094">
        <v>10413595.18</v>
      </c>
      <c r="K389" s="1094">
        <v>10413595.18</v>
      </c>
      <c r="L389" s="1094">
        <v>106854.17</v>
      </c>
    </row>
    <row r="392" spans="1:12">
      <c r="A392" s="1101" t="s">
        <v>2171</v>
      </c>
      <c r="C392" s="1101" t="s">
        <v>2172</v>
      </c>
    </row>
    <row r="393" spans="1:12">
      <c r="A393" s="1097" t="s">
        <v>907</v>
      </c>
      <c r="B393" s="1097" t="s">
        <v>450</v>
      </c>
      <c r="F393" s="1096">
        <v>0</v>
      </c>
      <c r="G393" s="1096">
        <v>11471705.609999999</v>
      </c>
      <c r="H393" s="1096">
        <v>11471705.609999999</v>
      </c>
      <c r="I393" s="1096">
        <v>11471705.609999999</v>
      </c>
      <c r="J393" s="1096">
        <v>11471705.609999999</v>
      </c>
      <c r="K393" s="1096">
        <v>11471705.609999999</v>
      </c>
      <c r="L393" s="1096">
        <v>0</v>
      </c>
    </row>
    <row r="394" spans="1:12">
      <c r="A394" s="1097" t="s">
        <v>913</v>
      </c>
      <c r="B394" s="1097" t="s">
        <v>453</v>
      </c>
      <c r="F394" s="1096">
        <v>0</v>
      </c>
      <c r="G394" s="1096">
        <v>12859120.02</v>
      </c>
      <c r="H394" s="1096">
        <v>12859120.02</v>
      </c>
      <c r="I394" s="1096">
        <v>12859120.02</v>
      </c>
      <c r="J394" s="1096">
        <v>12859120.02</v>
      </c>
      <c r="K394" s="1096">
        <v>12859120.02</v>
      </c>
      <c r="L394" s="1096">
        <v>0</v>
      </c>
    </row>
    <row r="395" spans="1:12">
      <c r="A395" s="1097" t="s">
        <v>915</v>
      </c>
      <c r="B395" s="1097" t="s">
        <v>454</v>
      </c>
      <c r="F395" s="1096">
        <v>0</v>
      </c>
      <c r="G395" s="1096">
        <v>24295484.800000001</v>
      </c>
      <c r="H395" s="1096">
        <v>24295484.800000001</v>
      </c>
      <c r="I395" s="1096">
        <v>24295484.800000001</v>
      </c>
      <c r="J395" s="1096">
        <v>24295484.800000001</v>
      </c>
      <c r="K395" s="1096">
        <v>14785484.800000001</v>
      </c>
      <c r="L395" s="1096">
        <v>0</v>
      </c>
    </row>
    <row r="396" spans="1:12">
      <c r="A396" s="1097" t="s">
        <v>921</v>
      </c>
      <c r="B396" s="1097" t="s">
        <v>457</v>
      </c>
      <c r="F396" s="1096">
        <v>576713637</v>
      </c>
      <c r="G396" s="1096">
        <v>-458472979.97000003</v>
      </c>
      <c r="H396" s="1096">
        <v>118240657.03</v>
      </c>
      <c r="I396" s="1096">
        <v>0</v>
      </c>
      <c r="J396" s="1096">
        <v>0</v>
      </c>
      <c r="K396" s="1096">
        <v>0</v>
      </c>
      <c r="L396" s="1096">
        <v>118240657.03</v>
      </c>
    </row>
    <row r="397" spans="1:12">
      <c r="A397" s="1097" t="s">
        <v>931</v>
      </c>
      <c r="B397" s="1097" t="s">
        <v>462</v>
      </c>
      <c r="F397" s="1096">
        <v>0</v>
      </c>
      <c r="G397" s="1096">
        <v>14656173.24</v>
      </c>
      <c r="H397" s="1096">
        <v>14656173.24</v>
      </c>
      <c r="I397" s="1096">
        <v>14656173.24</v>
      </c>
      <c r="J397" s="1096">
        <v>14656173.24</v>
      </c>
      <c r="K397" s="1096">
        <v>14656173.24</v>
      </c>
      <c r="L397" s="1096">
        <v>0</v>
      </c>
    </row>
    <row r="398" spans="1:12">
      <c r="A398" s="1097" t="s">
        <v>939</v>
      </c>
      <c r="B398" s="1097" t="s">
        <v>465</v>
      </c>
      <c r="F398" s="1096">
        <v>0</v>
      </c>
      <c r="G398" s="1096">
        <v>888551</v>
      </c>
      <c r="H398" s="1096">
        <v>888551</v>
      </c>
      <c r="I398" s="1096">
        <v>888551</v>
      </c>
      <c r="J398" s="1096">
        <v>888551</v>
      </c>
      <c r="K398" s="1096">
        <v>888551</v>
      </c>
      <c r="L398" s="1096">
        <v>0</v>
      </c>
    </row>
    <row r="399" spans="1:12">
      <c r="A399" s="1097" t="s">
        <v>951</v>
      </c>
      <c r="B399" s="1097" t="s">
        <v>471</v>
      </c>
      <c r="F399" s="1096">
        <v>0</v>
      </c>
      <c r="G399" s="1096">
        <v>18766339.210000001</v>
      </c>
      <c r="H399" s="1096">
        <v>18766339.210000001</v>
      </c>
      <c r="I399" s="1096">
        <v>17811961.609999999</v>
      </c>
      <c r="J399" s="1096">
        <v>17811961.609999999</v>
      </c>
      <c r="K399" s="1096">
        <v>17811961.609999999</v>
      </c>
      <c r="L399" s="1096">
        <v>954377.6</v>
      </c>
    </row>
    <row r="400" spans="1:12">
      <c r="A400" s="1097" t="s">
        <v>953</v>
      </c>
      <c r="B400" s="1097" t="s">
        <v>472</v>
      </c>
      <c r="F400" s="1096">
        <v>0</v>
      </c>
      <c r="G400" s="1096">
        <v>353942.81</v>
      </c>
      <c r="H400" s="1096">
        <v>353942.81</v>
      </c>
      <c r="I400" s="1096">
        <v>353942.81</v>
      </c>
      <c r="J400" s="1096">
        <v>353942.81</v>
      </c>
      <c r="K400" s="1096">
        <v>353942.81</v>
      </c>
      <c r="L400" s="1096">
        <v>0</v>
      </c>
    </row>
    <row r="401" spans="1:12">
      <c r="A401" s="1097" t="s">
        <v>957</v>
      </c>
      <c r="B401" s="1097" t="s">
        <v>473</v>
      </c>
      <c r="F401" s="1096">
        <v>0</v>
      </c>
      <c r="G401" s="1096">
        <v>10219843.68</v>
      </c>
      <c r="H401" s="1096">
        <v>10219843.68</v>
      </c>
      <c r="I401" s="1096">
        <v>10219843.68</v>
      </c>
      <c r="J401" s="1096">
        <v>10219843.68</v>
      </c>
      <c r="K401" s="1096">
        <v>10219843.68</v>
      </c>
      <c r="L401" s="1096">
        <v>0</v>
      </c>
    </row>
    <row r="402" spans="1:12">
      <c r="A402" s="1097" t="s">
        <v>1093</v>
      </c>
      <c r="B402" s="1097" t="s">
        <v>475</v>
      </c>
      <c r="F402" s="1096">
        <v>0</v>
      </c>
      <c r="G402" s="1096">
        <v>250000000</v>
      </c>
      <c r="H402" s="1096">
        <v>250000000</v>
      </c>
      <c r="I402" s="1096">
        <v>250000000</v>
      </c>
      <c r="J402" s="1096">
        <v>250000000</v>
      </c>
      <c r="K402" s="1096">
        <v>250000000</v>
      </c>
      <c r="L402" s="1096">
        <v>0</v>
      </c>
    </row>
    <row r="403" spans="1:12">
      <c r="A403" s="1097" t="s">
        <v>1293</v>
      </c>
      <c r="B403" s="1097" t="s">
        <v>477</v>
      </c>
      <c r="F403" s="1096">
        <v>0</v>
      </c>
      <c r="G403" s="1096">
        <v>6623721.8399999999</v>
      </c>
      <c r="H403" s="1096">
        <v>6623721.8399999999</v>
      </c>
      <c r="I403" s="1096">
        <v>6623719.2000000002</v>
      </c>
      <c r="J403" s="1096">
        <v>6623719.2000000002</v>
      </c>
      <c r="K403" s="1096">
        <v>5681459.9000000004</v>
      </c>
      <c r="L403" s="1096">
        <v>2.64</v>
      </c>
    </row>
    <row r="404" spans="1:12">
      <c r="A404" s="1097" t="s">
        <v>1295</v>
      </c>
      <c r="B404" s="1097" t="s">
        <v>478</v>
      </c>
      <c r="F404" s="1096">
        <v>0</v>
      </c>
      <c r="G404" s="1096">
        <v>23376276.129999999</v>
      </c>
      <c r="H404" s="1096">
        <v>23376276.129999999</v>
      </c>
      <c r="I404" s="1096">
        <v>23352778.530000001</v>
      </c>
      <c r="J404" s="1096">
        <v>23352778.530000001</v>
      </c>
      <c r="K404" s="1096">
        <v>23222909.829999998</v>
      </c>
      <c r="L404" s="1096">
        <v>23497.599999999999</v>
      </c>
    </row>
    <row r="405" spans="1:12">
      <c r="A405" s="1097" t="s">
        <v>1493</v>
      </c>
      <c r="B405" s="1097" t="s">
        <v>479</v>
      </c>
      <c r="F405" s="1096">
        <v>0</v>
      </c>
      <c r="G405" s="1096">
        <v>11000000</v>
      </c>
      <c r="H405" s="1096">
        <v>11000000</v>
      </c>
      <c r="I405" s="1096">
        <v>7804225</v>
      </c>
      <c r="J405" s="1096">
        <v>7804225</v>
      </c>
      <c r="K405" s="1096">
        <v>7800236.5199999996</v>
      </c>
      <c r="L405" s="1096">
        <v>3195775</v>
      </c>
    </row>
    <row r="406" spans="1:12">
      <c r="A406" s="1097" t="s">
        <v>1693</v>
      </c>
      <c r="B406" s="1097" t="s">
        <v>489</v>
      </c>
      <c r="F406" s="1096">
        <v>0</v>
      </c>
      <c r="G406" s="1096">
        <v>2322808.9900000002</v>
      </c>
      <c r="H406" s="1096">
        <v>2322808.9900000002</v>
      </c>
      <c r="I406" s="1096">
        <v>2322808.9900000002</v>
      </c>
      <c r="J406" s="1096">
        <v>2322808.9900000002</v>
      </c>
      <c r="K406" s="1096">
        <v>2322808.9900000002</v>
      </c>
      <c r="L406" s="1096">
        <v>0</v>
      </c>
    </row>
    <row r="407" spans="1:12">
      <c r="A407" s="1097" t="s">
        <v>1715</v>
      </c>
      <c r="B407" s="1097" t="s">
        <v>496</v>
      </c>
      <c r="F407" s="1096">
        <v>0</v>
      </c>
      <c r="G407" s="1096">
        <v>9470870.3100000005</v>
      </c>
      <c r="H407" s="1096">
        <v>9470870.3100000005</v>
      </c>
      <c r="I407" s="1096">
        <v>9258510.8900000006</v>
      </c>
      <c r="J407" s="1096">
        <v>9258510.8900000006</v>
      </c>
      <c r="K407" s="1096">
        <v>8569915.7200000007</v>
      </c>
      <c r="L407" s="1096">
        <v>212359.42</v>
      </c>
    </row>
    <row r="408" spans="1:12">
      <c r="A408" s="1097" t="s">
        <v>1717</v>
      </c>
      <c r="B408" s="1097" t="s">
        <v>497</v>
      </c>
      <c r="F408" s="1096">
        <v>0</v>
      </c>
      <c r="G408" s="1096">
        <v>15998796.59</v>
      </c>
      <c r="H408" s="1096">
        <v>15998796.59</v>
      </c>
      <c r="I408" s="1096">
        <v>15998796.59</v>
      </c>
      <c r="J408" s="1096">
        <v>15998796.59</v>
      </c>
      <c r="K408" s="1096">
        <v>15998796.59</v>
      </c>
      <c r="L408" s="1096">
        <v>0</v>
      </c>
    </row>
    <row r="409" spans="1:12">
      <c r="A409" s="1097" t="s">
        <v>1759</v>
      </c>
      <c r="B409" s="1097" t="s">
        <v>515</v>
      </c>
      <c r="F409" s="1096">
        <v>0</v>
      </c>
      <c r="G409" s="1096">
        <v>421157.72</v>
      </c>
      <c r="H409" s="1096">
        <v>421157.72</v>
      </c>
      <c r="I409" s="1096">
        <v>421157.72</v>
      </c>
      <c r="J409" s="1096">
        <v>421157.72</v>
      </c>
      <c r="K409" s="1096">
        <v>421157.72</v>
      </c>
      <c r="L409" s="1096">
        <v>0</v>
      </c>
    </row>
    <row r="410" spans="1:12">
      <c r="A410" s="1097" t="s">
        <v>1821</v>
      </c>
      <c r="B410" s="1097" t="s">
        <v>541</v>
      </c>
      <c r="F410" s="1096">
        <v>0</v>
      </c>
      <c r="G410" s="1096">
        <v>2000000</v>
      </c>
      <c r="H410" s="1096">
        <v>2000000</v>
      </c>
      <c r="I410" s="1096">
        <v>2000000</v>
      </c>
      <c r="J410" s="1096">
        <v>2000000</v>
      </c>
      <c r="K410" s="1096">
        <v>2000000</v>
      </c>
      <c r="L410" s="1096">
        <v>0</v>
      </c>
    </row>
    <row r="411" spans="1:12">
      <c r="A411" s="1097" t="s">
        <v>2682</v>
      </c>
      <c r="B411" s="1097" t="s">
        <v>558</v>
      </c>
      <c r="F411" s="1096">
        <v>0</v>
      </c>
      <c r="G411" s="1096">
        <v>2511716.98</v>
      </c>
      <c r="H411" s="1096">
        <v>2511716.98</v>
      </c>
      <c r="I411" s="1096">
        <v>2511716.98</v>
      </c>
      <c r="J411" s="1096">
        <v>2511716.98</v>
      </c>
      <c r="K411" s="1096">
        <v>2511716.98</v>
      </c>
      <c r="L411" s="1096">
        <v>0</v>
      </c>
    </row>
    <row r="412" spans="1:12">
      <c r="E412" s="1091" t="s">
        <v>2669</v>
      </c>
      <c r="F412" s="1094">
        <v>576713637</v>
      </c>
      <c r="G412" s="1094">
        <v>-41236471.039999999</v>
      </c>
      <c r="H412" s="1094">
        <v>535477165.95999998</v>
      </c>
      <c r="I412" s="1094">
        <v>412850496.67000002</v>
      </c>
      <c r="J412" s="1094">
        <v>412850496.67000002</v>
      </c>
      <c r="K412" s="1094">
        <v>401575785.01999998</v>
      </c>
      <c r="L412" s="1094">
        <v>122626669.29000001</v>
      </c>
    </row>
    <row r="415" spans="1:12">
      <c r="A415" s="1101" t="s">
        <v>2627</v>
      </c>
      <c r="C415" s="1101" t="s">
        <v>2628</v>
      </c>
    </row>
    <row r="416" spans="1:12">
      <c r="A416" s="1097" t="s">
        <v>2671</v>
      </c>
      <c r="B416" s="1097" t="s">
        <v>546</v>
      </c>
      <c r="F416" s="1096">
        <v>4537499.9400000004</v>
      </c>
      <c r="G416" s="1096">
        <v>-3155551.14</v>
      </c>
      <c r="H416" s="1096">
        <v>1381948.8</v>
      </c>
      <c r="I416" s="1096">
        <v>1359948.8</v>
      </c>
      <c r="J416" s="1096">
        <v>1359948.8</v>
      </c>
      <c r="K416" s="1096">
        <v>1359948.8</v>
      </c>
      <c r="L416" s="1096">
        <v>22000</v>
      </c>
    </row>
    <row r="417" spans="1:12">
      <c r="E417" s="1091" t="s">
        <v>2669</v>
      </c>
      <c r="F417" s="1094">
        <v>4537499.9400000004</v>
      </c>
      <c r="G417" s="1094">
        <v>-3155551.14</v>
      </c>
      <c r="H417" s="1094">
        <v>1381948.8</v>
      </c>
      <c r="I417" s="1094">
        <v>1359948.8</v>
      </c>
      <c r="J417" s="1094">
        <v>1359948.8</v>
      </c>
      <c r="K417" s="1094">
        <v>1359948.8</v>
      </c>
      <c r="L417" s="1094">
        <v>22000</v>
      </c>
    </row>
    <row r="420" spans="1:12">
      <c r="A420" s="1101" t="s">
        <v>2194</v>
      </c>
      <c r="C420" s="1101" t="s">
        <v>2195</v>
      </c>
    </row>
    <row r="421" spans="1:12">
      <c r="A421" s="1097" t="s">
        <v>903</v>
      </c>
      <c r="B421" s="1097" t="s">
        <v>449</v>
      </c>
      <c r="F421" s="1096">
        <v>0</v>
      </c>
      <c r="G421" s="1096">
        <v>52044907.859999999</v>
      </c>
      <c r="H421" s="1096">
        <v>52044907.859999999</v>
      </c>
      <c r="I421" s="1096">
        <v>29364134.510000002</v>
      </c>
      <c r="J421" s="1096">
        <v>29364134.510000002</v>
      </c>
      <c r="K421" s="1096">
        <v>29364134.510000002</v>
      </c>
      <c r="L421" s="1096">
        <v>22680773.350000001</v>
      </c>
    </row>
    <row r="422" spans="1:12">
      <c r="A422" s="1097" t="s">
        <v>917</v>
      </c>
      <c r="B422" s="1097" t="s">
        <v>455</v>
      </c>
      <c r="F422" s="1096">
        <v>0</v>
      </c>
      <c r="G422" s="1096">
        <v>4762000</v>
      </c>
      <c r="H422" s="1096">
        <v>4762000</v>
      </c>
      <c r="I422" s="1096">
        <v>4762000</v>
      </c>
      <c r="J422" s="1096">
        <v>4762000</v>
      </c>
      <c r="K422" s="1096">
        <v>4762000</v>
      </c>
      <c r="L422" s="1096">
        <v>0</v>
      </c>
    </row>
    <row r="423" spans="1:12">
      <c r="A423" s="1097" t="s">
        <v>921</v>
      </c>
      <c r="B423" s="1097" t="s">
        <v>457</v>
      </c>
      <c r="F423" s="1096">
        <v>0</v>
      </c>
      <c r="G423" s="1096">
        <v>15227856.550000001</v>
      </c>
      <c r="H423" s="1096">
        <v>15227856.550000001</v>
      </c>
      <c r="I423" s="1096">
        <v>0</v>
      </c>
      <c r="J423" s="1096">
        <v>0</v>
      </c>
      <c r="K423" s="1096">
        <v>0</v>
      </c>
      <c r="L423" s="1096">
        <v>15227856.550000001</v>
      </c>
    </row>
    <row r="424" spans="1:12">
      <c r="A424" s="1097" t="s">
        <v>923</v>
      </c>
      <c r="B424" s="1097" t="s">
        <v>458</v>
      </c>
      <c r="F424" s="1096">
        <v>0</v>
      </c>
      <c r="G424" s="1096">
        <v>18355361.82</v>
      </c>
      <c r="H424" s="1096">
        <v>18355361.82</v>
      </c>
      <c r="I424" s="1096">
        <v>18355361.82</v>
      </c>
      <c r="J424" s="1096">
        <v>18355361.82</v>
      </c>
      <c r="K424" s="1096">
        <v>18355361.82</v>
      </c>
      <c r="L424" s="1096">
        <v>0</v>
      </c>
    </row>
    <row r="425" spans="1:12">
      <c r="A425" s="1097" t="s">
        <v>947</v>
      </c>
      <c r="B425" s="1097" t="s">
        <v>469</v>
      </c>
      <c r="F425" s="1096">
        <v>0</v>
      </c>
      <c r="G425" s="1096">
        <v>13430418.109999999</v>
      </c>
      <c r="H425" s="1096">
        <v>13430418.109999999</v>
      </c>
      <c r="I425" s="1096">
        <v>13430418.109999999</v>
      </c>
      <c r="J425" s="1096">
        <v>13430418.109999999</v>
      </c>
      <c r="K425" s="1096">
        <v>13430418.109999999</v>
      </c>
      <c r="L425" s="1096">
        <v>0</v>
      </c>
    </row>
    <row r="426" spans="1:12">
      <c r="A426" s="1097" t="s">
        <v>949</v>
      </c>
      <c r="B426" s="1097" t="s">
        <v>470</v>
      </c>
      <c r="F426" s="1096">
        <v>0</v>
      </c>
      <c r="G426" s="1096">
        <v>300000</v>
      </c>
      <c r="H426" s="1096">
        <v>300000</v>
      </c>
      <c r="I426" s="1096">
        <v>300000</v>
      </c>
      <c r="J426" s="1096">
        <v>300000</v>
      </c>
      <c r="K426" s="1096">
        <v>300000</v>
      </c>
      <c r="L426" s="1096">
        <v>0</v>
      </c>
    </row>
    <row r="427" spans="1:12">
      <c r="A427" s="1097" t="s">
        <v>1713</v>
      </c>
      <c r="B427" s="1097" t="s">
        <v>495</v>
      </c>
      <c r="F427" s="1096">
        <v>0</v>
      </c>
      <c r="G427" s="1096">
        <v>585790.80000000005</v>
      </c>
      <c r="H427" s="1096">
        <v>585790.80000000005</v>
      </c>
      <c r="I427" s="1096">
        <v>585790.80000000005</v>
      </c>
      <c r="J427" s="1096">
        <v>585790.80000000005</v>
      </c>
      <c r="K427" s="1096">
        <v>585790.80000000005</v>
      </c>
      <c r="L427" s="1096">
        <v>0</v>
      </c>
    </row>
    <row r="428" spans="1:12">
      <c r="A428" s="1097" t="s">
        <v>1715</v>
      </c>
      <c r="B428" s="1097" t="s">
        <v>496</v>
      </c>
      <c r="F428" s="1096">
        <v>0</v>
      </c>
      <c r="G428" s="1096">
        <v>3187318.54</v>
      </c>
      <c r="H428" s="1096">
        <v>3187318.54</v>
      </c>
      <c r="I428" s="1096">
        <v>3187318.54</v>
      </c>
      <c r="J428" s="1096">
        <v>3187318.54</v>
      </c>
      <c r="K428" s="1096">
        <v>3187318.54</v>
      </c>
      <c r="L428" s="1096">
        <v>0</v>
      </c>
    </row>
    <row r="429" spans="1:12">
      <c r="A429" s="1097" t="s">
        <v>1759</v>
      </c>
      <c r="B429" s="1097" t="s">
        <v>515</v>
      </c>
      <c r="F429" s="1096">
        <v>0</v>
      </c>
      <c r="G429" s="1096">
        <v>3493681</v>
      </c>
      <c r="H429" s="1096">
        <v>3493681</v>
      </c>
      <c r="I429" s="1096">
        <v>3493681</v>
      </c>
      <c r="J429" s="1096">
        <v>3493681</v>
      </c>
      <c r="K429" s="1096">
        <v>3493681</v>
      </c>
      <c r="L429" s="1096">
        <v>0</v>
      </c>
    </row>
    <row r="430" spans="1:12">
      <c r="A430" s="1097" t="s">
        <v>1769</v>
      </c>
      <c r="B430" s="1097" t="s">
        <v>519</v>
      </c>
      <c r="F430" s="1096">
        <v>0</v>
      </c>
      <c r="G430" s="1096">
        <v>2796691</v>
      </c>
      <c r="H430" s="1096">
        <v>2796691</v>
      </c>
      <c r="I430" s="1096">
        <v>2796691</v>
      </c>
      <c r="J430" s="1096">
        <v>2796691</v>
      </c>
      <c r="K430" s="1096">
        <v>2796691</v>
      </c>
      <c r="L430" s="1096">
        <v>0</v>
      </c>
    </row>
    <row r="431" spans="1:12">
      <c r="A431" s="1097" t="s">
        <v>1771</v>
      </c>
      <c r="B431" s="1097" t="s">
        <v>520</v>
      </c>
      <c r="F431" s="1096">
        <v>0</v>
      </c>
      <c r="G431" s="1096">
        <v>532987604</v>
      </c>
      <c r="H431" s="1096">
        <v>532987604</v>
      </c>
      <c r="I431" s="1096">
        <v>532987604</v>
      </c>
      <c r="J431" s="1096">
        <v>532987604</v>
      </c>
      <c r="K431" s="1096">
        <v>532987604</v>
      </c>
      <c r="L431" s="1096">
        <v>0</v>
      </c>
    </row>
    <row r="432" spans="1:12">
      <c r="A432" s="1097" t="s">
        <v>1801</v>
      </c>
      <c r="B432" s="1097" t="s">
        <v>534</v>
      </c>
      <c r="F432" s="1096">
        <v>0</v>
      </c>
      <c r="G432" s="1096">
        <v>495000</v>
      </c>
      <c r="H432" s="1096">
        <v>495000</v>
      </c>
      <c r="I432" s="1096">
        <v>495000</v>
      </c>
      <c r="J432" s="1096">
        <v>495000</v>
      </c>
      <c r="K432" s="1096">
        <v>495000</v>
      </c>
      <c r="L432" s="1096">
        <v>0</v>
      </c>
    </row>
    <row r="433" spans="1:12">
      <c r="E433" s="1091" t="s">
        <v>2669</v>
      </c>
      <c r="F433" s="1094">
        <v>0</v>
      </c>
      <c r="G433" s="1094">
        <v>647666629.67999995</v>
      </c>
      <c r="H433" s="1094">
        <v>647666629.67999995</v>
      </c>
      <c r="I433" s="1094">
        <v>609757999.77999997</v>
      </c>
      <c r="J433" s="1094">
        <v>609757999.77999997</v>
      </c>
      <c r="K433" s="1094">
        <v>609757999.77999997</v>
      </c>
      <c r="L433" s="1094">
        <v>37908629.899999999</v>
      </c>
    </row>
    <row r="436" spans="1:12">
      <c r="A436" s="1101" t="s">
        <v>2249</v>
      </c>
      <c r="C436" s="1101" t="s">
        <v>2250</v>
      </c>
    </row>
    <row r="437" spans="1:12">
      <c r="A437" s="1097" t="s">
        <v>921</v>
      </c>
      <c r="B437" s="1097" t="s">
        <v>457</v>
      </c>
      <c r="F437" s="1096">
        <v>0</v>
      </c>
      <c r="G437" s="1096">
        <v>3262247.69</v>
      </c>
      <c r="H437" s="1096">
        <v>3262247.69</v>
      </c>
      <c r="I437" s="1096">
        <v>0</v>
      </c>
      <c r="J437" s="1096">
        <v>0</v>
      </c>
      <c r="K437" s="1096">
        <v>0</v>
      </c>
      <c r="L437" s="1096">
        <v>3262247.69</v>
      </c>
    </row>
    <row r="438" spans="1:12">
      <c r="A438" s="1097" t="s">
        <v>949</v>
      </c>
      <c r="B438" s="1097" t="s">
        <v>470</v>
      </c>
      <c r="F438" s="1096">
        <v>0</v>
      </c>
      <c r="G438" s="1096">
        <v>358200</v>
      </c>
      <c r="H438" s="1096">
        <v>358200</v>
      </c>
      <c r="I438" s="1096">
        <v>358200</v>
      </c>
      <c r="J438" s="1096">
        <v>358200</v>
      </c>
      <c r="K438" s="1096">
        <v>358200</v>
      </c>
      <c r="L438" s="1096">
        <v>0</v>
      </c>
    </row>
    <row r="439" spans="1:12">
      <c r="E439" s="1091" t="s">
        <v>2669</v>
      </c>
      <c r="F439" s="1094">
        <v>0</v>
      </c>
      <c r="G439" s="1094">
        <v>3620447.69</v>
      </c>
      <c r="H439" s="1094">
        <v>3620447.69</v>
      </c>
      <c r="I439" s="1094">
        <v>358200</v>
      </c>
      <c r="J439" s="1094">
        <v>358200</v>
      </c>
      <c r="K439" s="1094">
        <v>358200</v>
      </c>
      <c r="L439" s="1094">
        <v>3262247.69</v>
      </c>
    </row>
    <row r="442" spans="1:12">
      <c r="A442" s="1101" t="s">
        <v>2251</v>
      </c>
      <c r="C442" s="1101" t="s">
        <v>2252</v>
      </c>
    </row>
    <row r="443" spans="1:12">
      <c r="A443" s="1097" t="s">
        <v>933</v>
      </c>
      <c r="B443" s="1097" t="s">
        <v>463</v>
      </c>
      <c r="F443" s="1096">
        <v>0</v>
      </c>
      <c r="G443" s="1096">
        <v>1182432.44</v>
      </c>
      <c r="H443" s="1096">
        <v>1182432.44</v>
      </c>
      <c r="I443" s="1096">
        <v>1181257.79</v>
      </c>
      <c r="J443" s="1096">
        <v>1181257.79</v>
      </c>
      <c r="K443" s="1096">
        <v>0</v>
      </c>
      <c r="L443" s="1096">
        <v>1174.6500000000001</v>
      </c>
    </row>
    <row r="444" spans="1:12">
      <c r="E444" s="1091" t="s">
        <v>2669</v>
      </c>
      <c r="F444" s="1094">
        <v>0</v>
      </c>
      <c r="G444" s="1094">
        <v>1182432.44</v>
      </c>
      <c r="H444" s="1094">
        <v>1182432.44</v>
      </c>
      <c r="I444" s="1094">
        <v>1181257.79</v>
      </c>
      <c r="J444" s="1094">
        <v>1181257.79</v>
      </c>
      <c r="K444" s="1094">
        <v>0</v>
      </c>
      <c r="L444" s="1094">
        <v>1174.6500000000001</v>
      </c>
    </row>
    <row r="447" spans="1:12">
      <c r="A447" s="1101" t="s">
        <v>2621</v>
      </c>
      <c r="C447" s="1101" t="s">
        <v>2622</v>
      </c>
    </row>
    <row r="448" spans="1:12">
      <c r="A448" s="1097" t="s">
        <v>1807</v>
      </c>
      <c r="B448" s="1097" t="s">
        <v>535</v>
      </c>
      <c r="F448" s="1096">
        <v>0</v>
      </c>
      <c r="G448" s="1096">
        <v>2674738.75</v>
      </c>
      <c r="H448" s="1096">
        <v>2674738.75</v>
      </c>
      <c r="I448" s="1096">
        <v>2674562.9900000002</v>
      </c>
      <c r="J448" s="1096">
        <v>2674562.9900000002</v>
      </c>
      <c r="K448" s="1096">
        <v>2674562.9900000002</v>
      </c>
      <c r="L448" s="1096">
        <v>175.76</v>
      </c>
    </row>
    <row r="449" spans="1:12">
      <c r="E449" s="1091" t="s">
        <v>2669</v>
      </c>
      <c r="F449" s="1094">
        <v>0</v>
      </c>
      <c r="G449" s="1094">
        <v>2674738.75</v>
      </c>
      <c r="H449" s="1094">
        <v>2674738.75</v>
      </c>
      <c r="I449" s="1094">
        <v>2674562.9900000002</v>
      </c>
      <c r="J449" s="1094">
        <v>2674562.9900000002</v>
      </c>
      <c r="K449" s="1094">
        <v>2674562.9900000002</v>
      </c>
      <c r="L449" s="1094">
        <v>175.76</v>
      </c>
    </row>
    <row r="452" spans="1:12">
      <c r="A452" s="1101" t="s">
        <v>2229</v>
      </c>
      <c r="C452" s="1101" t="s">
        <v>2230</v>
      </c>
    </row>
    <row r="453" spans="1:12">
      <c r="A453" s="1097" t="s">
        <v>919</v>
      </c>
      <c r="B453" s="1097" t="s">
        <v>456</v>
      </c>
      <c r="F453" s="1096">
        <v>0</v>
      </c>
      <c r="G453" s="1096">
        <v>2546108.2000000002</v>
      </c>
      <c r="H453" s="1096">
        <v>2546108.2000000002</v>
      </c>
      <c r="I453" s="1096">
        <v>2511738.42</v>
      </c>
      <c r="J453" s="1096">
        <v>2511738.42</v>
      </c>
      <c r="K453" s="1096">
        <v>2511738.42</v>
      </c>
      <c r="L453" s="1096">
        <v>34369.78</v>
      </c>
    </row>
    <row r="454" spans="1:12">
      <c r="E454" s="1091" t="s">
        <v>2669</v>
      </c>
      <c r="F454" s="1094">
        <v>0</v>
      </c>
      <c r="G454" s="1094">
        <v>2546108.2000000002</v>
      </c>
      <c r="H454" s="1094">
        <v>2546108.2000000002</v>
      </c>
      <c r="I454" s="1094">
        <v>2511738.42</v>
      </c>
      <c r="J454" s="1094">
        <v>2511738.42</v>
      </c>
      <c r="K454" s="1094">
        <v>2511738.42</v>
      </c>
      <c r="L454" s="1094">
        <v>34369.78</v>
      </c>
    </row>
    <row r="457" spans="1:12">
      <c r="A457" s="1101" t="s">
        <v>2253</v>
      </c>
      <c r="C457" s="1101" t="s">
        <v>2254</v>
      </c>
    </row>
    <row r="458" spans="1:12">
      <c r="A458" s="1097" t="s">
        <v>945</v>
      </c>
      <c r="B458" s="1097" t="s">
        <v>468</v>
      </c>
      <c r="F458" s="1096">
        <v>0</v>
      </c>
      <c r="G458" s="1096">
        <v>30315326</v>
      </c>
      <c r="H458" s="1096">
        <v>30315326</v>
      </c>
      <c r="I458" s="1096">
        <v>30315161.890000001</v>
      </c>
      <c r="J458" s="1096">
        <v>30315161.890000001</v>
      </c>
      <c r="K458" s="1096">
        <v>30315161.890000001</v>
      </c>
      <c r="L458" s="1096">
        <v>164.11</v>
      </c>
    </row>
    <row r="459" spans="1:12">
      <c r="E459" s="1091" t="s">
        <v>2669</v>
      </c>
      <c r="F459" s="1094">
        <v>0</v>
      </c>
      <c r="G459" s="1094">
        <v>30315326</v>
      </c>
      <c r="H459" s="1094">
        <v>30315326</v>
      </c>
      <c r="I459" s="1094">
        <v>30315161.890000001</v>
      </c>
      <c r="J459" s="1094">
        <v>30315161.890000001</v>
      </c>
      <c r="K459" s="1094">
        <v>30315161.890000001</v>
      </c>
      <c r="L459" s="1094">
        <v>164.11</v>
      </c>
    </row>
    <row r="462" spans="1:12">
      <c r="A462" s="1101" t="s">
        <v>2632</v>
      </c>
      <c r="C462" s="1101" t="s">
        <v>2256</v>
      </c>
    </row>
    <row r="463" spans="1:12">
      <c r="A463" s="1097" t="s">
        <v>2670</v>
      </c>
      <c r="B463" s="1097" t="s">
        <v>557</v>
      </c>
      <c r="F463" s="1096">
        <v>0</v>
      </c>
      <c r="G463" s="1096">
        <v>83068152.480000004</v>
      </c>
      <c r="H463" s="1096">
        <v>83068152.480000004</v>
      </c>
      <c r="I463" s="1096">
        <v>83068152.480000004</v>
      </c>
      <c r="J463" s="1096">
        <v>83068152.480000004</v>
      </c>
      <c r="K463" s="1096">
        <v>83068152.480000004</v>
      </c>
      <c r="L463" s="1096">
        <v>0</v>
      </c>
    </row>
    <row r="464" spans="1:12">
      <c r="E464" s="1091" t="s">
        <v>2669</v>
      </c>
      <c r="F464" s="1094">
        <v>0</v>
      </c>
      <c r="G464" s="1094">
        <v>83068152.480000004</v>
      </c>
      <c r="H464" s="1094">
        <v>83068152.480000004</v>
      </c>
      <c r="I464" s="1094">
        <v>83068152.480000004</v>
      </c>
      <c r="J464" s="1094">
        <v>83068152.480000004</v>
      </c>
      <c r="K464" s="1094">
        <v>83068152.480000004</v>
      </c>
      <c r="L464" s="1094">
        <v>0</v>
      </c>
    </row>
    <row r="467" spans="1:12">
      <c r="A467" s="1101" t="s">
        <v>2255</v>
      </c>
      <c r="C467" s="1101" t="s">
        <v>2256</v>
      </c>
    </row>
    <row r="468" spans="1:12">
      <c r="A468" s="1097" t="s">
        <v>2670</v>
      </c>
      <c r="B468" s="1097" t="s">
        <v>557</v>
      </c>
      <c r="F468" s="1096">
        <v>5039627013.54</v>
      </c>
      <c r="G468" s="1096">
        <v>-113077375.11</v>
      </c>
      <c r="H468" s="1096">
        <v>4926549638.4300003</v>
      </c>
      <c r="I468" s="1096">
        <v>4822742807.0100002</v>
      </c>
      <c r="J468" s="1096">
        <v>4822742807.0100002</v>
      </c>
      <c r="K468" s="1096">
        <v>4822742807.0100002</v>
      </c>
      <c r="L468" s="1096">
        <v>103806831.42</v>
      </c>
    </row>
    <row r="469" spans="1:12">
      <c r="E469" s="1091" t="s">
        <v>2669</v>
      </c>
      <c r="F469" s="1094">
        <v>5039627013.54</v>
      </c>
      <c r="G469" s="1094">
        <v>-113077375.11</v>
      </c>
      <c r="H469" s="1094">
        <v>4926549638.4300003</v>
      </c>
      <c r="I469" s="1094">
        <v>4822742807.0100002</v>
      </c>
      <c r="J469" s="1094">
        <v>4822742807.0100002</v>
      </c>
      <c r="K469" s="1094">
        <v>4822742807.0100002</v>
      </c>
      <c r="L469" s="1094">
        <v>103806831.42</v>
      </c>
    </row>
    <row r="472" spans="1:12">
      <c r="A472" s="1101" t="s">
        <v>2633</v>
      </c>
      <c r="C472" s="1101" t="s">
        <v>2634</v>
      </c>
    </row>
    <row r="473" spans="1:12">
      <c r="A473" s="1097" t="s">
        <v>2670</v>
      </c>
      <c r="B473" s="1097" t="s">
        <v>557</v>
      </c>
      <c r="F473" s="1096">
        <v>1712502571</v>
      </c>
      <c r="G473" s="1096">
        <v>-72432494</v>
      </c>
      <c r="H473" s="1096">
        <v>1640070077</v>
      </c>
      <c r="I473" s="1096">
        <v>1640070077</v>
      </c>
      <c r="J473" s="1096">
        <v>1640070077</v>
      </c>
      <c r="K473" s="1096">
        <v>1640070077</v>
      </c>
      <c r="L473" s="1096">
        <v>0</v>
      </c>
    </row>
    <row r="474" spans="1:12">
      <c r="E474" s="1091" t="s">
        <v>2669</v>
      </c>
      <c r="F474" s="1094">
        <v>1712502571</v>
      </c>
      <c r="G474" s="1094">
        <v>-72432494</v>
      </c>
      <c r="H474" s="1094">
        <v>1640070077</v>
      </c>
      <c r="I474" s="1094">
        <v>1640070077</v>
      </c>
      <c r="J474" s="1094">
        <v>1640070077</v>
      </c>
      <c r="K474" s="1094">
        <v>1640070077</v>
      </c>
      <c r="L474" s="1094">
        <v>0</v>
      </c>
    </row>
    <row r="477" spans="1:12">
      <c r="A477" s="1101" t="s">
        <v>2635</v>
      </c>
      <c r="C477" s="1101" t="s">
        <v>2636</v>
      </c>
    </row>
    <row r="478" spans="1:12">
      <c r="A478" s="1097" t="s">
        <v>2670</v>
      </c>
      <c r="B478" s="1097" t="s">
        <v>557</v>
      </c>
      <c r="F478" s="1096">
        <v>65714003</v>
      </c>
      <c r="G478" s="1096">
        <v>-3141299</v>
      </c>
      <c r="H478" s="1096">
        <v>62572704</v>
      </c>
      <c r="I478" s="1096">
        <v>62572704</v>
      </c>
      <c r="J478" s="1096">
        <v>62572704</v>
      </c>
      <c r="K478" s="1096">
        <v>62572704</v>
      </c>
      <c r="L478" s="1096">
        <v>0</v>
      </c>
    </row>
    <row r="479" spans="1:12">
      <c r="E479" s="1091" t="s">
        <v>2669</v>
      </c>
      <c r="F479" s="1094">
        <v>65714003</v>
      </c>
      <c r="G479" s="1094">
        <v>-3141299</v>
      </c>
      <c r="H479" s="1094">
        <v>62572704</v>
      </c>
      <c r="I479" s="1094">
        <v>62572704</v>
      </c>
      <c r="J479" s="1094">
        <v>62572704</v>
      </c>
      <c r="K479" s="1094">
        <v>62572704</v>
      </c>
      <c r="L479" s="1094">
        <v>0</v>
      </c>
    </row>
    <row r="482" spans="1:12">
      <c r="A482" s="1101" t="s">
        <v>2637</v>
      </c>
      <c r="C482" s="1101" t="s">
        <v>2638</v>
      </c>
    </row>
    <row r="483" spans="1:12">
      <c r="A483" s="1097" t="s">
        <v>2670</v>
      </c>
      <c r="B483" s="1097" t="s">
        <v>557</v>
      </c>
      <c r="F483" s="1096">
        <v>257835744.80000001</v>
      </c>
      <c r="G483" s="1096">
        <v>-14877248.800000001</v>
      </c>
      <c r="H483" s="1096">
        <v>242958496</v>
      </c>
      <c r="I483" s="1096">
        <v>242958496</v>
      </c>
      <c r="J483" s="1096">
        <v>242958496</v>
      </c>
      <c r="K483" s="1096">
        <v>242958496</v>
      </c>
      <c r="L483" s="1096">
        <v>0</v>
      </c>
    </row>
    <row r="484" spans="1:12">
      <c r="E484" s="1091" t="s">
        <v>2669</v>
      </c>
      <c r="F484" s="1094">
        <v>257835744.80000001</v>
      </c>
      <c r="G484" s="1094">
        <v>-14877248.800000001</v>
      </c>
      <c r="H484" s="1094">
        <v>242958496</v>
      </c>
      <c r="I484" s="1094">
        <v>242958496</v>
      </c>
      <c r="J484" s="1094">
        <v>242958496</v>
      </c>
      <c r="K484" s="1094">
        <v>242958496</v>
      </c>
      <c r="L484" s="1094">
        <v>0</v>
      </c>
    </row>
    <row r="487" spans="1:12">
      <c r="A487" s="1101" t="s">
        <v>2639</v>
      </c>
      <c r="C487" s="1101" t="s">
        <v>2640</v>
      </c>
    </row>
    <row r="488" spans="1:12">
      <c r="A488" s="1097" t="s">
        <v>2670</v>
      </c>
      <c r="B488" s="1097" t="s">
        <v>557</v>
      </c>
      <c r="F488" s="1096">
        <v>131231221.59999999</v>
      </c>
      <c r="G488" s="1096">
        <v>-19017780</v>
      </c>
      <c r="H488" s="1096">
        <v>112213441.59999999</v>
      </c>
      <c r="I488" s="1096">
        <v>112213441.59999999</v>
      </c>
      <c r="J488" s="1096">
        <v>112213441.59999999</v>
      </c>
      <c r="K488" s="1096">
        <v>112213441.59999999</v>
      </c>
      <c r="L488" s="1096">
        <v>0</v>
      </c>
    </row>
    <row r="489" spans="1:12">
      <c r="E489" s="1091" t="s">
        <v>2669</v>
      </c>
      <c r="F489" s="1094">
        <v>131231221.59999999</v>
      </c>
      <c r="G489" s="1094">
        <v>-19017780</v>
      </c>
      <c r="H489" s="1094">
        <v>112213441.59999999</v>
      </c>
      <c r="I489" s="1094">
        <v>112213441.59999999</v>
      </c>
      <c r="J489" s="1094">
        <v>112213441.59999999</v>
      </c>
      <c r="K489" s="1094">
        <v>112213441.59999999</v>
      </c>
      <c r="L489" s="1094">
        <v>0</v>
      </c>
    </row>
    <row r="492" spans="1:12">
      <c r="A492" s="1101" t="s">
        <v>2641</v>
      </c>
      <c r="C492" s="1101" t="s">
        <v>2642</v>
      </c>
    </row>
    <row r="493" spans="1:12">
      <c r="A493" s="1097" t="s">
        <v>2670</v>
      </c>
      <c r="B493" s="1097" t="s">
        <v>557</v>
      </c>
      <c r="F493" s="1096">
        <v>244646069.28</v>
      </c>
      <c r="G493" s="1096">
        <v>-3418866.28</v>
      </c>
      <c r="H493" s="1096">
        <v>241227203</v>
      </c>
      <c r="I493" s="1096">
        <v>241227203</v>
      </c>
      <c r="J493" s="1096">
        <v>241227203</v>
      </c>
      <c r="K493" s="1096">
        <v>241227203</v>
      </c>
      <c r="L493" s="1096">
        <v>0</v>
      </c>
    </row>
    <row r="494" spans="1:12">
      <c r="E494" s="1091" t="s">
        <v>2669</v>
      </c>
      <c r="F494" s="1094">
        <v>244646069.28</v>
      </c>
      <c r="G494" s="1094">
        <v>-3418866.28</v>
      </c>
      <c r="H494" s="1094">
        <v>241227203</v>
      </c>
      <c r="I494" s="1094">
        <v>241227203</v>
      </c>
      <c r="J494" s="1094">
        <v>241227203</v>
      </c>
      <c r="K494" s="1094">
        <v>241227203</v>
      </c>
      <c r="L494" s="1094">
        <v>0</v>
      </c>
    </row>
    <row r="497" spans="1:12">
      <c r="A497" s="1101" t="s">
        <v>2196</v>
      </c>
      <c r="C497" s="1101" t="s">
        <v>569</v>
      </c>
    </row>
    <row r="498" spans="1:12">
      <c r="A498" s="1097" t="s">
        <v>903</v>
      </c>
      <c r="B498" s="1097" t="s">
        <v>449</v>
      </c>
      <c r="F498" s="1096">
        <v>0</v>
      </c>
      <c r="G498" s="1096">
        <v>15829.27</v>
      </c>
      <c r="H498" s="1096">
        <v>15829.27</v>
      </c>
      <c r="I498" s="1096">
        <v>0</v>
      </c>
      <c r="J498" s="1096">
        <v>0</v>
      </c>
      <c r="K498" s="1096">
        <v>0</v>
      </c>
      <c r="L498" s="1096">
        <v>15829.27</v>
      </c>
    </row>
    <row r="499" spans="1:12">
      <c r="A499" s="1097" t="s">
        <v>921</v>
      </c>
      <c r="B499" s="1097" t="s">
        <v>457</v>
      </c>
      <c r="F499" s="1096">
        <v>0</v>
      </c>
      <c r="G499" s="1096">
        <v>569.28</v>
      </c>
      <c r="H499" s="1096">
        <v>569.28</v>
      </c>
      <c r="I499" s="1096">
        <v>0</v>
      </c>
      <c r="J499" s="1096">
        <v>0</v>
      </c>
      <c r="K499" s="1096">
        <v>0</v>
      </c>
      <c r="L499" s="1096">
        <v>569.28</v>
      </c>
    </row>
    <row r="500" spans="1:12">
      <c r="E500" s="1091" t="s">
        <v>2669</v>
      </c>
      <c r="F500" s="1094">
        <v>0</v>
      </c>
      <c r="G500" s="1094">
        <v>16398.55</v>
      </c>
      <c r="H500" s="1094">
        <v>16398.55</v>
      </c>
      <c r="I500" s="1094">
        <v>0</v>
      </c>
      <c r="J500" s="1094">
        <v>0</v>
      </c>
      <c r="K500" s="1094">
        <v>0</v>
      </c>
      <c r="L500" s="1094">
        <v>16398.55</v>
      </c>
    </row>
    <row r="503" spans="1:12">
      <c r="A503" s="1101" t="s">
        <v>2173</v>
      </c>
      <c r="C503" s="1101" t="s">
        <v>569</v>
      </c>
    </row>
    <row r="504" spans="1:12">
      <c r="A504" s="1097" t="s">
        <v>893</v>
      </c>
      <c r="B504" s="1097" t="s">
        <v>446</v>
      </c>
      <c r="F504" s="1096">
        <v>0</v>
      </c>
      <c r="G504" s="1096">
        <v>18879979.120000001</v>
      </c>
      <c r="H504" s="1096">
        <v>18879979.120000001</v>
      </c>
      <c r="I504" s="1096">
        <v>18879979.120000001</v>
      </c>
      <c r="J504" s="1096">
        <v>18879979.120000001</v>
      </c>
      <c r="K504" s="1096">
        <v>18879979.120000001</v>
      </c>
      <c r="L504" s="1096">
        <v>0</v>
      </c>
    </row>
    <row r="505" spans="1:12">
      <c r="A505" s="1097" t="s">
        <v>895</v>
      </c>
      <c r="B505" s="1097" t="s">
        <v>447</v>
      </c>
      <c r="F505" s="1096">
        <v>0</v>
      </c>
      <c r="G505" s="1096">
        <v>10000000</v>
      </c>
      <c r="H505" s="1096">
        <v>10000000</v>
      </c>
      <c r="I505" s="1096">
        <v>10000000</v>
      </c>
      <c r="J505" s="1096">
        <v>10000000</v>
      </c>
      <c r="K505" s="1096">
        <v>10000000</v>
      </c>
      <c r="L505" s="1096">
        <v>0</v>
      </c>
    </row>
    <row r="506" spans="1:12">
      <c r="A506" s="1097" t="s">
        <v>899</v>
      </c>
      <c r="B506" s="1097" t="s">
        <v>448</v>
      </c>
      <c r="F506" s="1096">
        <v>0</v>
      </c>
      <c r="G506" s="1096">
        <v>216740596.31999999</v>
      </c>
      <c r="H506" s="1096">
        <v>216740596.31999999</v>
      </c>
      <c r="I506" s="1096">
        <v>216740596.31999999</v>
      </c>
      <c r="J506" s="1096">
        <v>216740596.31999999</v>
      </c>
      <c r="K506" s="1096">
        <v>216740596.31999999</v>
      </c>
      <c r="L506" s="1096">
        <v>0</v>
      </c>
    </row>
    <row r="507" spans="1:12">
      <c r="A507" s="1097" t="s">
        <v>903</v>
      </c>
      <c r="B507" s="1097" t="s">
        <v>449</v>
      </c>
      <c r="F507" s="1096">
        <v>0</v>
      </c>
      <c r="G507" s="1096">
        <v>1662547.46</v>
      </c>
      <c r="H507" s="1096">
        <v>1662547.46</v>
      </c>
      <c r="I507" s="1096">
        <v>1662547.46</v>
      </c>
      <c r="J507" s="1096">
        <v>1662547.46</v>
      </c>
      <c r="K507" s="1096">
        <v>1662547.46</v>
      </c>
      <c r="L507" s="1096">
        <v>0</v>
      </c>
    </row>
    <row r="508" spans="1:12">
      <c r="A508" s="1097" t="s">
        <v>911</v>
      </c>
      <c r="B508" s="1097" t="s">
        <v>452</v>
      </c>
      <c r="F508" s="1096">
        <v>0</v>
      </c>
      <c r="G508" s="1096">
        <v>8443689.7799999993</v>
      </c>
      <c r="H508" s="1096">
        <v>8443689.7799999993</v>
      </c>
      <c r="I508" s="1096">
        <v>8443689.7799999993</v>
      </c>
      <c r="J508" s="1096">
        <v>8443689.7799999993</v>
      </c>
      <c r="K508" s="1096">
        <v>8443689.7799999993</v>
      </c>
      <c r="L508" s="1096">
        <v>0</v>
      </c>
    </row>
    <row r="509" spans="1:12">
      <c r="A509" s="1097" t="s">
        <v>915</v>
      </c>
      <c r="B509" s="1097" t="s">
        <v>454</v>
      </c>
      <c r="F509" s="1096">
        <v>0</v>
      </c>
      <c r="G509" s="1096">
        <v>5261932.01</v>
      </c>
      <c r="H509" s="1096">
        <v>5261932.01</v>
      </c>
      <c r="I509" s="1096">
        <v>5261932.01</v>
      </c>
      <c r="J509" s="1096">
        <v>5261932.01</v>
      </c>
      <c r="K509" s="1096">
        <v>5261932.01</v>
      </c>
      <c r="L509" s="1096">
        <v>0</v>
      </c>
    </row>
    <row r="510" spans="1:12">
      <c r="A510" s="1097" t="s">
        <v>917</v>
      </c>
      <c r="B510" s="1097" t="s">
        <v>455</v>
      </c>
      <c r="F510" s="1096">
        <v>0</v>
      </c>
      <c r="G510" s="1096">
        <v>108760400</v>
      </c>
      <c r="H510" s="1096">
        <v>108760400</v>
      </c>
      <c r="I510" s="1096">
        <v>108760400</v>
      </c>
      <c r="J510" s="1096">
        <v>108760400</v>
      </c>
      <c r="K510" s="1096">
        <v>108760400</v>
      </c>
      <c r="L510" s="1096">
        <v>0</v>
      </c>
    </row>
    <row r="511" spans="1:12">
      <c r="A511" s="1097" t="s">
        <v>919</v>
      </c>
      <c r="B511" s="1097" t="s">
        <v>456</v>
      </c>
      <c r="F511" s="1096">
        <v>0</v>
      </c>
      <c r="G511" s="1096">
        <v>8337784.2000000002</v>
      </c>
      <c r="H511" s="1096">
        <v>8337784.2000000002</v>
      </c>
      <c r="I511" s="1096">
        <v>4161784.2</v>
      </c>
      <c r="J511" s="1096">
        <v>4161784.2</v>
      </c>
      <c r="K511" s="1096">
        <v>4161784.2</v>
      </c>
      <c r="L511" s="1096">
        <v>4176000</v>
      </c>
    </row>
    <row r="512" spans="1:12">
      <c r="A512" s="1097" t="s">
        <v>921</v>
      </c>
      <c r="B512" s="1097" t="s">
        <v>457</v>
      </c>
      <c r="F512" s="1096">
        <v>784961291.02999997</v>
      </c>
      <c r="G512" s="1096">
        <v>-437989565.20999998</v>
      </c>
      <c r="H512" s="1096">
        <v>346971725.81999999</v>
      </c>
      <c r="I512" s="1096">
        <v>0</v>
      </c>
      <c r="J512" s="1096">
        <v>0</v>
      </c>
      <c r="K512" s="1096">
        <v>0</v>
      </c>
      <c r="L512" s="1096">
        <v>346971725.81999999</v>
      </c>
    </row>
    <row r="513" spans="1:12">
      <c r="A513" s="1097" t="s">
        <v>923</v>
      </c>
      <c r="B513" s="1097" t="s">
        <v>458</v>
      </c>
      <c r="F513" s="1096">
        <v>0</v>
      </c>
      <c r="G513" s="1096">
        <v>108455422</v>
      </c>
      <c r="H513" s="1096">
        <v>108455422</v>
      </c>
      <c r="I513" s="1096">
        <v>108455422</v>
      </c>
      <c r="J513" s="1096">
        <v>108455422</v>
      </c>
      <c r="K513" s="1096">
        <v>108455422</v>
      </c>
      <c r="L513" s="1096">
        <v>0</v>
      </c>
    </row>
    <row r="514" spans="1:12">
      <c r="A514" s="1097" t="s">
        <v>925</v>
      </c>
      <c r="B514" s="1097" t="s">
        <v>459</v>
      </c>
      <c r="F514" s="1096">
        <v>0</v>
      </c>
      <c r="G514" s="1096">
        <v>152766597.80000001</v>
      </c>
      <c r="H514" s="1096">
        <v>152766597.80000001</v>
      </c>
      <c r="I514" s="1096">
        <v>152766597.80000001</v>
      </c>
      <c r="J514" s="1096">
        <v>152766597.80000001</v>
      </c>
      <c r="K514" s="1096">
        <v>152766597.80000001</v>
      </c>
      <c r="L514" s="1096">
        <v>0</v>
      </c>
    </row>
    <row r="515" spans="1:12">
      <c r="A515" s="1097" t="s">
        <v>927</v>
      </c>
      <c r="B515" s="1097" t="s">
        <v>460</v>
      </c>
      <c r="F515" s="1096">
        <v>0</v>
      </c>
      <c r="G515" s="1096">
        <v>72970582.819999993</v>
      </c>
      <c r="H515" s="1096">
        <v>72970582.819999993</v>
      </c>
      <c r="I515" s="1096">
        <v>72970582.819999993</v>
      </c>
      <c r="J515" s="1096">
        <v>72970582.819999993</v>
      </c>
      <c r="K515" s="1096">
        <v>72970582.819999993</v>
      </c>
      <c r="L515" s="1096">
        <v>0</v>
      </c>
    </row>
    <row r="516" spans="1:12">
      <c r="A516" s="1097" t="s">
        <v>947</v>
      </c>
      <c r="B516" s="1097" t="s">
        <v>469</v>
      </c>
      <c r="F516" s="1096">
        <v>0</v>
      </c>
      <c r="G516" s="1096">
        <v>11613894.439999999</v>
      </c>
      <c r="H516" s="1096">
        <v>11613894.439999999</v>
      </c>
      <c r="I516" s="1096">
        <v>11613894.439999999</v>
      </c>
      <c r="J516" s="1096">
        <v>11613894.439999999</v>
      </c>
      <c r="K516" s="1096">
        <v>11613894.439999999</v>
      </c>
      <c r="L516" s="1096">
        <v>0</v>
      </c>
    </row>
    <row r="517" spans="1:12">
      <c r="A517" s="1097" t="s">
        <v>949</v>
      </c>
      <c r="B517" s="1097" t="s">
        <v>470</v>
      </c>
      <c r="F517" s="1096">
        <v>0</v>
      </c>
      <c r="G517" s="1096">
        <v>31589884.23</v>
      </c>
      <c r="H517" s="1096">
        <v>31589884.23</v>
      </c>
      <c r="I517" s="1096">
        <v>31589884.23</v>
      </c>
      <c r="J517" s="1096">
        <v>31589884.23</v>
      </c>
      <c r="K517" s="1096">
        <v>31589884.23</v>
      </c>
      <c r="L517" s="1096">
        <v>0</v>
      </c>
    </row>
    <row r="518" spans="1:12">
      <c r="A518" s="1097" t="s">
        <v>957</v>
      </c>
      <c r="B518" s="1097" t="s">
        <v>473</v>
      </c>
      <c r="F518" s="1096">
        <v>0</v>
      </c>
      <c r="G518" s="1096">
        <v>315767.81</v>
      </c>
      <c r="H518" s="1096">
        <v>315767.81</v>
      </c>
      <c r="I518" s="1096">
        <v>315767.81</v>
      </c>
      <c r="J518" s="1096">
        <v>315767.81</v>
      </c>
      <c r="K518" s="1096">
        <v>315767.81</v>
      </c>
      <c r="L518" s="1096">
        <v>0</v>
      </c>
    </row>
    <row r="519" spans="1:12">
      <c r="A519" s="1097" t="s">
        <v>1093</v>
      </c>
      <c r="B519" s="1097" t="s">
        <v>475</v>
      </c>
      <c r="F519" s="1096">
        <v>0</v>
      </c>
      <c r="G519" s="1096">
        <v>59990217</v>
      </c>
      <c r="H519" s="1096">
        <v>59990217</v>
      </c>
      <c r="I519" s="1096">
        <v>59990217</v>
      </c>
      <c r="J519" s="1096">
        <v>59990217</v>
      </c>
      <c r="K519" s="1096">
        <v>59990217</v>
      </c>
      <c r="L519" s="1096">
        <v>0</v>
      </c>
    </row>
    <row r="520" spans="1:12">
      <c r="A520" s="1097" t="s">
        <v>1501</v>
      </c>
      <c r="B520" s="1097" t="s">
        <v>483</v>
      </c>
      <c r="F520" s="1096">
        <v>0</v>
      </c>
      <c r="G520" s="1096">
        <v>2389822.96</v>
      </c>
      <c r="H520" s="1096">
        <v>2389822.96</v>
      </c>
      <c r="I520" s="1096">
        <v>2389822.96</v>
      </c>
      <c r="J520" s="1096">
        <v>2389822.96</v>
      </c>
      <c r="K520" s="1096">
        <v>2389822.96</v>
      </c>
      <c r="L520" s="1096">
        <v>0</v>
      </c>
    </row>
    <row r="521" spans="1:12">
      <c r="A521" s="1097" t="s">
        <v>1503</v>
      </c>
      <c r="B521" s="1097" t="s">
        <v>484</v>
      </c>
      <c r="F521" s="1096">
        <v>0</v>
      </c>
      <c r="G521" s="1096">
        <v>55488822.020000003</v>
      </c>
      <c r="H521" s="1096">
        <v>55488822.020000003</v>
      </c>
      <c r="I521" s="1096">
        <v>55488822.020000003</v>
      </c>
      <c r="J521" s="1096">
        <v>55488822.020000003</v>
      </c>
      <c r="K521" s="1096">
        <v>55488822.020000003</v>
      </c>
      <c r="L521" s="1096">
        <v>0</v>
      </c>
    </row>
    <row r="522" spans="1:12">
      <c r="A522" s="1097" t="s">
        <v>1505</v>
      </c>
      <c r="B522" s="1097" t="s">
        <v>485</v>
      </c>
      <c r="F522" s="1096">
        <v>0</v>
      </c>
      <c r="G522" s="1096">
        <v>767590</v>
      </c>
      <c r="H522" s="1096">
        <v>767590</v>
      </c>
      <c r="I522" s="1096">
        <v>767590</v>
      </c>
      <c r="J522" s="1096">
        <v>767590</v>
      </c>
      <c r="K522" s="1096">
        <v>767590</v>
      </c>
      <c r="L522" s="1096">
        <v>0</v>
      </c>
    </row>
    <row r="523" spans="1:12">
      <c r="A523" s="1097" t="s">
        <v>1693</v>
      </c>
      <c r="B523" s="1097" t="s">
        <v>489</v>
      </c>
      <c r="F523" s="1096">
        <v>0</v>
      </c>
      <c r="G523" s="1096">
        <v>6699381.8600000003</v>
      </c>
      <c r="H523" s="1096">
        <v>6699381.8600000003</v>
      </c>
      <c r="I523" s="1096">
        <v>6699381.8600000003</v>
      </c>
      <c r="J523" s="1096">
        <v>6699381.8600000003</v>
      </c>
      <c r="K523" s="1096">
        <v>6699381.8600000003</v>
      </c>
      <c r="L523" s="1096">
        <v>0</v>
      </c>
    </row>
    <row r="524" spans="1:12">
      <c r="A524" s="1097" t="s">
        <v>1717</v>
      </c>
      <c r="B524" s="1097" t="s">
        <v>497</v>
      </c>
      <c r="F524" s="1096">
        <v>0</v>
      </c>
      <c r="G524" s="1096">
        <v>28329949.370000001</v>
      </c>
      <c r="H524" s="1096">
        <v>28329949.370000001</v>
      </c>
      <c r="I524" s="1096">
        <v>26724949.370000001</v>
      </c>
      <c r="J524" s="1096">
        <v>26724949.370000001</v>
      </c>
      <c r="K524" s="1096">
        <v>13811710.970000001</v>
      </c>
      <c r="L524" s="1096">
        <v>1605000</v>
      </c>
    </row>
    <row r="525" spans="1:12">
      <c r="A525" s="1097" t="s">
        <v>1737</v>
      </c>
      <c r="B525" s="1097" t="s">
        <v>506</v>
      </c>
      <c r="F525" s="1096">
        <v>0</v>
      </c>
      <c r="G525" s="1096">
        <v>2381972.79</v>
      </c>
      <c r="H525" s="1096">
        <v>2381972.79</v>
      </c>
      <c r="I525" s="1096">
        <v>2381972.79</v>
      </c>
      <c r="J525" s="1096">
        <v>2381972.79</v>
      </c>
      <c r="K525" s="1096">
        <v>2381972.79</v>
      </c>
      <c r="L525" s="1096">
        <v>0</v>
      </c>
    </row>
    <row r="526" spans="1:12">
      <c r="A526" s="1097" t="s">
        <v>1753</v>
      </c>
      <c r="B526" s="1097" t="s">
        <v>512</v>
      </c>
      <c r="F526" s="1096">
        <v>0</v>
      </c>
      <c r="G526" s="1096">
        <v>26000000</v>
      </c>
      <c r="H526" s="1096">
        <v>26000000</v>
      </c>
      <c r="I526" s="1096">
        <v>26000000</v>
      </c>
      <c r="J526" s="1096">
        <v>26000000</v>
      </c>
      <c r="K526" s="1096">
        <v>26000000</v>
      </c>
      <c r="L526" s="1096">
        <v>0</v>
      </c>
    </row>
    <row r="527" spans="1:12">
      <c r="A527" s="1097" t="s">
        <v>1767</v>
      </c>
      <c r="B527" s="1097" t="s">
        <v>518</v>
      </c>
      <c r="F527" s="1096">
        <v>9394002.1699999999</v>
      </c>
      <c r="G527" s="1096">
        <v>-5186623.32</v>
      </c>
      <c r="H527" s="1096">
        <v>4207378.8499999996</v>
      </c>
      <c r="I527" s="1096">
        <v>4207378.8499999996</v>
      </c>
      <c r="J527" s="1096">
        <v>4197316.8499999996</v>
      </c>
      <c r="K527" s="1096">
        <v>4153646.03</v>
      </c>
      <c r="L527" s="1096">
        <v>0</v>
      </c>
    </row>
    <row r="528" spans="1:12">
      <c r="A528" s="1097" t="s">
        <v>1769</v>
      </c>
      <c r="B528" s="1097" t="s">
        <v>519</v>
      </c>
      <c r="F528" s="1096">
        <v>0</v>
      </c>
      <c r="G528" s="1096">
        <v>4158812.62</v>
      </c>
      <c r="H528" s="1096">
        <v>4158812.62</v>
      </c>
      <c r="I528" s="1096">
        <v>4158812.62</v>
      </c>
      <c r="J528" s="1096">
        <v>4158812.62</v>
      </c>
      <c r="K528" s="1096">
        <v>2796691</v>
      </c>
      <c r="L528" s="1096">
        <v>0</v>
      </c>
    </row>
    <row r="529" spans="1:12">
      <c r="A529" s="1097" t="s">
        <v>1771</v>
      </c>
      <c r="B529" s="1097" t="s">
        <v>520</v>
      </c>
      <c r="F529" s="1096">
        <v>0</v>
      </c>
      <c r="G529" s="1096">
        <v>583283651.94000006</v>
      </c>
      <c r="H529" s="1096">
        <v>583283651.94000006</v>
      </c>
      <c r="I529" s="1096">
        <v>583283651.94000006</v>
      </c>
      <c r="J529" s="1096">
        <v>583283651.94000006</v>
      </c>
      <c r="K529" s="1096">
        <v>566535677</v>
      </c>
      <c r="L529" s="1096">
        <v>0</v>
      </c>
    </row>
    <row r="530" spans="1:12">
      <c r="A530" s="1097" t="s">
        <v>1773</v>
      </c>
      <c r="B530" s="1097" t="s">
        <v>521</v>
      </c>
      <c r="F530" s="1096">
        <v>0</v>
      </c>
      <c r="G530" s="1096">
        <v>1456540</v>
      </c>
      <c r="H530" s="1096">
        <v>1456540</v>
      </c>
      <c r="I530" s="1096">
        <v>1456540</v>
      </c>
      <c r="J530" s="1096">
        <v>1456540</v>
      </c>
      <c r="K530" s="1096">
        <v>1456540</v>
      </c>
      <c r="L530" s="1096">
        <v>0</v>
      </c>
    </row>
    <row r="531" spans="1:12">
      <c r="A531" s="1097" t="s">
        <v>1775</v>
      </c>
      <c r="B531" s="1097" t="s">
        <v>522</v>
      </c>
      <c r="F531" s="1096">
        <v>0</v>
      </c>
      <c r="G531" s="1096">
        <v>922481.51</v>
      </c>
      <c r="H531" s="1096">
        <v>922481.51</v>
      </c>
      <c r="I531" s="1096">
        <v>922481.51</v>
      </c>
      <c r="J531" s="1096">
        <v>922481.51</v>
      </c>
      <c r="K531" s="1096">
        <v>922481.51</v>
      </c>
      <c r="L531" s="1096">
        <v>0</v>
      </c>
    </row>
    <row r="532" spans="1:12">
      <c r="A532" s="1097" t="s">
        <v>1777</v>
      </c>
      <c r="B532" s="1097" t="s">
        <v>523</v>
      </c>
      <c r="F532" s="1096">
        <v>0</v>
      </c>
      <c r="G532" s="1096">
        <v>1180455.29</v>
      </c>
      <c r="H532" s="1096">
        <v>1180455.29</v>
      </c>
      <c r="I532" s="1096">
        <v>1180455.29</v>
      </c>
      <c r="J532" s="1096">
        <v>1180455.29</v>
      </c>
      <c r="K532" s="1096">
        <v>1180455.29</v>
      </c>
      <c r="L532" s="1096">
        <v>0</v>
      </c>
    </row>
    <row r="533" spans="1:12">
      <c r="A533" s="1097" t="s">
        <v>1779</v>
      </c>
      <c r="B533" s="1097" t="s">
        <v>524</v>
      </c>
      <c r="F533" s="1096">
        <v>0</v>
      </c>
      <c r="G533" s="1096">
        <v>642656.92000000004</v>
      </c>
      <c r="H533" s="1096">
        <v>642656.92000000004</v>
      </c>
      <c r="I533" s="1096">
        <v>642656.92000000004</v>
      </c>
      <c r="J533" s="1096">
        <v>642656.92000000004</v>
      </c>
      <c r="K533" s="1096">
        <v>642656.92000000004</v>
      </c>
      <c r="L533" s="1096">
        <v>0</v>
      </c>
    </row>
    <row r="534" spans="1:12">
      <c r="A534" s="1097" t="s">
        <v>1781</v>
      </c>
      <c r="B534" s="1097" t="s">
        <v>525</v>
      </c>
      <c r="F534" s="1096">
        <v>0</v>
      </c>
      <c r="G534" s="1096">
        <v>2578122.0099999998</v>
      </c>
      <c r="H534" s="1096">
        <v>2578122.0099999998</v>
      </c>
      <c r="I534" s="1096">
        <v>2575321.79</v>
      </c>
      <c r="J534" s="1096">
        <v>2575321.79</v>
      </c>
      <c r="K534" s="1096">
        <v>2575321.79</v>
      </c>
      <c r="L534" s="1096">
        <v>2800.2199999997019</v>
      </c>
    </row>
    <row r="535" spans="1:12">
      <c r="A535" s="1097" t="s">
        <v>1785</v>
      </c>
      <c r="B535" s="1097" t="s">
        <v>527</v>
      </c>
      <c r="F535" s="1096">
        <v>0</v>
      </c>
      <c r="G535" s="1096">
        <v>2761478.5</v>
      </c>
      <c r="H535" s="1096">
        <v>2761478.5</v>
      </c>
      <c r="I535" s="1096">
        <v>2761478.5</v>
      </c>
      <c r="J535" s="1096">
        <v>2761478.5</v>
      </c>
      <c r="K535" s="1096">
        <v>2761478.5</v>
      </c>
      <c r="L535" s="1096">
        <v>0</v>
      </c>
    </row>
    <row r="536" spans="1:12">
      <c r="A536" s="1097" t="s">
        <v>1787</v>
      </c>
      <c r="B536" s="1097" t="s">
        <v>528</v>
      </c>
      <c r="F536" s="1096">
        <v>0</v>
      </c>
      <c r="G536" s="1096">
        <v>2448959.73</v>
      </c>
      <c r="H536" s="1096">
        <v>2448959.73</v>
      </c>
      <c r="I536" s="1096">
        <v>2448959.73</v>
      </c>
      <c r="J536" s="1096">
        <v>2448959.73</v>
      </c>
      <c r="K536" s="1096">
        <v>2448959.73</v>
      </c>
      <c r="L536" s="1096">
        <v>0</v>
      </c>
    </row>
    <row r="537" spans="1:12">
      <c r="A537" s="1097" t="s">
        <v>1789</v>
      </c>
      <c r="B537" s="1097" t="s">
        <v>529</v>
      </c>
      <c r="F537" s="1096">
        <v>0</v>
      </c>
      <c r="G537" s="1096">
        <v>3173623.57</v>
      </c>
      <c r="H537" s="1096">
        <v>3173623.57</v>
      </c>
      <c r="I537" s="1096">
        <v>3173623.57</v>
      </c>
      <c r="J537" s="1096">
        <v>3173623.57</v>
      </c>
      <c r="K537" s="1096">
        <v>3173623.57</v>
      </c>
      <c r="L537" s="1096">
        <v>0</v>
      </c>
    </row>
    <row r="538" spans="1:12">
      <c r="A538" s="1097" t="s">
        <v>1791</v>
      </c>
      <c r="B538" s="1097" t="s">
        <v>530</v>
      </c>
      <c r="F538" s="1096">
        <v>0</v>
      </c>
      <c r="G538" s="1096">
        <v>13777340.23</v>
      </c>
      <c r="H538" s="1096">
        <v>13777340.23</v>
      </c>
      <c r="I538" s="1096">
        <v>13753558.41</v>
      </c>
      <c r="J538" s="1096">
        <v>13753558.41</v>
      </c>
      <c r="K538" s="1096">
        <v>13753558.41</v>
      </c>
      <c r="L538" s="1096">
        <v>23781.82</v>
      </c>
    </row>
    <row r="539" spans="1:12">
      <c r="A539" s="1097" t="s">
        <v>1799</v>
      </c>
      <c r="B539" s="1097" t="s">
        <v>533</v>
      </c>
      <c r="F539" s="1096">
        <v>0</v>
      </c>
      <c r="G539" s="1096">
        <v>5894031.2400000002</v>
      </c>
      <c r="H539" s="1096">
        <v>5894031.2400000002</v>
      </c>
      <c r="I539" s="1096">
        <v>5894031.2400000002</v>
      </c>
      <c r="J539" s="1096">
        <v>5894031.2400000002</v>
      </c>
      <c r="K539" s="1096">
        <v>5894031.2400000002</v>
      </c>
      <c r="L539" s="1096">
        <v>0</v>
      </c>
    </row>
    <row r="540" spans="1:12">
      <c r="A540" s="1097" t="s">
        <v>1807</v>
      </c>
      <c r="B540" s="1097" t="s">
        <v>535</v>
      </c>
      <c r="F540" s="1096">
        <v>0</v>
      </c>
      <c r="G540" s="1096">
        <v>588338</v>
      </c>
      <c r="H540" s="1096">
        <v>588338</v>
      </c>
      <c r="I540" s="1096">
        <v>588338</v>
      </c>
      <c r="J540" s="1096">
        <v>588338</v>
      </c>
      <c r="K540" s="1096">
        <v>588338</v>
      </c>
      <c r="L540" s="1096">
        <v>0</v>
      </c>
    </row>
    <row r="541" spans="1:12">
      <c r="A541" s="1097" t="s">
        <v>1827</v>
      </c>
      <c r="B541" s="1097" t="s">
        <v>544</v>
      </c>
      <c r="F541" s="1096">
        <v>0</v>
      </c>
      <c r="G541" s="1096">
        <v>9494226.4100000001</v>
      </c>
      <c r="H541" s="1096">
        <v>9494226.4100000001</v>
      </c>
      <c r="I541" s="1096">
        <v>9494220.4100000001</v>
      </c>
      <c r="J541" s="1096">
        <v>9494220.4100000001</v>
      </c>
      <c r="K541" s="1096">
        <v>9494220.4100000001</v>
      </c>
      <c r="L541" s="1096">
        <v>6</v>
      </c>
    </row>
    <row r="542" spans="1:12">
      <c r="A542" s="1097" t="s">
        <v>2681</v>
      </c>
      <c r="B542" s="1097" t="s">
        <v>556</v>
      </c>
      <c r="F542" s="1096">
        <v>0</v>
      </c>
      <c r="G542" s="1096">
        <v>213413.77</v>
      </c>
      <c r="H542" s="1096">
        <v>213413.77</v>
      </c>
      <c r="I542" s="1096">
        <v>213413.77</v>
      </c>
      <c r="J542" s="1096">
        <v>213413.77</v>
      </c>
      <c r="K542" s="1096">
        <v>213413.77</v>
      </c>
      <c r="L542" s="1096">
        <v>0</v>
      </c>
    </row>
    <row r="543" spans="1:12">
      <c r="E543" s="1091" t="s">
        <v>2669</v>
      </c>
      <c r="F543" s="1094">
        <v>794355293.20000005</v>
      </c>
      <c r="G543" s="1094">
        <v>1127244777.2</v>
      </c>
      <c r="H543" s="1094">
        <v>1921600070.4000001</v>
      </c>
      <c r="I543" s="1094">
        <v>1568820756.54</v>
      </c>
      <c r="J543" s="1094">
        <v>1568810694.54</v>
      </c>
      <c r="K543" s="1094">
        <v>1537743688.76</v>
      </c>
      <c r="L543" s="1094">
        <v>352779313.86000001</v>
      </c>
    </row>
    <row r="546" spans="1:12">
      <c r="A546" s="1101" t="s">
        <v>2643</v>
      </c>
      <c r="C546" s="1101" t="s">
        <v>2644</v>
      </c>
    </row>
    <row r="547" spans="1:12">
      <c r="A547" s="1097" t="s">
        <v>2670</v>
      </c>
      <c r="B547" s="1097" t="s">
        <v>557</v>
      </c>
      <c r="F547" s="1096">
        <v>32298602</v>
      </c>
      <c r="G547" s="1096">
        <v>13597002.199999999</v>
      </c>
      <c r="H547" s="1096">
        <v>45895604.200000003</v>
      </c>
      <c r="I547" s="1096">
        <v>45895604.200000003</v>
      </c>
      <c r="J547" s="1096">
        <v>45895604.200000003</v>
      </c>
      <c r="K547" s="1096">
        <v>45895604.200000003</v>
      </c>
      <c r="L547" s="1096">
        <v>0</v>
      </c>
    </row>
    <row r="548" spans="1:12">
      <c r="E548" s="1091" t="s">
        <v>2669</v>
      </c>
      <c r="F548" s="1094">
        <v>32298602</v>
      </c>
      <c r="G548" s="1094">
        <v>13597002.199999999</v>
      </c>
      <c r="H548" s="1094">
        <v>45895604.200000003</v>
      </c>
      <c r="I548" s="1094">
        <v>45895604.200000003</v>
      </c>
      <c r="J548" s="1094">
        <v>45895604.200000003</v>
      </c>
      <c r="K548" s="1094">
        <v>45895604.200000003</v>
      </c>
      <c r="L548" s="1094">
        <v>0</v>
      </c>
    </row>
    <row r="551" spans="1:12">
      <c r="A551" s="1101" t="s">
        <v>2645</v>
      </c>
      <c r="C551" s="1101" t="s">
        <v>2646</v>
      </c>
    </row>
    <row r="552" spans="1:12">
      <c r="A552" s="1097" t="s">
        <v>2670</v>
      </c>
      <c r="B552" s="1097" t="s">
        <v>557</v>
      </c>
      <c r="F552" s="1096">
        <v>111350211.8</v>
      </c>
      <c r="G552" s="1096">
        <v>-4009459</v>
      </c>
      <c r="H552" s="1096">
        <v>107340752.8</v>
      </c>
      <c r="I552" s="1096">
        <v>107340752.8</v>
      </c>
      <c r="J552" s="1096">
        <v>107340752.8</v>
      </c>
      <c r="K552" s="1096">
        <v>107340752.8</v>
      </c>
      <c r="L552" s="1096">
        <v>0</v>
      </c>
    </row>
    <row r="553" spans="1:12">
      <c r="E553" s="1091" t="s">
        <v>2669</v>
      </c>
      <c r="F553" s="1094">
        <v>111350211.8</v>
      </c>
      <c r="G553" s="1094">
        <v>-4009459</v>
      </c>
      <c r="H553" s="1094">
        <v>107340752.8</v>
      </c>
      <c r="I553" s="1094">
        <v>107340752.8</v>
      </c>
      <c r="J553" s="1094">
        <v>107340752.8</v>
      </c>
      <c r="K553" s="1094">
        <v>107340752.8</v>
      </c>
      <c r="L553" s="1094">
        <v>0</v>
      </c>
    </row>
    <row r="556" spans="1:12">
      <c r="A556" s="1101" t="s">
        <v>2647</v>
      </c>
      <c r="C556" s="1101" t="s">
        <v>2648</v>
      </c>
    </row>
    <row r="557" spans="1:12">
      <c r="A557" s="1097" t="s">
        <v>2670</v>
      </c>
      <c r="B557" s="1097" t="s">
        <v>557</v>
      </c>
      <c r="F557" s="1096">
        <v>7972425</v>
      </c>
      <c r="G557" s="1096">
        <v>0.6</v>
      </c>
      <c r="H557" s="1096">
        <v>7972425.5999999996</v>
      </c>
      <c r="I557" s="1096">
        <v>7972425.5999999996</v>
      </c>
      <c r="J557" s="1096">
        <v>7972425.5999999996</v>
      </c>
      <c r="K557" s="1096">
        <v>7972425.5999999996</v>
      </c>
      <c r="L557" s="1096">
        <v>0</v>
      </c>
    </row>
    <row r="558" spans="1:12">
      <c r="E558" s="1091" t="s">
        <v>2669</v>
      </c>
      <c r="F558" s="1094">
        <v>7972425</v>
      </c>
      <c r="G558" s="1094">
        <v>0.6</v>
      </c>
      <c r="H558" s="1094">
        <v>7972425.5999999996</v>
      </c>
      <c r="I558" s="1094">
        <v>7972425.5999999996</v>
      </c>
      <c r="J558" s="1094">
        <v>7972425.5999999996</v>
      </c>
      <c r="K558" s="1094">
        <v>7972425.5999999996</v>
      </c>
      <c r="L558" s="1094">
        <v>0</v>
      </c>
    </row>
    <row r="561" spans="1:12">
      <c r="A561" s="1101" t="s">
        <v>2649</v>
      </c>
      <c r="C561" s="1101" t="s">
        <v>2650</v>
      </c>
    </row>
    <row r="562" spans="1:12">
      <c r="A562" s="1097" t="s">
        <v>2670</v>
      </c>
      <c r="B562" s="1097" t="s">
        <v>557</v>
      </c>
      <c r="F562" s="1096">
        <v>6103167</v>
      </c>
      <c r="G562" s="1096">
        <v>7196183.2000000002</v>
      </c>
      <c r="H562" s="1096">
        <v>13299350.199999999</v>
      </c>
      <c r="I562" s="1096">
        <v>13299350.199999999</v>
      </c>
      <c r="J562" s="1096">
        <v>13299350.199999999</v>
      </c>
      <c r="K562" s="1096">
        <v>13299350.199999999</v>
      </c>
      <c r="L562" s="1096">
        <v>0</v>
      </c>
    </row>
    <row r="563" spans="1:12">
      <c r="E563" s="1091" t="s">
        <v>2669</v>
      </c>
      <c r="F563" s="1094">
        <v>6103167</v>
      </c>
      <c r="G563" s="1094">
        <v>7196183.2000000002</v>
      </c>
      <c r="H563" s="1094">
        <v>13299350.199999999</v>
      </c>
      <c r="I563" s="1094">
        <v>13299350.199999999</v>
      </c>
      <c r="J563" s="1094">
        <v>13299350.199999999</v>
      </c>
      <c r="K563" s="1094">
        <v>13299350.199999999</v>
      </c>
      <c r="L563" s="1094">
        <v>0</v>
      </c>
    </row>
    <row r="566" spans="1:12">
      <c r="A566" s="1101" t="s">
        <v>2497</v>
      </c>
      <c r="C566" s="1101" t="s">
        <v>2498</v>
      </c>
    </row>
    <row r="567" spans="1:12">
      <c r="A567" s="1097" t="s">
        <v>929</v>
      </c>
      <c r="B567" s="1097" t="s">
        <v>461</v>
      </c>
      <c r="F567" s="1096">
        <v>0</v>
      </c>
      <c r="G567" s="1096">
        <v>767410.45</v>
      </c>
      <c r="H567" s="1096">
        <v>767410.45</v>
      </c>
      <c r="I567" s="1096">
        <v>746174.61</v>
      </c>
      <c r="J567" s="1096">
        <v>746174.61</v>
      </c>
      <c r="K567" s="1096">
        <v>746174.61</v>
      </c>
      <c r="L567" s="1096">
        <v>21235.84</v>
      </c>
    </row>
    <row r="568" spans="1:12">
      <c r="E568" s="1091" t="s">
        <v>2669</v>
      </c>
      <c r="F568" s="1094">
        <v>0</v>
      </c>
      <c r="G568" s="1094">
        <v>767410.45</v>
      </c>
      <c r="H568" s="1094">
        <v>767410.45</v>
      </c>
      <c r="I568" s="1094">
        <v>746174.61</v>
      </c>
      <c r="J568" s="1094">
        <v>746174.61</v>
      </c>
      <c r="K568" s="1094">
        <v>746174.61</v>
      </c>
      <c r="L568" s="1094">
        <v>21235.84</v>
      </c>
    </row>
    <row r="571" spans="1:12">
      <c r="A571" s="1101" t="s">
        <v>2499</v>
      </c>
      <c r="C571" s="1101" t="s">
        <v>2498</v>
      </c>
    </row>
    <row r="572" spans="1:12">
      <c r="A572" s="1097" t="s">
        <v>929</v>
      </c>
      <c r="B572" s="1097" t="s">
        <v>461</v>
      </c>
      <c r="F572" s="1096">
        <v>0</v>
      </c>
      <c r="G572" s="1096">
        <v>863502.28</v>
      </c>
      <c r="H572" s="1096">
        <v>863502.28</v>
      </c>
      <c r="I572" s="1096">
        <v>642738.86</v>
      </c>
      <c r="J572" s="1096">
        <v>642738.86</v>
      </c>
      <c r="K572" s="1096">
        <v>642738.86</v>
      </c>
      <c r="L572" s="1096">
        <v>220763.42</v>
      </c>
    </row>
    <row r="573" spans="1:12">
      <c r="E573" s="1091" t="s">
        <v>2669</v>
      </c>
      <c r="F573" s="1094">
        <v>0</v>
      </c>
      <c r="G573" s="1094">
        <v>863502.28</v>
      </c>
      <c r="H573" s="1094">
        <v>863502.28</v>
      </c>
      <c r="I573" s="1094">
        <v>642738.86</v>
      </c>
      <c r="J573" s="1094">
        <v>642738.86</v>
      </c>
      <c r="K573" s="1094">
        <v>642738.86</v>
      </c>
      <c r="L573" s="1094">
        <v>220763.42</v>
      </c>
    </row>
    <row r="576" spans="1:12">
      <c r="A576" s="1101" t="s">
        <v>2258</v>
      </c>
      <c r="C576" s="1101" t="s">
        <v>2179</v>
      </c>
    </row>
    <row r="577" spans="1:12">
      <c r="A577" s="1097" t="s">
        <v>921</v>
      </c>
      <c r="B577" s="1097" t="s">
        <v>457</v>
      </c>
      <c r="F577" s="1096">
        <v>0</v>
      </c>
      <c r="G577" s="1096">
        <v>837358.6</v>
      </c>
      <c r="H577" s="1096">
        <v>837358.6</v>
      </c>
      <c r="I577" s="1096">
        <v>0</v>
      </c>
      <c r="J577" s="1096">
        <v>0</v>
      </c>
      <c r="K577" s="1096">
        <v>0</v>
      </c>
      <c r="L577" s="1096">
        <v>837358.6</v>
      </c>
    </row>
    <row r="578" spans="1:12">
      <c r="A578" s="1097" t="s">
        <v>1713</v>
      </c>
      <c r="B578" s="1097" t="s">
        <v>495</v>
      </c>
      <c r="F578" s="1096">
        <v>0</v>
      </c>
      <c r="G578" s="1096">
        <v>358641.4</v>
      </c>
      <c r="H578" s="1096">
        <v>358641.4</v>
      </c>
      <c r="I578" s="1096">
        <v>0</v>
      </c>
      <c r="J578" s="1096">
        <v>0</v>
      </c>
      <c r="K578" s="1096">
        <v>0</v>
      </c>
      <c r="L578" s="1096">
        <v>358641.4</v>
      </c>
    </row>
    <row r="579" spans="1:12">
      <c r="E579" s="1091" t="s">
        <v>2669</v>
      </c>
      <c r="F579" s="1094">
        <v>0</v>
      </c>
      <c r="G579" s="1094">
        <v>1196000</v>
      </c>
      <c r="H579" s="1094">
        <v>1196000</v>
      </c>
      <c r="I579" s="1094">
        <v>0</v>
      </c>
      <c r="J579" s="1094">
        <v>0</v>
      </c>
      <c r="K579" s="1094">
        <v>0</v>
      </c>
      <c r="L579" s="1094">
        <v>1196000</v>
      </c>
    </row>
    <row r="582" spans="1:12">
      <c r="A582" s="1101" t="s">
        <v>2259</v>
      </c>
      <c r="C582" s="1101" t="s">
        <v>2179</v>
      </c>
    </row>
    <row r="583" spans="1:12">
      <c r="A583" s="1097" t="s">
        <v>921</v>
      </c>
      <c r="B583" s="1097" t="s">
        <v>457</v>
      </c>
      <c r="F583" s="1096">
        <v>0</v>
      </c>
      <c r="G583" s="1096">
        <v>85998.2</v>
      </c>
      <c r="H583" s="1096">
        <v>85998.2</v>
      </c>
      <c r="I583" s="1096">
        <v>0</v>
      </c>
      <c r="J583" s="1096">
        <v>0</v>
      </c>
      <c r="K583" s="1096">
        <v>0</v>
      </c>
      <c r="L583" s="1096">
        <v>85998.2</v>
      </c>
    </row>
    <row r="584" spans="1:12">
      <c r="A584" s="1097" t="s">
        <v>925</v>
      </c>
      <c r="B584" s="1097" t="s">
        <v>459</v>
      </c>
      <c r="F584" s="1096">
        <v>0</v>
      </c>
      <c r="G584" s="1096">
        <v>1268257</v>
      </c>
      <c r="H584" s="1096">
        <v>1268257</v>
      </c>
      <c r="I584" s="1096">
        <v>1268257</v>
      </c>
      <c r="J584" s="1096">
        <v>1268257</v>
      </c>
      <c r="K584" s="1096">
        <v>1268257</v>
      </c>
      <c r="L584" s="1096">
        <v>0</v>
      </c>
    </row>
    <row r="585" spans="1:12">
      <c r="E585" s="1091" t="s">
        <v>2669</v>
      </c>
      <c r="F585" s="1094">
        <v>0</v>
      </c>
      <c r="G585" s="1094">
        <v>1354255.2</v>
      </c>
      <c r="H585" s="1094">
        <v>1354255.2</v>
      </c>
      <c r="I585" s="1094">
        <v>1268257</v>
      </c>
      <c r="J585" s="1094">
        <v>1268257</v>
      </c>
      <c r="K585" s="1094">
        <v>1268257</v>
      </c>
      <c r="L585" s="1094">
        <v>85998.2</v>
      </c>
    </row>
    <row r="588" spans="1:12">
      <c r="A588" s="1101" t="s">
        <v>2178</v>
      </c>
      <c r="C588" s="1101" t="s">
        <v>2179</v>
      </c>
    </row>
    <row r="589" spans="1:12">
      <c r="A589" s="1097" t="s">
        <v>899</v>
      </c>
      <c r="B589" s="1097" t="s">
        <v>448</v>
      </c>
      <c r="F589" s="1096">
        <v>0</v>
      </c>
      <c r="G589" s="1096">
        <v>46292583.140000001</v>
      </c>
      <c r="H589" s="1096">
        <v>46292583.140000001</v>
      </c>
      <c r="I589" s="1096">
        <v>10829403.68</v>
      </c>
      <c r="J589" s="1096">
        <v>10829403.68</v>
      </c>
      <c r="K589" s="1096">
        <v>10829403.68</v>
      </c>
      <c r="L589" s="1096">
        <v>35463179.460000001</v>
      </c>
    </row>
    <row r="590" spans="1:12">
      <c r="A590" s="1097" t="s">
        <v>903</v>
      </c>
      <c r="B590" s="1097" t="s">
        <v>449</v>
      </c>
      <c r="F590" s="1096">
        <v>0</v>
      </c>
      <c r="G590" s="1096">
        <v>180305171.83000001</v>
      </c>
      <c r="H590" s="1096">
        <v>180305171.83000001</v>
      </c>
      <c r="I590" s="1096">
        <v>0</v>
      </c>
      <c r="J590" s="1096">
        <v>0</v>
      </c>
      <c r="K590" s="1096">
        <v>0</v>
      </c>
      <c r="L590" s="1096">
        <v>180305171.83000001</v>
      </c>
    </row>
    <row r="591" spans="1:12">
      <c r="A591" s="1097" t="s">
        <v>909</v>
      </c>
      <c r="B591" s="1097" t="s">
        <v>451</v>
      </c>
      <c r="F591" s="1096">
        <v>0</v>
      </c>
      <c r="G591" s="1096">
        <v>14419531.869999999</v>
      </c>
      <c r="H591" s="1096">
        <v>14419531.869999999</v>
      </c>
      <c r="I591" s="1096">
        <v>14419531.869999999</v>
      </c>
      <c r="J591" s="1096">
        <v>14419531.869999999</v>
      </c>
      <c r="K591" s="1096">
        <v>14419531.869999999</v>
      </c>
      <c r="L591" s="1096">
        <v>0</v>
      </c>
    </row>
    <row r="592" spans="1:12">
      <c r="A592" s="1097" t="s">
        <v>911</v>
      </c>
      <c r="B592" s="1097" t="s">
        <v>452</v>
      </c>
      <c r="F592" s="1096">
        <v>0</v>
      </c>
      <c r="G592" s="1096">
        <v>10760565.41</v>
      </c>
      <c r="H592" s="1096">
        <v>10760565.41</v>
      </c>
      <c r="I592" s="1096">
        <v>10760565.41</v>
      </c>
      <c r="J592" s="1096">
        <v>10760565.41</v>
      </c>
      <c r="K592" s="1096">
        <v>10760565.41</v>
      </c>
      <c r="L592" s="1096">
        <v>0</v>
      </c>
    </row>
    <row r="593" spans="1:12">
      <c r="A593" s="1097" t="s">
        <v>915</v>
      </c>
      <c r="B593" s="1097" t="s">
        <v>454</v>
      </c>
      <c r="F593" s="1096">
        <v>0</v>
      </c>
      <c r="G593" s="1096">
        <v>2464000</v>
      </c>
      <c r="H593" s="1096">
        <v>2464000</v>
      </c>
      <c r="I593" s="1096">
        <v>2464000</v>
      </c>
      <c r="J593" s="1096">
        <v>2464000</v>
      </c>
      <c r="K593" s="1096">
        <v>1450000</v>
      </c>
      <c r="L593" s="1096">
        <v>0</v>
      </c>
    </row>
    <row r="594" spans="1:12">
      <c r="A594" s="1097" t="s">
        <v>917</v>
      </c>
      <c r="B594" s="1097" t="s">
        <v>455</v>
      </c>
      <c r="F594" s="1096">
        <v>0</v>
      </c>
      <c r="G594" s="1096">
        <v>51578356.149999999</v>
      </c>
      <c r="H594" s="1096">
        <v>51578356.149999999</v>
      </c>
      <c r="I594" s="1096">
        <v>51033256.210000001</v>
      </c>
      <c r="J594" s="1096">
        <v>51033256.210000001</v>
      </c>
      <c r="K594" s="1096">
        <v>41868186.229999997</v>
      </c>
      <c r="L594" s="1096">
        <v>545099.93999999994</v>
      </c>
    </row>
    <row r="595" spans="1:12">
      <c r="A595" s="1097" t="s">
        <v>921</v>
      </c>
      <c r="B595" s="1097" t="s">
        <v>457</v>
      </c>
      <c r="F595" s="1096">
        <v>0</v>
      </c>
      <c r="G595" s="1096">
        <v>211784186.59</v>
      </c>
      <c r="H595" s="1096">
        <v>211784186.59</v>
      </c>
      <c r="I595" s="1096">
        <v>0</v>
      </c>
      <c r="J595" s="1096">
        <v>0</v>
      </c>
      <c r="K595" s="1096">
        <v>0</v>
      </c>
      <c r="L595" s="1096">
        <v>211784186.59</v>
      </c>
    </row>
    <row r="596" spans="1:12">
      <c r="A596" s="1097" t="s">
        <v>925</v>
      </c>
      <c r="B596" s="1097" t="s">
        <v>459</v>
      </c>
      <c r="F596" s="1096">
        <v>0</v>
      </c>
      <c r="G596" s="1096">
        <v>79241425.959999993</v>
      </c>
      <c r="H596" s="1096">
        <v>79241425.959999993</v>
      </c>
      <c r="I596" s="1096">
        <v>74541425.959999993</v>
      </c>
      <c r="J596" s="1096">
        <v>74541425.959999993</v>
      </c>
      <c r="K596" s="1096">
        <v>74541425.959999993</v>
      </c>
      <c r="L596" s="1096">
        <v>4700000</v>
      </c>
    </row>
    <row r="597" spans="1:12">
      <c r="A597" s="1097" t="s">
        <v>927</v>
      </c>
      <c r="B597" s="1097" t="s">
        <v>460</v>
      </c>
      <c r="F597" s="1096">
        <v>0</v>
      </c>
      <c r="G597" s="1096">
        <v>76289348.299999997</v>
      </c>
      <c r="H597" s="1096">
        <v>76289348.299999997</v>
      </c>
      <c r="I597" s="1096">
        <v>76289348.299999997</v>
      </c>
      <c r="J597" s="1096">
        <v>76289348.299999997</v>
      </c>
      <c r="K597" s="1096">
        <v>76289348.299999997</v>
      </c>
      <c r="L597" s="1096">
        <v>0</v>
      </c>
    </row>
    <row r="598" spans="1:12">
      <c r="A598" s="1097" t="s">
        <v>935</v>
      </c>
      <c r="B598" s="1097" t="s">
        <v>464</v>
      </c>
      <c r="F598" s="1096">
        <v>0</v>
      </c>
      <c r="G598" s="1096">
        <v>36528023.439999998</v>
      </c>
      <c r="H598" s="1096">
        <v>36528023.439999998</v>
      </c>
      <c r="I598" s="1096">
        <v>36528023.439999998</v>
      </c>
      <c r="J598" s="1096">
        <v>36528023.439999998</v>
      </c>
      <c r="K598" s="1096">
        <v>36528023.439999998</v>
      </c>
      <c r="L598" s="1096">
        <v>0</v>
      </c>
    </row>
    <row r="599" spans="1:12">
      <c r="A599" s="1097" t="s">
        <v>943</v>
      </c>
      <c r="B599" s="1097" t="s">
        <v>467</v>
      </c>
      <c r="F599" s="1096">
        <v>0</v>
      </c>
      <c r="G599" s="1096">
        <v>45539137.270000003</v>
      </c>
      <c r="H599" s="1096">
        <v>45539137.270000003</v>
      </c>
      <c r="I599" s="1096">
        <v>0</v>
      </c>
      <c r="J599" s="1096">
        <v>0</v>
      </c>
      <c r="K599" s="1096">
        <v>0</v>
      </c>
      <c r="L599" s="1096">
        <v>45539137.270000003</v>
      </c>
    </row>
    <row r="600" spans="1:12">
      <c r="A600" s="1097" t="s">
        <v>947</v>
      </c>
      <c r="B600" s="1097" t="s">
        <v>469</v>
      </c>
      <c r="F600" s="1096">
        <v>0</v>
      </c>
      <c r="G600" s="1096">
        <v>4139596.68</v>
      </c>
      <c r="H600" s="1096">
        <v>4139596.68</v>
      </c>
      <c r="I600" s="1096">
        <v>4139596.68</v>
      </c>
      <c r="J600" s="1096">
        <v>4139596.68</v>
      </c>
      <c r="K600" s="1096">
        <v>4139596.68</v>
      </c>
      <c r="L600" s="1096">
        <v>0</v>
      </c>
    </row>
    <row r="601" spans="1:12">
      <c r="A601" s="1097" t="s">
        <v>949</v>
      </c>
      <c r="B601" s="1097" t="s">
        <v>470</v>
      </c>
      <c r="F601" s="1096">
        <v>0</v>
      </c>
      <c r="G601" s="1096">
        <v>62371839.020000003</v>
      </c>
      <c r="H601" s="1096">
        <v>62371839.020000003</v>
      </c>
      <c r="I601" s="1096">
        <v>62371839.020000003</v>
      </c>
      <c r="J601" s="1096">
        <v>62371839.020000003</v>
      </c>
      <c r="K601" s="1096">
        <v>54183398.560000002</v>
      </c>
      <c r="L601" s="1096">
        <v>0</v>
      </c>
    </row>
    <row r="602" spans="1:12">
      <c r="A602" s="1097" t="s">
        <v>953</v>
      </c>
      <c r="B602" s="1097" t="s">
        <v>472</v>
      </c>
      <c r="F602" s="1096">
        <v>0</v>
      </c>
      <c r="G602" s="1096">
        <v>3330150.58</v>
      </c>
      <c r="H602" s="1096">
        <v>3330150.58</v>
      </c>
      <c r="I602" s="1096">
        <v>3299150.58</v>
      </c>
      <c r="J602" s="1096">
        <v>3299150.58</v>
      </c>
      <c r="K602" s="1096">
        <v>3299150.58</v>
      </c>
      <c r="L602" s="1096">
        <v>31000</v>
      </c>
    </row>
    <row r="603" spans="1:12">
      <c r="A603" s="1097" t="s">
        <v>957</v>
      </c>
      <c r="B603" s="1097" t="s">
        <v>473</v>
      </c>
      <c r="F603" s="1096">
        <v>0</v>
      </c>
      <c r="G603" s="1096">
        <v>599999.99</v>
      </c>
      <c r="H603" s="1096">
        <v>599999.99</v>
      </c>
      <c r="I603" s="1096">
        <v>599999.99</v>
      </c>
      <c r="J603" s="1096">
        <v>599999.99</v>
      </c>
      <c r="K603" s="1096">
        <v>599999.99</v>
      </c>
      <c r="L603" s="1096">
        <v>0</v>
      </c>
    </row>
    <row r="604" spans="1:12">
      <c r="A604" s="1097" t="s">
        <v>1495</v>
      </c>
      <c r="B604" s="1097" t="s">
        <v>480</v>
      </c>
      <c r="F604" s="1096">
        <v>0</v>
      </c>
      <c r="G604" s="1096">
        <v>14428549.699999999</v>
      </c>
      <c r="H604" s="1096">
        <v>14428549.699999999</v>
      </c>
      <c r="I604" s="1096">
        <v>10967866.710000001</v>
      </c>
      <c r="J604" s="1096">
        <v>10967866.710000001</v>
      </c>
      <c r="K604" s="1096">
        <v>10967866.710000001</v>
      </c>
      <c r="L604" s="1096">
        <v>3460682.99</v>
      </c>
    </row>
    <row r="605" spans="1:12">
      <c r="A605" s="1097" t="s">
        <v>1503</v>
      </c>
      <c r="B605" s="1097" t="s">
        <v>484</v>
      </c>
      <c r="F605" s="1096">
        <v>0</v>
      </c>
      <c r="G605" s="1096">
        <v>5827439.1500000004</v>
      </c>
      <c r="H605" s="1096">
        <v>5827439.1500000004</v>
      </c>
      <c r="I605" s="1096">
        <v>5827439.1500000004</v>
      </c>
      <c r="J605" s="1096">
        <v>5827439.1500000004</v>
      </c>
      <c r="K605" s="1096">
        <v>5827439.1500000004</v>
      </c>
      <c r="L605" s="1096">
        <v>0</v>
      </c>
    </row>
    <row r="606" spans="1:12">
      <c r="A606" s="1097" t="s">
        <v>1507</v>
      </c>
      <c r="B606" s="1097" t="s">
        <v>486</v>
      </c>
      <c r="F606" s="1096">
        <v>0</v>
      </c>
      <c r="G606" s="1096">
        <v>2359838.44</v>
      </c>
      <c r="H606" s="1096">
        <v>2359838.44</v>
      </c>
      <c r="I606" s="1096">
        <v>2359838.44</v>
      </c>
      <c r="J606" s="1096">
        <v>2359838.44</v>
      </c>
      <c r="K606" s="1096">
        <v>2359838.44</v>
      </c>
      <c r="L606" s="1096">
        <v>0</v>
      </c>
    </row>
    <row r="607" spans="1:12">
      <c r="A607" s="1097" t="s">
        <v>1693</v>
      </c>
      <c r="B607" s="1097" t="s">
        <v>489</v>
      </c>
      <c r="F607" s="1096">
        <v>0</v>
      </c>
      <c r="G607" s="1096">
        <v>92065633.129999995</v>
      </c>
      <c r="H607" s="1096">
        <v>92065633.129999995</v>
      </c>
      <c r="I607" s="1096">
        <v>31547639.530000001</v>
      </c>
      <c r="J607" s="1096">
        <v>31547639.530000001</v>
      </c>
      <c r="K607" s="1096">
        <v>16224592.18</v>
      </c>
      <c r="L607" s="1096">
        <v>60517993.600000001</v>
      </c>
    </row>
    <row r="608" spans="1:12">
      <c r="A608" s="1097" t="s">
        <v>1713</v>
      </c>
      <c r="B608" s="1097" t="s">
        <v>495</v>
      </c>
      <c r="F608" s="1096">
        <v>0</v>
      </c>
      <c r="G608" s="1096">
        <v>8924555.8399999999</v>
      </c>
      <c r="H608" s="1096">
        <v>8924555.8399999999</v>
      </c>
      <c r="I608" s="1096">
        <v>2787208.43</v>
      </c>
      <c r="J608" s="1096">
        <v>2787208.43</v>
      </c>
      <c r="K608" s="1096">
        <v>2523842.0299999998</v>
      </c>
      <c r="L608" s="1096">
        <v>6137347.4100000001</v>
      </c>
    </row>
    <row r="609" spans="1:12">
      <c r="A609" s="1097" t="s">
        <v>1715</v>
      </c>
      <c r="B609" s="1097" t="s">
        <v>496</v>
      </c>
      <c r="F609" s="1096">
        <v>0</v>
      </c>
      <c r="G609" s="1096">
        <v>13375676</v>
      </c>
      <c r="H609" s="1096">
        <v>13375676</v>
      </c>
      <c r="I609" s="1096">
        <v>13375675.99</v>
      </c>
      <c r="J609" s="1096">
        <v>13375675.99</v>
      </c>
      <c r="K609" s="1096">
        <v>12687837.99</v>
      </c>
      <c r="L609" s="1096">
        <v>0.01</v>
      </c>
    </row>
    <row r="610" spans="1:12">
      <c r="A610" s="1097" t="s">
        <v>1717</v>
      </c>
      <c r="B610" s="1097" t="s">
        <v>497</v>
      </c>
      <c r="F610" s="1096">
        <v>0</v>
      </c>
      <c r="G610" s="1096">
        <v>1186110</v>
      </c>
      <c r="H610" s="1096">
        <v>1186110</v>
      </c>
      <c r="I610" s="1096">
        <v>0</v>
      </c>
      <c r="J610" s="1096">
        <v>0</v>
      </c>
      <c r="K610" s="1096">
        <v>0</v>
      </c>
      <c r="L610" s="1096">
        <v>1186110</v>
      </c>
    </row>
    <row r="611" spans="1:12">
      <c r="A611" s="1097" t="s">
        <v>1733</v>
      </c>
      <c r="B611" s="1097" t="s">
        <v>504</v>
      </c>
      <c r="F611" s="1096">
        <v>0</v>
      </c>
      <c r="G611" s="1096">
        <v>4971170.72</v>
      </c>
      <c r="H611" s="1096">
        <v>4971170.72</v>
      </c>
      <c r="I611" s="1096">
        <v>4971170.72</v>
      </c>
      <c r="J611" s="1096">
        <v>4971170.72</v>
      </c>
      <c r="K611" s="1096">
        <v>4971170.72</v>
      </c>
      <c r="L611" s="1096">
        <v>0</v>
      </c>
    </row>
    <row r="612" spans="1:12">
      <c r="A612" s="1097" t="s">
        <v>1751</v>
      </c>
      <c r="B612" s="1097" t="s">
        <v>511</v>
      </c>
      <c r="F612" s="1096">
        <v>0</v>
      </c>
      <c r="G612" s="1096">
        <v>15000000</v>
      </c>
      <c r="H612" s="1096">
        <v>15000000</v>
      </c>
      <c r="I612" s="1096">
        <v>15000000</v>
      </c>
      <c r="J612" s="1096">
        <v>15000000</v>
      </c>
      <c r="K612" s="1096">
        <v>15000000</v>
      </c>
      <c r="L612" s="1096">
        <v>0</v>
      </c>
    </row>
    <row r="613" spans="1:12">
      <c r="A613" s="1097" t="s">
        <v>1755</v>
      </c>
      <c r="B613" s="1097" t="s">
        <v>513</v>
      </c>
      <c r="F613" s="1096">
        <v>0</v>
      </c>
      <c r="G613" s="1096">
        <v>8900000</v>
      </c>
      <c r="H613" s="1096">
        <v>8900000</v>
      </c>
      <c r="I613" s="1096">
        <v>2025000</v>
      </c>
      <c r="J613" s="1096">
        <v>2025000</v>
      </c>
      <c r="K613" s="1096">
        <v>1080000</v>
      </c>
      <c r="L613" s="1096">
        <v>6875000</v>
      </c>
    </row>
    <row r="614" spans="1:12">
      <c r="A614" s="1097" t="s">
        <v>1759</v>
      </c>
      <c r="B614" s="1097" t="s">
        <v>515</v>
      </c>
      <c r="F614" s="1096">
        <v>0</v>
      </c>
      <c r="G614" s="1096">
        <v>998899.19999999995</v>
      </c>
      <c r="H614" s="1096">
        <v>998899.19999999995</v>
      </c>
      <c r="I614" s="1096">
        <v>998899.19999999995</v>
      </c>
      <c r="J614" s="1096">
        <v>998899.19999999995</v>
      </c>
      <c r="K614" s="1096">
        <v>998899.19999999995</v>
      </c>
      <c r="L614" s="1096">
        <v>0</v>
      </c>
    </row>
    <row r="615" spans="1:12">
      <c r="A615" s="1097" t="s">
        <v>1769</v>
      </c>
      <c r="B615" s="1097" t="s">
        <v>519</v>
      </c>
      <c r="F615" s="1096">
        <v>0</v>
      </c>
      <c r="G615" s="1096">
        <v>102008492.02</v>
      </c>
      <c r="H615" s="1096">
        <v>102008492.02</v>
      </c>
      <c r="I615" s="1096">
        <v>15962523.869999999</v>
      </c>
      <c r="J615" s="1096">
        <v>15962523.869999999</v>
      </c>
      <c r="K615" s="1096">
        <v>15962523.869999999</v>
      </c>
      <c r="L615" s="1096">
        <v>86045968.150000006</v>
      </c>
    </row>
    <row r="616" spans="1:12">
      <c r="A616" s="1097" t="s">
        <v>1771</v>
      </c>
      <c r="B616" s="1097" t="s">
        <v>520</v>
      </c>
      <c r="F616" s="1096">
        <v>0</v>
      </c>
      <c r="G616" s="1096">
        <v>30503231.18</v>
      </c>
      <c r="H616" s="1096">
        <v>30503231.18</v>
      </c>
      <c r="I616" s="1096">
        <v>30501873.859999999</v>
      </c>
      <c r="J616" s="1096">
        <v>30501873.859999999</v>
      </c>
      <c r="K616" s="1096">
        <v>0</v>
      </c>
      <c r="L616" s="1096">
        <v>1357.32</v>
      </c>
    </row>
    <row r="617" spans="1:12">
      <c r="A617" s="1097" t="s">
        <v>1773</v>
      </c>
      <c r="B617" s="1097" t="s">
        <v>521</v>
      </c>
      <c r="F617" s="1096">
        <v>0</v>
      </c>
      <c r="G617" s="1096">
        <v>2296207.6</v>
      </c>
      <c r="H617" s="1096">
        <v>2296207.6</v>
      </c>
      <c r="I617" s="1096">
        <v>2296207.6</v>
      </c>
      <c r="J617" s="1096">
        <v>2296207.6</v>
      </c>
      <c r="K617" s="1096">
        <v>2296207.6</v>
      </c>
      <c r="L617" s="1096">
        <v>0</v>
      </c>
    </row>
    <row r="618" spans="1:12">
      <c r="A618" s="1097" t="s">
        <v>1795</v>
      </c>
      <c r="B618" s="1097" t="s">
        <v>532</v>
      </c>
      <c r="F618" s="1096">
        <v>0</v>
      </c>
      <c r="G618" s="1096">
        <v>475936.36</v>
      </c>
      <c r="H618" s="1096">
        <v>475936.36</v>
      </c>
      <c r="I618" s="1096">
        <v>475936.36</v>
      </c>
      <c r="J618" s="1096">
        <v>475936.36</v>
      </c>
      <c r="K618" s="1096">
        <v>475936.36</v>
      </c>
      <c r="L618" s="1096">
        <v>0</v>
      </c>
    </row>
    <row r="619" spans="1:12">
      <c r="A619" s="1097" t="s">
        <v>1801</v>
      </c>
      <c r="B619" s="1097" t="s">
        <v>534</v>
      </c>
      <c r="F619" s="1096">
        <v>0</v>
      </c>
      <c r="G619" s="1096">
        <v>971300</v>
      </c>
      <c r="H619" s="1096">
        <v>971300</v>
      </c>
      <c r="I619" s="1096">
        <v>0</v>
      </c>
      <c r="J619" s="1096">
        <v>0</v>
      </c>
      <c r="K619" s="1096">
        <v>0</v>
      </c>
      <c r="L619" s="1096">
        <v>971300</v>
      </c>
    </row>
    <row r="620" spans="1:12">
      <c r="A620" s="1097" t="s">
        <v>1827</v>
      </c>
      <c r="B620" s="1097" t="s">
        <v>544</v>
      </c>
      <c r="F620" s="1096">
        <v>0</v>
      </c>
      <c r="G620" s="1096">
        <v>4823124.04</v>
      </c>
      <c r="H620" s="1096">
        <v>4823124.04</v>
      </c>
      <c r="I620" s="1096">
        <v>4765387.54</v>
      </c>
      <c r="J620" s="1096">
        <v>4765387.54</v>
      </c>
      <c r="K620" s="1096">
        <v>3169434.01</v>
      </c>
      <c r="L620" s="1096">
        <v>57736.5</v>
      </c>
    </row>
    <row r="621" spans="1:12">
      <c r="A621" s="1097" t="s">
        <v>2672</v>
      </c>
      <c r="B621" s="1097" t="s">
        <v>547</v>
      </c>
      <c r="F621" s="1096">
        <v>0</v>
      </c>
      <c r="G621" s="1096">
        <v>13204352.890000001</v>
      </c>
      <c r="H621" s="1096">
        <v>13204352.890000001</v>
      </c>
      <c r="I621" s="1096">
        <v>13204352.890000001</v>
      </c>
      <c r="J621" s="1096">
        <v>13204352.890000001</v>
      </c>
      <c r="K621" s="1096">
        <v>13204352.890000001</v>
      </c>
      <c r="L621" s="1096">
        <v>0</v>
      </c>
    </row>
    <row r="622" spans="1:12">
      <c r="A622" s="1097" t="s">
        <v>2679</v>
      </c>
      <c r="B622" s="1097" t="s">
        <v>554</v>
      </c>
      <c r="F622" s="1096">
        <v>0</v>
      </c>
      <c r="G622" s="1096">
        <v>8000000</v>
      </c>
      <c r="H622" s="1096">
        <v>8000000</v>
      </c>
      <c r="I622" s="1096">
        <v>8000000</v>
      </c>
      <c r="J622" s="1096">
        <v>8000000</v>
      </c>
      <c r="K622" s="1096">
        <v>4000000</v>
      </c>
      <c r="L622" s="1096">
        <v>0</v>
      </c>
    </row>
    <row r="623" spans="1:12">
      <c r="E623" s="1091" t="s">
        <v>2669</v>
      </c>
      <c r="F623" s="1094">
        <v>0</v>
      </c>
      <c r="G623" s="1094">
        <v>1155964432.5</v>
      </c>
      <c r="H623" s="1094">
        <v>1155964432.5</v>
      </c>
      <c r="I623" s="1094">
        <v>512343161.43000001</v>
      </c>
      <c r="J623" s="1094">
        <v>512343161.43000001</v>
      </c>
      <c r="K623" s="1094">
        <v>440658571.85000002</v>
      </c>
      <c r="L623" s="1094">
        <v>643621271.07000005</v>
      </c>
    </row>
    <row r="626" spans="1:12">
      <c r="A626" s="1101" t="s">
        <v>2651</v>
      </c>
      <c r="C626" s="1101" t="s">
        <v>2652</v>
      </c>
    </row>
    <row r="627" spans="1:12">
      <c r="A627" s="1097" t="s">
        <v>2670</v>
      </c>
      <c r="B627" s="1097" t="s">
        <v>557</v>
      </c>
      <c r="F627" s="1096">
        <v>0</v>
      </c>
      <c r="G627" s="1096">
        <v>431696515.58999997</v>
      </c>
      <c r="H627" s="1096">
        <v>431696515.58999997</v>
      </c>
      <c r="I627" s="1096">
        <v>431696515.58999997</v>
      </c>
      <c r="J627" s="1096">
        <v>431696515.58999997</v>
      </c>
      <c r="K627" s="1096">
        <v>431696515.58999997</v>
      </c>
      <c r="L627" s="1096">
        <v>0</v>
      </c>
    </row>
    <row r="628" spans="1:12">
      <c r="E628" s="1091" t="s">
        <v>2669</v>
      </c>
      <c r="F628" s="1094">
        <v>0</v>
      </c>
      <c r="G628" s="1094">
        <v>431696515.58999997</v>
      </c>
      <c r="H628" s="1094">
        <v>431696515.58999997</v>
      </c>
      <c r="I628" s="1094">
        <v>431696515.58999997</v>
      </c>
      <c r="J628" s="1094">
        <v>431696515.58999997</v>
      </c>
      <c r="K628" s="1094">
        <v>431696515.58999997</v>
      </c>
      <c r="L628" s="1094">
        <v>0</v>
      </c>
    </row>
    <row r="631" spans="1:12">
      <c r="A631" s="1101" t="s">
        <v>2197</v>
      </c>
      <c r="C631" s="1101" t="s">
        <v>570</v>
      </c>
    </row>
    <row r="632" spans="1:12">
      <c r="A632" s="1097" t="s">
        <v>903</v>
      </c>
      <c r="B632" s="1097" t="s">
        <v>449</v>
      </c>
      <c r="F632" s="1096">
        <v>0</v>
      </c>
      <c r="G632" s="1096">
        <v>557575.69999999995</v>
      </c>
      <c r="H632" s="1096">
        <v>557575.69999999995</v>
      </c>
      <c r="I632" s="1096">
        <v>557575.69999999995</v>
      </c>
      <c r="J632" s="1096">
        <v>557575.69999999995</v>
      </c>
      <c r="K632" s="1096">
        <v>557575.69999999995</v>
      </c>
      <c r="L632" s="1096">
        <v>0</v>
      </c>
    </row>
    <row r="633" spans="1:12">
      <c r="A633" s="1097" t="s">
        <v>921</v>
      </c>
      <c r="B633" s="1097" t="s">
        <v>457</v>
      </c>
      <c r="F633" s="1096">
        <v>0</v>
      </c>
      <c r="G633" s="1096">
        <v>254.03</v>
      </c>
      <c r="H633" s="1096">
        <v>254.03</v>
      </c>
      <c r="I633" s="1096">
        <v>0</v>
      </c>
      <c r="J633" s="1096">
        <v>0</v>
      </c>
      <c r="K633" s="1096">
        <v>0</v>
      </c>
      <c r="L633" s="1096">
        <v>254.03</v>
      </c>
    </row>
    <row r="634" spans="1:12">
      <c r="E634" s="1091" t="s">
        <v>2669</v>
      </c>
      <c r="F634" s="1094">
        <v>0</v>
      </c>
      <c r="G634" s="1094">
        <v>557829.73</v>
      </c>
      <c r="H634" s="1094">
        <v>557829.73</v>
      </c>
      <c r="I634" s="1094">
        <v>557575.69999999995</v>
      </c>
      <c r="J634" s="1094">
        <v>557575.69999999995</v>
      </c>
      <c r="K634" s="1094">
        <v>557575.69999999995</v>
      </c>
      <c r="L634" s="1094">
        <v>254.03</v>
      </c>
    </row>
    <row r="637" spans="1:12">
      <c r="A637" s="1101" t="s">
        <v>2260</v>
      </c>
      <c r="C637" s="1101" t="s">
        <v>570</v>
      </c>
    </row>
    <row r="638" spans="1:12">
      <c r="A638" s="1097" t="s">
        <v>921</v>
      </c>
      <c r="B638" s="1097" t="s">
        <v>457</v>
      </c>
      <c r="F638" s="1096">
        <v>0</v>
      </c>
      <c r="G638" s="1096">
        <v>126845.14</v>
      </c>
      <c r="H638" s="1096">
        <v>126845.14</v>
      </c>
      <c r="I638" s="1096">
        <v>0</v>
      </c>
      <c r="J638" s="1096">
        <v>0</v>
      </c>
      <c r="K638" s="1096">
        <v>0</v>
      </c>
      <c r="L638" s="1096">
        <v>126845.14</v>
      </c>
    </row>
    <row r="639" spans="1:12">
      <c r="A639" s="1097" t="s">
        <v>1715</v>
      </c>
      <c r="B639" s="1097" t="s">
        <v>496</v>
      </c>
      <c r="F639" s="1096">
        <v>0</v>
      </c>
      <c r="G639" s="1096">
        <v>3241516.93</v>
      </c>
      <c r="H639" s="1096">
        <v>3241516.93</v>
      </c>
      <c r="I639" s="1096">
        <v>0</v>
      </c>
      <c r="J639" s="1096">
        <v>0</v>
      </c>
      <c r="K639" s="1096">
        <v>0</v>
      </c>
      <c r="L639" s="1096">
        <v>3241516.93</v>
      </c>
    </row>
    <row r="640" spans="1:12">
      <c r="E640" s="1091" t="s">
        <v>2669</v>
      </c>
      <c r="F640" s="1094">
        <v>0</v>
      </c>
      <c r="G640" s="1094">
        <v>3368362.07</v>
      </c>
      <c r="H640" s="1094">
        <v>3368362.07</v>
      </c>
      <c r="I640" s="1094">
        <v>0</v>
      </c>
      <c r="J640" s="1094">
        <v>0</v>
      </c>
      <c r="K640" s="1094">
        <v>0</v>
      </c>
      <c r="L640" s="1094">
        <v>3368362.07</v>
      </c>
    </row>
    <row r="643" spans="1:12">
      <c r="A643" s="1101" t="s">
        <v>2261</v>
      </c>
      <c r="C643" s="1101" t="s">
        <v>2262</v>
      </c>
    </row>
    <row r="644" spans="1:12">
      <c r="A644" s="1097" t="s">
        <v>921</v>
      </c>
      <c r="B644" s="1097" t="s">
        <v>457</v>
      </c>
      <c r="F644" s="1096">
        <v>0</v>
      </c>
      <c r="G644" s="1096">
        <v>71.540000000000006</v>
      </c>
      <c r="H644" s="1096">
        <v>71.540000000000006</v>
      </c>
      <c r="I644" s="1096">
        <v>0</v>
      </c>
      <c r="J644" s="1096">
        <v>0</v>
      </c>
      <c r="K644" s="1096">
        <v>0</v>
      </c>
      <c r="L644" s="1096">
        <v>71.540000000000006</v>
      </c>
    </row>
    <row r="645" spans="1:12">
      <c r="A645" s="1097" t="s">
        <v>1729</v>
      </c>
      <c r="B645" s="1097" t="s">
        <v>502</v>
      </c>
      <c r="F645" s="1096">
        <v>0</v>
      </c>
      <c r="G645" s="1096">
        <v>8019692.3600000003</v>
      </c>
      <c r="H645" s="1096">
        <v>8019692.3600000003</v>
      </c>
      <c r="I645" s="1096">
        <v>7389266.8300000001</v>
      </c>
      <c r="J645" s="1096">
        <v>7389266.8300000001</v>
      </c>
      <c r="K645" s="1096">
        <v>7376000.5899999999</v>
      </c>
      <c r="L645" s="1096">
        <v>630425.53</v>
      </c>
    </row>
    <row r="646" spans="1:12">
      <c r="E646" s="1091" t="s">
        <v>2669</v>
      </c>
      <c r="F646" s="1094">
        <v>0</v>
      </c>
      <c r="G646" s="1094">
        <v>8019763.9000000004</v>
      </c>
      <c r="H646" s="1094">
        <v>8019763.9000000004</v>
      </c>
      <c r="I646" s="1094">
        <v>7389266.8300000001</v>
      </c>
      <c r="J646" s="1094">
        <v>7389266.8300000001</v>
      </c>
      <c r="K646" s="1094">
        <v>7376000.5899999999</v>
      </c>
      <c r="L646" s="1094">
        <v>630497.06999999995</v>
      </c>
    </row>
    <row r="649" spans="1:12">
      <c r="A649" s="1101" t="s">
        <v>2527</v>
      </c>
      <c r="C649" s="1101" t="s">
        <v>2528</v>
      </c>
    </row>
    <row r="650" spans="1:12">
      <c r="A650" s="1097" t="s">
        <v>1753</v>
      </c>
      <c r="B650" s="1097" t="s">
        <v>512</v>
      </c>
      <c r="F650" s="1096">
        <v>0</v>
      </c>
      <c r="G650" s="1096">
        <v>774584806.02999997</v>
      </c>
      <c r="H650" s="1096">
        <v>774584806.02999997</v>
      </c>
      <c r="I650" s="1096">
        <v>774584806.02999997</v>
      </c>
      <c r="J650" s="1096">
        <v>774584806.02999997</v>
      </c>
      <c r="K650" s="1096">
        <v>774584806.02999997</v>
      </c>
      <c r="L650" s="1096">
        <v>0</v>
      </c>
    </row>
    <row r="651" spans="1:12">
      <c r="E651" s="1091" t="s">
        <v>2669</v>
      </c>
      <c r="F651" s="1094">
        <v>0</v>
      </c>
      <c r="G651" s="1094">
        <v>774584806.02999997</v>
      </c>
      <c r="H651" s="1094">
        <v>774584806.02999997</v>
      </c>
      <c r="I651" s="1094">
        <v>774584806.02999997</v>
      </c>
      <c r="J651" s="1094">
        <v>774584806.02999997</v>
      </c>
      <c r="K651" s="1094">
        <v>774584806.02999997</v>
      </c>
      <c r="L651" s="1094">
        <v>0</v>
      </c>
    </row>
    <row r="654" spans="1:12">
      <c r="A654" s="1101" t="s">
        <v>2529</v>
      </c>
      <c r="C654" s="1101" t="s">
        <v>2528</v>
      </c>
    </row>
    <row r="655" spans="1:12">
      <c r="A655" s="1097" t="s">
        <v>1753</v>
      </c>
      <c r="B655" s="1097" t="s">
        <v>512</v>
      </c>
      <c r="F655" s="1096">
        <v>28092953750</v>
      </c>
      <c r="G655" s="1096">
        <v>1370181180.8399999</v>
      </c>
      <c r="H655" s="1096">
        <v>29463134930.84</v>
      </c>
      <c r="I655" s="1096">
        <v>29463134930.84</v>
      </c>
      <c r="J655" s="1096">
        <v>29463134930.84</v>
      </c>
      <c r="K655" s="1096">
        <v>29463134930.84</v>
      </c>
      <c r="L655" s="1096">
        <v>0</v>
      </c>
    </row>
    <row r="656" spans="1:12">
      <c r="E656" s="1091" t="s">
        <v>2669</v>
      </c>
      <c r="F656" s="1094">
        <v>28092953750</v>
      </c>
      <c r="G656" s="1094">
        <v>1370181180.8399999</v>
      </c>
      <c r="H656" s="1094">
        <v>29463134930.84</v>
      </c>
      <c r="I656" s="1094">
        <v>29463134930.84</v>
      </c>
      <c r="J656" s="1094">
        <v>29463134930.84</v>
      </c>
      <c r="K656" s="1094">
        <v>29463134930.84</v>
      </c>
      <c r="L656" s="1094">
        <v>0</v>
      </c>
    </row>
    <row r="659" spans="1:12">
      <c r="A659" s="1101" t="s">
        <v>2263</v>
      </c>
      <c r="C659" s="1101" t="s">
        <v>2264</v>
      </c>
    </row>
    <row r="660" spans="1:12">
      <c r="A660" s="1097" t="s">
        <v>1771</v>
      </c>
      <c r="B660" s="1097" t="s">
        <v>520</v>
      </c>
      <c r="F660" s="1096">
        <v>0</v>
      </c>
      <c r="G660" s="1096">
        <v>10709337.949999999</v>
      </c>
      <c r="H660" s="1096">
        <v>10709337.949999999</v>
      </c>
      <c r="I660" s="1096">
        <v>0</v>
      </c>
      <c r="J660" s="1096">
        <v>0</v>
      </c>
      <c r="K660" s="1096">
        <v>0</v>
      </c>
      <c r="L660" s="1096">
        <v>10709337.949999999</v>
      </c>
    </row>
    <row r="661" spans="1:12">
      <c r="E661" s="1091" t="s">
        <v>2669</v>
      </c>
      <c r="F661" s="1094">
        <v>0</v>
      </c>
      <c r="G661" s="1094">
        <v>10709337.949999999</v>
      </c>
      <c r="H661" s="1094">
        <v>10709337.949999999</v>
      </c>
      <c r="I661" s="1094">
        <v>0</v>
      </c>
      <c r="J661" s="1094">
        <v>0</v>
      </c>
      <c r="K661" s="1094">
        <v>0</v>
      </c>
      <c r="L661" s="1094">
        <v>10709337.949999999</v>
      </c>
    </row>
    <row r="664" spans="1:12">
      <c r="A664" s="1101" t="s">
        <v>2265</v>
      </c>
      <c r="C664" s="1101" t="s">
        <v>2264</v>
      </c>
    </row>
    <row r="665" spans="1:12">
      <c r="A665" s="1097" t="s">
        <v>921</v>
      </c>
      <c r="B665" s="1097" t="s">
        <v>457</v>
      </c>
      <c r="F665" s="1096">
        <v>0</v>
      </c>
      <c r="G665" s="1096">
        <v>51855.62</v>
      </c>
      <c r="H665" s="1096">
        <v>51855.62</v>
      </c>
      <c r="I665" s="1096">
        <v>0</v>
      </c>
      <c r="J665" s="1096">
        <v>0</v>
      </c>
      <c r="K665" s="1096">
        <v>0</v>
      </c>
      <c r="L665" s="1096">
        <v>51855.62</v>
      </c>
    </row>
    <row r="666" spans="1:12">
      <c r="A666" s="1097" t="s">
        <v>1771</v>
      </c>
      <c r="B666" s="1097" t="s">
        <v>520</v>
      </c>
      <c r="F666" s="1096">
        <v>0</v>
      </c>
      <c r="G666" s="1096">
        <v>66642954.200000003</v>
      </c>
      <c r="H666" s="1096">
        <v>66642954.200000003</v>
      </c>
      <c r="I666" s="1096">
        <v>62881398.600000001</v>
      </c>
      <c r="J666" s="1096">
        <v>62881398.600000001</v>
      </c>
      <c r="K666" s="1096">
        <v>62881398.600000001</v>
      </c>
      <c r="L666" s="1096">
        <v>3761555.6</v>
      </c>
    </row>
    <row r="667" spans="1:12">
      <c r="E667" s="1091" t="s">
        <v>2669</v>
      </c>
      <c r="F667" s="1094">
        <v>0</v>
      </c>
      <c r="G667" s="1094">
        <v>66694809.82</v>
      </c>
      <c r="H667" s="1094">
        <v>66694809.82</v>
      </c>
      <c r="I667" s="1094">
        <v>62881398.600000001</v>
      </c>
      <c r="J667" s="1094">
        <v>62881398.600000001</v>
      </c>
      <c r="K667" s="1094">
        <v>62881398.600000001</v>
      </c>
      <c r="L667" s="1094">
        <v>3813411.22</v>
      </c>
    </row>
    <row r="670" spans="1:12">
      <c r="A670" s="1101" t="s">
        <v>2266</v>
      </c>
      <c r="C670" s="1101" t="s">
        <v>2264</v>
      </c>
    </row>
    <row r="671" spans="1:12">
      <c r="A671" s="1097" t="s">
        <v>921</v>
      </c>
      <c r="B671" s="1097" t="s">
        <v>457</v>
      </c>
      <c r="F671" s="1096">
        <v>0</v>
      </c>
      <c r="G671" s="1096">
        <v>487881.39</v>
      </c>
      <c r="H671" s="1096">
        <v>487881.39</v>
      </c>
      <c r="I671" s="1096">
        <v>0</v>
      </c>
      <c r="J671" s="1096">
        <v>0</v>
      </c>
      <c r="K671" s="1096">
        <v>0</v>
      </c>
      <c r="L671" s="1096">
        <v>487881.39</v>
      </c>
    </row>
    <row r="672" spans="1:12">
      <c r="A672" s="1097" t="s">
        <v>1771</v>
      </c>
      <c r="B672" s="1097" t="s">
        <v>520</v>
      </c>
      <c r="F672" s="1096">
        <v>5781790893</v>
      </c>
      <c r="G672" s="1096">
        <v>128368122.5</v>
      </c>
      <c r="H672" s="1096">
        <v>5910159015.5</v>
      </c>
      <c r="I672" s="1096">
        <v>5838860167.0500002</v>
      </c>
      <c r="J672" s="1096">
        <v>5838860167.0500002</v>
      </c>
      <c r="K672" s="1096">
        <v>5695310797.6599998</v>
      </c>
      <c r="L672" s="1096">
        <v>71298848.450000003</v>
      </c>
    </row>
    <row r="673" spans="1:12">
      <c r="E673" s="1091" t="s">
        <v>2669</v>
      </c>
      <c r="F673" s="1094">
        <v>5781790893</v>
      </c>
      <c r="G673" s="1094">
        <v>128856003.89</v>
      </c>
      <c r="H673" s="1094">
        <v>5910646896.8900003</v>
      </c>
      <c r="I673" s="1094">
        <v>5838860167.0500002</v>
      </c>
      <c r="J673" s="1094">
        <v>5838860167.0500002</v>
      </c>
      <c r="K673" s="1094">
        <v>5695310797.6599998</v>
      </c>
      <c r="L673" s="1094">
        <v>71786729.840000004</v>
      </c>
    </row>
    <row r="676" spans="1:12">
      <c r="A676" s="1101" t="s">
        <v>2267</v>
      </c>
      <c r="C676" s="1101" t="s">
        <v>2268</v>
      </c>
    </row>
    <row r="677" spans="1:12">
      <c r="A677" s="1097" t="s">
        <v>1771</v>
      </c>
      <c r="B677" s="1097" t="s">
        <v>520</v>
      </c>
      <c r="F677" s="1096">
        <v>0</v>
      </c>
      <c r="G677" s="1096">
        <v>773499.94</v>
      </c>
      <c r="H677" s="1096">
        <v>773499.94</v>
      </c>
      <c r="I677" s="1096">
        <v>773413.42</v>
      </c>
      <c r="J677" s="1096">
        <v>773413.42</v>
      </c>
      <c r="K677" s="1096">
        <v>773413.42</v>
      </c>
      <c r="L677" s="1096">
        <v>86.52</v>
      </c>
    </row>
    <row r="678" spans="1:12">
      <c r="E678" s="1091" t="s">
        <v>2669</v>
      </c>
      <c r="F678" s="1094">
        <v>0</v>
      </c>
      <c r="G678" s="1094">
        <v>773499.94</v>
      </c>
      <c r="H678" s="1094">
        <v>773499.94</v>
      </c>
      <c r="I678" s="1094">
        <v>773413.42</v>
      </c>
      <c r="J678" s="1094">
        <v>773413.42</v>
      </c>
      <c r="K678" s="1094">
        <v>773413.42</v>
      </c>
      <c r="L678" s="1094">
        <v>86.52</v>
      </c>
    </row>
    <row r="681" spans="1:12">
      <c r="A681" s="1101" t="s">
        <v>2543</v>
      </c>
      <c r="C681" s="1101" t="s">
        <v>2268</v>
      </c>
    </row>
    <row r="682" spans="1:12">
      <c r="A682" s="1097" t="s">
        <v>1771</v>
      </c>
      <c r="B682" s="1097" t="s">
        <v>520</v>
      </c>
      <c r="F682" s="1096">
        <v>0</v>
      </c>
      <c r="G682" s="1096">
        <v>15647496.6</v>
      </c>
      <c r="H682" s="1096">
        <v>15647496.6</v>
      </c>
      <c r="I682" s="1096">
        <v>0</v>
      </c>
      <c r="J682" s="1096">
        <v>0</v>
      </c>
      <c r="K682" s="1096">
        <v>0</v>
      </c>
      <c r="L682" s="1096">
        <v>15647496.6</v>
      </c>
    </row>
    <row r="683" spans="1:12">
      <c r="E683" s="1091" t="s">
        <v>2669</v>
      </c>
      <c r="F683" s="1094">
        <v>0</v>
      </c>
      <c r="G683" s="1094">
        <v>15647496.6</v>
      </c>
      <c r="H683" s="1094">
        <v>15647496.6</v>
      </c>
      <c r="I683" s="1094">
        <v>0</v>
      </c>
      <c r="J683" s="1094">
        <v>0</v>
      </c>
      <c r="K683" s="1094">
        <v>0</v>
      </c>
      <c r="L683" s="1094">
        <v>15647496.6</v>
      </c>
    </row>
    <row r="686" spans="1:12">
      <c r="A686" s="1101" t="s">
        <v>2198</v>
      </c>
      <c r="C686" s="1101" t="s">
        <v>2199</v>
      </c>
    </row>
    <row r="687" spans="1:12">
      <c r="A687" s="1097" t="s">
        <v>903</v>
      </c>
      <c r="B687" s="1097" t="s">
        <v>449</v>
      </c>
      <c r="F687" s="1096">
        <v>0</v>
      </c>
      <c r="G687" s="1096">
        <v>18096</v>
      </c>
      <c r="H687" s="1096">
        <v>18096</v>
      </c>
      <c r="I687" s="1096">
        <v>0</v>
      </c>
      <c r="J687" s="1096">
        <v>0</v>
      </c>
      <c r="K687" s="1096">
        <v>0</v>
      </c>
      <c r="L687" s="1096">
        <v>18096</v>
      </c>
    </row>
    <row r="688" spans="1:12">
      <c r="E688" s="1091" t="s">
        <v>2669</v>
      </c>
      <c r="F688" s="1094">
        <v>0</v>
      </c>
      <c r="G688" s="1094">
        <v>18096</v>
      </c>
      <c r="H688" s="1094">
        <v>18096</v>
      </c>
      <c r="I688" s="1094">
        <v>0</v>
      </c>
      <c r="J688" s="1094">
        <v>0</v>
      </c>
      <c r="K688" s="1094">
        <v>0</v>
      </c>
      <c r="L688" s="1094">
        <v>18096</v>
      </c>
    </row>
    <row r="691" spans="1:12">
      <c r="A691" s="1101" t="s">
        <v>2200</v>
      </c>
      <c r="C691" s="1101" t="s">
        <v>2199</v>
      </c>
    </row>
    <row r="692" spans="1:12">
      <c r="A692" s="1097" t="s">
        <v>903</v>
      </c>
      <c r="B692" s="1097" t="s">
        <v>449</v>
      </c>
      <c r="F692" s="1096">
        <v>0</v>
      </c>
      <c r="G692" s="1096">
        <v>522301.74</v>
      </c>
      <c r="H692" s="1096">
        <v>522301.74</v>
      </c>
      <c r="I692" s="1096">
        <v>0</v>
      </c>
      <c r="J692" s="1096">
        <v>0</v>
      </c>
      <c r="K692" s="1096">
        <v>0</v>
      </c>
      <c r="L692" s="1096">
        <v>522301.74</v>
      </c>
    </row>
    <row r="693" spans="1:12">
      <c r="E693" s="1091" t="s">
        <v>2669</v>
      </c>
      <c r="F693" s="1094">
        <v>0</v>
      </c>
      <c r="G693" s="1094">
        <v>522301.74</v>
      </c>
      <c r="H693" s="1094">
        <v>522301.74</v>
      </c>
      <c r="I693" s="1094">
        <v>0</v>
      </c>
      <c r="J693" s="1094">
        <v>0</v>
      </c>
      <c r="K693" s="1094">
        <v>0</v>
      </c>
      <c r="L693" s="1094">
        <v>522301.74</v>
      </c>
    </row>
    <row r="696" spans="1:12">
      <c r="A696" s="1101" t="s">
        <v>2201</v>
      </c>
      <c r="C696" s="1101" t="s">
        <v>2199</v>
      </c>
    </row>
    <row r="697" spans="1:12">
      <c r="A697" s="1097" t="s">
        <v>903</v>
      </c>
      <c r="B697" s="1097" t="s">
        <v>449</v>
      </c>
      <c r="F697" s="1096">
        <v>0</v>
      </c>
      <c r="G697" s="1096">
        <v>43154555.729999997</v>
      </c>
      <c r="H697" s="1096">
        <v>43154555.729999997</v>
      </c>
      <c r="I697" s="1096">
        <v>43154555.729999997</v>
      </c>
      <c r="J697" s="1096">
        <v>43154555.729999997</v>
      </c>
      <c r="K697" s="1096">
        <v>43154555.729999997</v>
      </c>
      <c r="L697" s="1096">
        <v>0</v>
      </c>
    </row>
    <row r="698" spans="1:12">
      <c r="A698" s="1097" t="s">
        <v>921</v>
      </c>
      <c r="B698" s="1097" t="s">
        <v>457</v>
      </c>
      <c r="F698" s="1096">
        <v>0</v>
      </c>
      <c r="G698" s="1096">
        <v>505285.83</v>
      </c>
      <c r="H698" s="1096">
        <v>505285.83</v>
      </c>
      <c r="I698" s="1096">
        <v>0</v>
      </c>
      <c r="J698" s="1096">
        <v>0</v>
      </c>
      <c r="K698" s="1096">
        <v>0</v>
      </c>
      <c r="L698" s="1096">
        <v>505285.83</v>
      </c>
    </row>
    <row r="699" spans="1:12">
      <c r="A699" s="1097" t="s">
        <v>1693</v>
      </c>
      <c r="B699" s="1097" t="s">
        <v>489</v>
      </c>
      <c r="F699" s="1096">
        <v>0</v>
      </c>
      <c r="G699" s="1096">
        <v>18401069.350000001</v>
      </c>
      <c r="H699" s="1096">
        <v>18401069.350000001</v>
      </c>
      <c r="I699" s="1096">
        <v>18401069.350000001</v>
      </c>
      <c r="J699" s="1096">
        <v>18401069.350000001</v>
      </c>
      <c r="K699" s="1096">
        <v>18401069.350000001</v>
      </c>
      <c r="L699" s="1096">
        <v>0</v>
      </c>
    </row>
    <row r="700" spans="1:12">
      <c r="A700" s="1097" t="s">
        <v>1713</v>
      </c>
      <c r="B700" s="1097" t="s">
        <v>495</v>
      </c>
      <c r="F700" s="1096">
        <v>0</v>
      </c>
      <c r="G700" s="1096">
        <v>9419732.6500000004</v>
      </c>
      <c r="H700" s="1096">
        <v>9419732.6500000004</v>
      </c>
      <c r="I700" s="1096">
        <v>9419732.6500000004</v>
      </c>
      <c r="J700" s="1096">
        <v>9419732.6500000004</v>
      </c>
      <c r="K700" s="1096">
        <v>9419732.6500000004</v>
      </c>
      <c r="L700" s="1096">
        <v>0</v>
      </c>
    </row>
    <row r="701" spans="1:12">
      <c r="A701" s="1097" t="s">
        <v>1755</v>
      </c>
      <c r="B701" s="1097" t="s">
        <v>513</v>
      </c>
      <c r="F701" s="1096">
        <v>0</v>
      </c>
      <c r="G701" s="1096">
        <v>6006326.1200000001</v>
      </c>
      <c r="H701" s="1096">
        <v>6006326.1200000001</v>
      </c>
      <c r="I701" s="1096">
        <v>6006326.1200000001</v>
      </c>
      <c r="J701" s="1096">
        <v>6006326.1200000001</v>
      </c>
      <c r="K701" s="1096">
        <v>6006326.1200000001</v>
      </c>
      <c r="L701" s="1096">
        <v>0</v>
      </c>
    </row>
    <row r="702" spans="1:12">
      <c r="E702" s="1091" t="s">
        <v>2669</v>
      </c>
      <c r="F702" s="1094">
        <v>0</v>
      </c>
      <c r="G702" s="1094">
        <v>77486969.680000007</v>
      </c>
      <c r="H702" s="1094">
        <v>77486969.680000007</v>
      </c>
      <c r="I702" s="1094">
        <v>76981683.849999994</v>
      </c>
      <c r="J702" s="1094">
        <v>76981683.849999994</v>
      </c>
      <c r="K702" s="1094">
        <v>76981683.849999994</v>
      </c>
      <c r="L702" s="1094">
        <v>505285.83</v>
      </c>
    </row>
    <row r="705" spans="1:12">
      <c r="A705" s="1101" t="s">
        <v>2202</v>
      </c>
      <c r="C705" s="1101" t="s">
        <v>2199</v>
      </c>
    </row>
    <row r="706" spans="1:12">
      <c r="A706" s="1097" t="s">
        <v>903</v>
      </c>
      <c r="B706" s="1097" t="s">
        <v>449</v>
      </c>
      <c r="F706" s="1096">
        <v>0</v>
      </c>
      <c r="G706" s="1096">
        <v>232300913.13999999</v>
      </c>
      <c r="H706" s="1096">
        <v>232300913.13999999</v>
      </c>
      <c r="I706" s="1096">
        <v>26120072.359999999</v>
      </c>
      <c r="J706" s="1096">
        <v>26120072.359999999</v>
      </c>
      <c r="K706" s="1096">
        <v>14840921.1</v>
      </c>
      <c r="L706" s="1096">
        <v>206180840.78</v>
      </c>
    </row>
    <row r="707" spans="1:12">
      <c r="A707" s="1097" t="s">
        <v>921</v>
      </c>
      <c r="B707" s="1097" t="s">
        <v>457</v>
      </c>
      <c r="F707" s="1096">
        <v>1194969238</v>
      </c>
      <c r="G707" s="1096">
        <v>-1191868151.45</v>
      </c>
      <c r="H707" s="1096">
        <v>3101086.55</v>
      </c>
      <c r="I707" s="1096">
        <v>0</v>
      </c>
      <c r="J707" s="1096">
        <v>0</v>
      </c>
      <c r="K707" s="1096">
        <v>0</v>
      </c>
      <c r="L707" s="1096">
        <v>3101086.55</v>
      </c>
    </row>
    <row r="708" spans="1:12">
      <c r="A708" s="1097" t="s">
        <v>1693</v>
      </c>
      <c r="B708" s="1097" t="s">
        <v>489</v>
      </c>
      <c r="F708" s="1096">
        <v>0</v>
      </c>
      <c r="G708" s="1096">
        <v>490451194.00999999</v>
      </c>
      <c r="H708" s="1096">
        <v>490451194.00999999</v>
      </c>
      <c r="I708" s="1096">
        <v>348126096.58999997</v>
      </c>
      <c r="J708" s="1096">
        <v>348126096.58999997</v>
      </c>
      <c r="K708" s="1096">
        <v>295720768.38</v>
      </c>
      <c r="L708" s="1096">
        <v>142325097.41999999</v>
      </c>
    </row>
    <row r="709" spans="1:12">
      <c r="A709" s="1097" t="s">
        <v>1713</v>
      </c>
      <c r="B709" s="1097" t="s">
        <v>495</v>
      </c>
      <c r="F709" s="1096">
        <v>0</v>
      </c>
      <c r="G709" s="1096">
        <v>278307332.37</v>
      </c>
      <c r="H709" s="1096">
        <v>278307332.37</v>
      </c>
      <c r="I709" s="1096">
        <v>165313119.59</v>
      </c>
      <c r="J709" s="1096">
        <v>165313119.59</v>
      </c>
      <c r="K709" s="1096">
        <v>72039664.659999996</v>
      </c>
      <c r="L709" s="1096">
        <v>112994212.78</v>
      </c>
    </row>
    <row r="710" spans="1:12">
      <c r="A710" s="1097" t="s">
        <v>1715</v>
      </c>
      <c r="B710" s="1097" t="s">
        <v>496</v>
      </c>
      <c r="F710" s="1096">
        <v>0</v>
      </c>
      <c r="G710" s="1096">
        <v>99364632.069999993</v>
      </c>
      <c r="H710" s="1096">
        <v>99364632.069999993</v>
      </c>
      <c r="I710" s="1096">
        <v>99364632.069999993</v>
      </c>
      <c r="J710" s="1096">
        <v>99364632.069999993</v>
      </c>
      <c r="K710" s="1096">
        <v>70022436.930000007</v>
      </c>
      <c r="L710" s="1096">
        <v>0</v>
      </c>
    </row>
    <row r="711" spans="1:12">
      <c r="A711" s="1097" t="s">
        <v>1737</v>
      </c>
      <c r="B711" s="1097" t="s">
        <v>506</v>
      </c>
      <c r="F711" s="1096">
        <v>0</v>
      </c>
      <c r="G711" s="1096">
        <v>9915389.2699999996</v>
      </c>
      <c r="H711" s="1096">
        <v>9915389.2699999996</v>
      </c>
      <c r="I711" s="1096">
        <v>9915389.2300000004</v>
      </c>
      <c r="J711" s="1096">
        <v>9915389.2300000004</v>
      </c>
      <c r="K711" s="1096">
        <v>9915389.2300000004</v>
      </c>
      <c r="L711" s="1096">
        <v>0.04</v>
      </c>
    </row>
    <row r="712" spans="1:12">
      <c r="A712" s="1097" t="s">
        <v>1755</v>
      </c>
      <c r="B712" s="1097" t="s">
        <v>513</v>
      </c>
      <c r="F712" s="1096">
        <v>0</v>
      </c>
      <c r="G712" s="1096">
        <v>40869924.850000001</v>
      </c>
      <c r="H712" s="1096">
        <v>40869924.850000001</v>
      </c>
      <c r="I712" s="1096">
        <v>18111864.18</v>
      </c>
      <c r="J712" s="1096">
        <v>18111864.18</v>
      </c>
      <c r="K712" s="1096">
        <v>9400289.7899999991</v>
      </c>
      <c r="L712" s="1096">
        <v>22758060.670000002</v>
      </c>
    </row>
    <row r="713" spans="1:12">
      <c r="A713" s="1097" t="s">
        <v>1769</v>
      </c>
      <c r="B713" s="1097" t="s">
        <v>519</v>
      </c>
      <c r="F713" s="1096">
        <v>0</v>
      </c>
      <c r="G713" s="1096">
        <v>24158787.329999998</v>
      </c>
      <c r="H713" s="1096">
        <v>24158787.329999998</v>
      </c>
      <c r="I713" s="1096">
        <v>24158787.329999998</v>
      </c>
      <c r="J713" s="1096">
        <v>24158787.329999998</v>
      </c>
      <c r="K713" s="1096">
        <v>23262417.34</v>
      </c>
      <c r="L713" s="1096">
        <v>0</v>
      </c>
    </row>
    <row r="714" spans="1:12">
      <c r="A714" s="1097" t="s">
        <v>2682</v>
      </c>
      <c r="B714" s="1097" t="s">
        <v>558</v>
      </c>
      <c r="F714" s="1096">
        <v>0</v>
      </c>
      <c r="G714" s="1096">
        <v>16499978.41</v>
      </c>
      <c r="H714" s="1096">
        <v>16499978.41</v>
      </c>
      <c r="I714" s="1096">
        <v>16499978.41</v>
      </c>
      <c r="J714" s="1096">
        <v>16499978.41</v>
      </c>
      <c r="K714" s="1096">
        <v>16499978.41</v>
      </c>
      <c r="L714" s="1096">
        <v>0</v>
      </c>
    </row>
    <row r="715" spans="1:12">
      <c r="E715" s="1091" t="s">
        <v>2669</v>
      </c>
      <c r="F715" s="1094">
        <v>1194969238</v>
      </c>
      <c r="G715" s="1094">
        <v>0</v>
      </c>
      <c r="H715" s="1094">
        <v>1194969238</v>
      </c>
      <c r="I715" s="1094">
        <v>707609939.75999999</v>
      </c>
      <c r="J715" s="1094">
        <v>707609939.75999999</v>
      </c>
      <c r="K715" s="1094">
        <v>511701865.83999997</v>
      </c>
      <c r="L715" s="1094">
        <v>487359298.24000001</v>
      </c>
    </row>
    <row r="718" spans="1:12">
      <c r="A718" s="1101" t="s">
        <v>2269</v>
      </c>
      <c r="C718" s="1101" t="s">
        <v>2204</v>
      </c>
    </row>
    <row r="719" spans="1:12">
      <c r="A719" s="1097" t="s">
        <v>1693</v>
      </c>
      <c r="B719" s="1097" t="s">
        <v>489</v>
      </c>
      <c r="F719" s="1096">
        <v>0</v>
      </c>
      <c r="G719" s="1096">
        <v>388952.32000000001</v>
      </c>
      <c r="H719" s="1096">
        <v>388952.32000000001</v>
      </c>
      <c r="I719" s="1096">
        <v>388952.32000000001</v>
      </c>
      <c r="J719" s="1096">
        <v>388952.32000000001</v>
      </c>
      <c r="K719" s="1096">
        <v>388952.32000000001</v>
      </c>
      <c r="L719" s="1096">
        <v>0</v>
      </c>
    </row>
    <row r="720" spans="1:12">
      <c r="E720" s="1091" t="s">
        <v>2669</v>
      </c>
      <c r="F720" s="1094">
        <v>0</v>
      </c>
      <c r="G720" s="1094">
        <v>388952.32000000001</v>
      </c>
      <c r="H720" s="1094">
        <v>388952.32000000001</v>
      </c>
      <c r="I720" s="1094">
        <v>388952.32000000001</v>
      </c>
      <c r="J720" s="1094">
        <v>388952.32000000001</v>
      </c>
      <c r="K720" s="1094">
        <v>388952.32000000001</v>
      </c>
      <c r="L720" s="1094">
        <v>0</v>
      </c>
    </row>
    <row r="723" spans="1:12">
      <c r="A723" s="1101" t="s">
        <v>2203</v>
      </c>
      <c r="C723" s="1101" t="s">
        <v>2204</v>
      </c>
    </row>
    <row r="724" spans="1:12">
      <c r="A724" s="1097" t="s">
        <v>903</v>
      </c>
      <c r="B724" s="1097" t="s">
        <v>449</v>
      </c>
      <c r="F724" s="1096">
        <v>0</v>
      </c>
      <c r="G724" s="1096">
        <v>3842519.71</v>
      </c>
      <c r="H724" s="1096">
        <v>3842519.71</v>
      </c>
      <c r="I724" s="1096">
        <v>0</v>
      </c>
      <c r="J724" s="1096">
        <v>0</v>
      </c>
      <c r="K724" s="1096">
        <v>0</v>
      </c>
      <c r="L724" s="1096">
        <v>3842519.71</v>
      </c>
    </row>
    <row r="725" spans="1:12">
      <c r="A725" s="1097" t="s">
        <v>921</v>
      </c>
      <c r="B725" s="1097" t="s">
        <v>457</v>
      </c>
      <c r="F725" s="1096">
        <v>0</v>
      </c>
      <c r="G725" s="1096">
        <v>46605.93</v>
      </c>
      <c r="H725" s="1096">
        <v>46605.93</v>
      </c>
      <c r="I725" s="1096">
        <v>0</v>
      </c>
      <c r="J725" s="1096">
        <v>0</v>
      </c>
      <c r="K725" s="1096">
        <v>0</v>
      </c>
      <c r="L725" s="1096">
        <v>46605.93</v>
      </c>
    </row>
    <row r="726" spans="1:12">
      <c r="A726" s="1097" t="s">
        <v>1693</v>
      </c>
      <c r="B726" s="1097" t="s">
        <v>489</v>
      </c>
      <c r="F726" s="1096">
        <v>0</v>
      </c>
      <c r="G726" s="1096">
        <v>8726835.9399999995</v>
      </c>
      <c r="H726" s="1096">
        <v>8726835.9399999995</v>
      </c>
      <c r="I726" s="1096">
        <v>8726835.9399999995</v>
      </c>
      <c r="J726" s="1096">
        <v>8726835.9399999995</v>
      </c>
      <c r="K726" s="1096">
        <v>4799446.05</v>
      </c>
      <c r="L726" s="1096">
        <v>0</v>
      </c>
    </row>
    <row r="727" spans="1:12">
      <c r="A727" s="1097" t="s">
        <v>1713</v>
      </c>
      <c r="B727" s="1097" t="s">
        <v>495</v>
      </c>
      <c r="F727" s="1096">
        <v>0</v>
      </c>
      <c r="G727" s="1096">
        <v>18529253.789999999</v>
      </c>
      <c r="H727" s="1096">
        <v>18529253.789999999</v>
      </c>
      <c r="I727" s="1096">
        <v>0</v>
      </c>
      <c r="J727" s="1096">
        <v>0</v>
      </c>
      <c r="K727" s="1096">
        <v>0</v>
      </c>
      <c r="L727" s="1096">
        <v>18529253.789999999</v>
      </c>
    </row>
    <row r="728" spans="1:12">
      <c r="E728" s="1091" t="s">
        <v>2669</v>
      </c>
      <c r="F728" s="1094">
        <v>0</v>
      </c>
      <c r="G728" s="1094">
        <v>31145215.370000001</v>
      </c>
      <c r="H728" s="1094">
        <v>31145215.370000001</v>
      </c>
      <c r="I728" s="1094">
        <v>8726835.9399999995</v>
      </c>
      <c r="J728" s="1094">
        <v>8726835.9399999995</v>
      </c>
      <c r="K728" s="1094">
        <v>4799446.05</v>
      </c>
      <c r="L728" s="1094">
        <v>22418379.43</v>
      </c>
    </row>
    <row r="731" spans="1:12">
      <c r="A731" s="1101" t="s">
        <v>2653</v>
      </c>
      <c r="C731" s="1101" t="s">
        <v>2654</v>
      </c>
    </row>
    <row r="732" spans="1:12">
      <c r="A732" s="1097" t="s">
        <v>2670</v>
      </c>
      <c r="B732" s="1097" t="s">
        <v>557</v>
      </c>
      <c r="F732" s="1096">
        <v>8663332100</v>
      </c>
      <c r="G732" s="1096">
        <v>0</v>
      </c>
      <c r="H732" s="1096">
        <v>8663332100</v>
      </c>
      <c r="I732" s="1096">
        <v>8663332100</v>
      </c>
      <c r="J732" s="1096">
        <v>8663332100</v>
      </c>
      <c r="K732" s="1096">
        <v>8663332100</v>
      </c>
      <c r="L732" s="1096">
        <v>0</v>
      </c>
    </row>
    <row r="733" spans="1:12">
      <c r="E733" s="1091" t="s">
        <v>2669</v>
      </c>
      <c r="F733" s="1094">
        <v>8663332100</v>
      </c>
      <c r="G733" s="1094">
        <v>0</v>
      </c>
      <c r="H733" s="1094">
        <v>8663332100</v>
      </c>
      <c r="I733" s="1094">
        <v>8663332100</v>
      </c>
      <c r="J733" s="1094">
        <v>8663332100</v>
      </c>
      <c r="K733" s="1094">
        <v>8663332100</v>
      </c>
      <c r="L733" s="1094">
        <v>0</v>
      </c>
    </row>
    <row r="736" spans="1:12">
      <c r="A736" s="1101" t="s">
        <v>2655</v>
      </c>
      <c r="C736" s="1101" t="s">
        <v>2656</v>
      </c>
    </row>
    <row r="737" spans="1:12">
      <c r="A737" s="1097" t="s">
        <v>2670</v>
      </c>
      <c r="B737" s="1097" t="s">
        <v>557</v>
      </c>
      <c r="F737" s="1096">
        <v>0</v>
      </c>
      <c r="G737" s="1096">
        <v>29295.599999999999</v>
      </c>
      <c r="H737" s="1096">
        <v>29295.599999999999</v>
      </c>
      <c r="I737" s="1096">
        <v>29295.599999999999</v>
      </c>
      <c r="J737" s="1096">
        <v>29295.599999999999</v>
      </c>
      <c r="K737" s="1096">
        <v>29295.599999999999</v>
      </c>
      <c r="L737" s="1096">
        <v>0</v>
      </c>
    </row>
    <row r="738" spans="1:12">
      <c r="E738" s="1091" t="s">
        <v>2669</v>
      </c>
      <c r="F738" s="1094">
        <v>0</v>
      </c>
      <c r="G738" s="1094">
        <v>29295.599999999999</v>
      </c>
      <c r="H738" s="1094">
        <v>29295.599999999999</v>
      </c>
      <c r="I738" s="1094">
        <v>29295.599999999999</v>
      </c>
      <c r="J738" s="1094">
        <v>29295.599999999999</v>
      </c>
      <c r="K738" s="1094">
        <v>29295.599999999999</v>
      </c>
      <c r="L738" s="1094">
        <v>0</v>
      </c>
    </row>
    <row r="741" spans="1:12">
      <c r="A741" s="1101" t="s">
        <v>2657</v>
      </c>
      <c r="C741" s="1101" t="s">
        <v>2658</v>
      </c>
    </row>
    <row r="742" spans="1:12">
      <c r="A742" s="1097" t="s">
        <v>2670</v>
      </c>
      <c r="B742" s="1097" t="s">
        <v>557</v>
      </c>
      <c r="F742" s="1096">
        <v>3706711478</v>
      </c>
      <c r="G742" s="1096">
        <v>-8596171</v>
      </c>
      <c r="H742" s="1096">
        <v>3698115307</v>
      </c>
      <c r="I742" s="1096">
        <v>3698115307</v>
      </c>
      <c r="J742" s="1096">
        <v>3698115307</v>
      </c>
      <c r="K742" s="1096">
        <v>3698115307</v>
      </c>
      <c r="L742" s="1096">
        <v>0</v>
      </c>
    </row>
    <row r="743" spans="1:12">
      <c r="E743" s="1091" t="s">
        <v>2669</v>
      </c>
      <c r="F743" s="1094">
        <v>3706711478</v>
      </c>
      <c r="G743" s="1094">
        <v>-8596171</v>
      </c>
      <c r="H743" s="1094">
        <v>3698115307</v>
      </c>
      <c r="I743" s="1094">
        <v>3698115307</v>
      </c>
      <c r="J743" s="1094">
        <v>3698115307</v>
      </c>
      <c r="K743" s="1094">
        <v>3698115307</v>
      </c>
      <c r="L743" s="1094">
        <v>0</v>
      </c>
    </row>
    <row r="746" spans="1:12">
      <c r="A746" s="1101" t="s">
        <v>2659</v>
      </c>
      <c r="C746" s="1101" t="s">
        <v>2660</v>
      </c>
    </row>
    <row r="747" spans="1:12">
      <c r="A747" s="1097" t="s">
        <v>2670</v>
      </c>
      <c r="B747" s="1097" t="s">
        <v>557</v>
      </c>
      <c r="F747" s="1096">
        <v>0</v>
      </c>
      <c r="G747" s="1096">
        <v>11645.95</v>
      </c>
      <c r="H747" s="1096">
        <v>11645.95</v>
      </c>
      <c r="I747" s="1096">
        <v>11645.95</v>
      </c>
      <c r="J747" s="1096">
        <v>11645.95</v>
      </c>
      <c r="K747" s="1096">
        <v>11645.95</v>
      </c>
      <c r="L747" s="1096">
        <v>0</v>
      </c>
    </row>
    <row r="748" spans="1:12">
      <c r="E748" s="1091" t="s">
        <v>2669</v>
      </c>
      <c r="F748" s="1094">
        <v>0</v>
      </c>
      <c r="G748" s="1094">
        <v>11645.95</v>
      </c>
      <c r="H748" s="1094">
        <v>11645.95</v>
      </c>
      <c r="I748" s="1094">
        <v>11645.95</v>
      </c>
      <c r="J748" s="1094">
        <v>11645.95</v>
      </c>
      <c r="K748" s="1094">
        <v>11645.95</v>
      </c>
      <c r="L748" s="1094">
        <v>0</v>
      </c>
    </row>
    <row r="751" spans="1:12">
      <c r="A751" s="1101" t="s">
        <v>2270</v>
      </c>
      <c r="C751" s="1101" t="s">
        <v>2271</v>
      </c>
    </row>
    <row r="752" spans="1:12">
      <c r="A752" s="1097" t="s">
        <v>921</v>
      </c>
      <c r="B752" s="1097" t="s">
        <v>457</v>
      </c>
      <c r="F752" s="1096">
        <v>850726247</v>
      </c>
      <c r="G752" s="1096">
        <v>-850676922.49000001</v>
      </c>
      <c r="H752" s="1096">
        <v>49324.51</v>
      </c>
      <c r="I752" s="1096">
        <v>0</v>
      </c>
      <c r="J752" s="1096">
        <v>0</v>
      </c>
      <c r="K752" s="1096">
        <v>0</v>
      </c>
      <c r="L752" s="1096">
        <v>49324.51</v>
      </c>
    </row>
    <row r="753" spans="1:12">
      <c r="A753" s="1097" t="s">
        <v>1773</v>
      </c>
      <c r="B753" s="1097" t="s">
        <v>521</v>
      </c>
      <c r="F753" s="1096">
        <v>0</v>
      </c>
      <c r="G753" s="1096">
        <v>863841792.49000001</v>
      </c>
      <c r="H753" s="1096">
        <v>863841792.49000001</v>
      </c>
      <c r="I753" s="1096">
        <v>863841792.49000001</v>
      </c>
      <c r="J753" s="1096">
        <v>863841792.49000001</v>
      </c>
      <c r="K753" s="1096">
        <v>823141538.05999994</v>
      </c>
      <c r="L753" s="1096">
        <v>0</v>
      </c>
    </row>
    <row r="754" spans="1:12">
      <c r="E754" s="1091" t="s">
        <v>2669</v>
      </c>
      <c r="F754" s="1094">
        <v>850726247</v>
      </c>
      <c r="G754" s="1094">
        <v>13164870</v>
      </c>
      <c r="H754" s="1094">
        <v>863891117</v>
      </c>
      <c r="I754" s="1094">
        <v>863841792.49000001</v>
      </c>
      <c r="J754" s="1094">
        <v>863841792.49000001</v>
      </c>
      <c r="K754" s="1094">
        <v>823141538.05999994</v>
      </c>
      <c r="L754" s="1094">
        <v>49324.51</v>
      </c>
    </row>
    <row r="757" spans="1:12">
      <c r="A757" s="1101" t="s">
        <v>2272</v>
      </c>
      <c r="C757" s="1101" t="s">
        <v>2273</v>
      </c>
    </row>
    <row r="758" spans="1:12">
      <c r="A758" s="1097" t="s">
        <v>1773</v>
      </c>
      <c r="B758" s="1097" t="s">
        <v>521</v>
      </c>
      <c r="F758" s="1096">
        <v>0</v>
      </c>
      <c r="G758" s="1096">
        <v>15321709.43</v>
      </c>
      <c r="H758" s="1096">
        <v>15321709.43</v>
      </c>
      <c r="I758" s="1096">
        <v>15321709.43</v>
      </c>
      <c r="J758" s="1096">
        <v>15321709.43</v>
      </c>
      <c r="K758" s="1096">
        <v>14821217.939999999</v>
      </c>
      <c r="L758" s="1096">
        <v>0</v>
      </c>
    </row>
    <row r="759" spans="1:12">
      <c r="E759" s="1091" t="s">
        <v>2669</v>
      </c>
      <c r="F759" s="1094">
        <v>0</v>
      </c>
      <c r="G759" s="1094">
        <v>15321709.43</v>
      </c>
      <c r="H759" s="1094">
        <v>15321709.43</v>
      </c>
      <c r="I759" s="1094">
        <v>15321709.43</v>
      </c>
      <c r="J759" s="1094">
        <v>15321709.43</v>
      </c>
      <c r="K759" s="1094">
        <v>14821217.939999999</v>
      </c>
      <c r="L759" s="1094">
        <v>0</v>
      </c>
    </row>
    <row r="762" spans="1:12">
      <c r="A762" s="1101" t="s">
        <v>2205</v>
      </c>
      <c r="C762" s="1101" t="s">
        <v>2206</v>
      </c>
    </row>
    <row r="763" spans="1:12">
      <c r="A763" s="1097" t="s">
        <v>903</v>
      </c>
      <c r="B763" s="1097" t="s">
        <v>449</v>
      </c>
      <c r="F763" s="1096">
        <v>0</v>
      </c>
      <c r="G763" s="1096">
        <v>756582.74</v>
      </c>
      <c r="H763" s="1096">
        <v>756582.74</v>
      </c>
      <c r="I763" s="1096">
        <v>756582.74</v>
      </c>
      <c r="J763" s="1096">
        <v>756582.74</v>
      </c>
      <c r="K763" s="1096">
        <v>756582.74</v>
      </c>
      <c r="L763" s="1096">
        <v>0</v>
      </c>
    </row>
    <row r="764" spans="1:12">
      <c r="A764" s="1097" t="s">
        <v>921</v>
      </c>
      <c r="B764" s="1097" t="s">
        <v>457</v>
      </c>
      <c r="F764" s="1096">
        <v>0</v>
      </c>
      <c r="G764" s="1096">
        <v>53881.24</v>
      </c>
      <c r="H764" s="1096">
        <v>53881.24</v>
      </c>
      <c r="I764" s="1096">
        <v>0</v>
      </c>
      <c r="J764" s="1096">
        <v>0</v>
      </c>
      <c r="K764" s="1096">
        <v>0</v>
      </c>
      <c r="L764" s="1096">
        <v>53881.24</v>
      </c>
    </row>
    <row r="765" spans="1:12">
      <c r="A765" s="1097" t="s">
        <v>1755</v>
      </c>
      <c r="B765" s="1097" t="s">
        <v>513</v>
      </c>
      <c r="F765" s="1096">
        <v>0</v>
      </c>
      <c r="G765" s="1096">
        <v>588427.30000000005</v>
      </c>
      <c r="H765" s="1096">
        <v>588427.30000000005</v>
      </c>
      <c r="I765" s="1096">
        <v>588427.30000000005</v>
      </c>
      <c r="J765" s="1096">
        <v>588427.30000000005</v>
      </c>
      <c r="K765" s="1096">
        <v>588427.30000000005</v>
      </c>
      <c r="L765" s="1096">
        <v>0</v>
      </c>
    </row>
    <row r="766" spans="1:12">
      <c r="E766" s="1091" t="s">
        <v>2669</v>
      </c>
      <c r="F766" s="1094">
        <v>0</v>
      </c>
      <c r="G766" s="1094">
        <v>1398891.28</v>
      </c>
      <c r="H766" s="1094">
        <v>1398891.28</v>
      </c>
      <c r="I766" s="1094">
        <v>1345010.04</v>
      </c>
      <c r="J766" s="1094">
        <v>1345010.04</v>
      </c>
      <c r="K766" s="1094">
        <v>1345010.04</v>
      </c>
      <c r="L766" s="1094">
        <v>53881.24</v>
      </c>
    </row>
    <row r="769" spans="1:12">
      <c r="A769" s="1101" t="s">
        <v>2207</v>
      </c>
      <c r="C769" s="1101" t="s">
        <v>2206</v>
      </c>
    </row>
    <row r="770" spans="1:12">
      <c r="A770" s="1097" t="s">
        <v>903</v>
      </c>
      <c r="B770" s="1097" t="s">
        <v>449</v>
      </c>
      <c r="F770" s="1096">
        <v>0</v>
      </c>
      <c r="G770" s="1096">
        <v>13175693.560000001</v>
      </c>
      <c r="H770" s="1096">
        <v>13175693.560000001</v>
      </c>
      <c r="I770" s="1096">
        <v>0</v>
      </c>
      <c r="J770" s="1096">
        <v>0</v>
      </c>
      <c r="K770" s="1096">
        <v>0</v>
      </c>
      <c r="L770" s="1096">
        <v>13175693.560000001</v>
      </c>
    </row>
    <row r="771" spans="1:12">
      <c r="A771" s="1097" t="s">
        <v>921</v>
      </c>
      <c r="B771" s="1097" t="s">
        <v>457</v>
      </c>
      <c r="F771" s="1096">
        <v>343181000</v>
      </c>
      <c r="G771" s="1096">
        <v>-188860718.88999999</v>
      </c>
      <c r="H771" s="1096">
        <v>154320281.11000001</v>
      </c>
      <c r="I771" s="1096">
        <v>0</v>
      </c>
      <c r="J771" s="1096">
        <v>0</v>
      </c>
      <c r="K771" s="1096">
        <v>0</v>
      </c>
      <c r="L771" s="1096">
        <v>154320281.11000001</v>
      </c>
    </row>
    <row r="772" spans="1:12">
      <c r="A772" s="1097" t="s">
        <v>1753</v>
      </c>
      <c r="B772" s="1097" t="s">
        <v>512</v>
      </c>
      <c r="F772" s="1096">
        <v>0</v>
      </c>
      <c r="G772" s="1096">
        <v>62304707.869999997</v>
      </c>
      <c r="H772" s="1096">
        <v>62304707.869999997</v>
      </c>
      <c r="I772" s="1096">
        <v>62301609.549999997</v>
      </c>
      <c r="J772" s="1096">
        <v>62301609.549999997</v>
      </c>
      <c r="K772" s="1096">
        <v>62301609.549999997</v>
      </c>
      <c r="L772" s="1096">
        <v>3098.32</v>
      </c>
    </row>
    <row r="773" spans="1:12">
      <c r="A773" s="1097" t="s">
        <v>1755</v>
      </c>
      <c r="B773" s="1097" t="s">
        <v>513</v>
      </c>
      <c r="F773" s="1096">
        <v>0</v>
      </c>
      <c r="G773" s="1096">
        <v>130006862.45999999</v>
      </c>
      <c r="H773" s="1096">
        <v>130006862.45999999</v>
      </c>
      <c r="I773" s="1096">
        <v>51290267.100000001</v>
      </c>
      <c r="J773" s="1096">
        <v>51290267.100000001</v>
      </c>
      <c r="K773" s="1096">
        <v>42974694.009999998</v>
      </c>
      <c r="L773" s="1096">
        <v>78716595.359999999</v>
      </c>
    </row>
    <row r="774" spans="1:12">
      <c r="E774" s="1091" t="s">
        <v>2669</v>
      </c>
      <c r="F774" s="1094">
        <v>343181000</v>
      </c>
      <c r="G774" s="1094">
        <v>16626545</v>
      </c>
      <c r="H774" s="1094">
        <v>359807545</v>
      </c>
      <c r="I774" s="1094">
        <v>113591876.65000001</v>
      </c>
      <c r="J774" s="1094">
        <v>113591876.65000001</v>
      </c>
      <c r="K774" s="1094">
        <v>105276303.56</v>
      </c>
      <c r="L774" s="1094">
        <v>246215668.34999999</v>
      </c>
    </row>
    <row r="777" spans="1:12">
      <c r="A777" s="1101" t="s">
        <v>2274</v>
      </c>
      <c r="C777" s="1101" t="s">
        <v>2209</v>
      </c>
    </row>
    <row r="778" spans="1:12">
      <c r="A778" s="1097" t="s">
        <v>1755</v>
      </c>
      <c r="B778" s="1097" t="s">
        <v>513</v>
      </c>
      <c r="F778" s="1096">
        <v>0</v>
      </c>
      <c r="G778" s="1096">
        <v>526924.4</v>
      </c>
      <c r="H778" s="1096">
        <v>526924.4</v>
      </c>
      <c r="I778" s="1096">
        <v>0</v>
      </c>
      <c r="J778" s="1096">
        <v>0</v>
      </c>
      <c r="K778" s="1096">
        <v>0</v>
      </c>
      <c r="L778" s="1096">
        <v>526924.4</v>
      </c>
    </row>
    <row r="779" spans="1:12">
      <c r="E779" s="1091" t="s">
        <v>2669</v>
      </c>
      <c r="F779" s="1094">
        <v>0</v>
      </c>
      <c r="G779" s="1094">
        <v>526924.4</v>
      </c>
      <c r="H779" s="1094">
        <v>526924.4</v>
      </c>
      <c r="I779" s="1094">
        <v>0</v>
      </c>
      <c r="J779" s="1094">
        <v>0</v>
      </c>
      <c r="K779" s="1094">
        <v>0</v>
      </c>
      <c r="L779" s="1094">
        <v>526924.4</v>
      </c>
    </row>
    <row r="782" spans="1:12">
      <c r="A782" s="1101" t="s">
        <v>2275</v>
      </c>
      <c r="C782" s="1101" t="s">
        <v>2209</v>
      </c>
    </row>
    <row r="783" spans="1:12">
      <c r="A783" s="1097" t="s">
        <v>921</v>
      </c>
      <c r="B783" s="1097" t="s">
        <v>457</v>
      </c>
      <c r="F783" s="1096">
        <v>0</v>
      </c>
      <c r="G783" s="1096">
        <v>0.78</v>
      </c>
      <c r="H783" s="1096">
        <v>0.78</v>
      </c>
      <c r="I783" s="1096">
        <v>0</v>
      </c>
      <c r="J783" s="1096">
        <v>0</v>
      </c>
      <c r="K783" s="1096">
        <v>0</v>
      </c>
      <c r="L783" s="1096">
        <v>0.78</v>
      </c>
    </row>
    <row r="784" spans="1:12">
      <c r="A784" s="1097" t="s">
        <v>1755</v>
      </c>
      <c r="B784" s="1097" t="s">
        <v>513</v>
      </c>
      <c r="F784" s="1096">
        <v>0</v>
      </c>
      <c r="G784" s="1096">
        <v>3519554.92</v>
      </c>
      <c r="H784" s="1096">
        <v>3519554.92</v>
      </c>
      <c r="I784" s="1096">
        <v>982261.3</v>
      </c>
      <c r="J784" s="1096">
        <v>982261.3</v>
      </c>
      <c r="K784" s="1096">
        <v>267143.88</v>
      </c>
      <c r="L784" s="1096">
        <v>2537293.62</v>
      </c>
    </row>
    <row r="785" spans="1:12">
      <c r="E785" s="1091" t="s">
        <v>2669</v>
      </c>
      <c r="F785" s="1094">
        <v>0</v>
      </c>
      <c r="G785" s="1094">
        <v>3519555.7</v>
      </c>
      <c r="H785" s="1094">
        <v>3519555.7</v>
      </c>
      <c r="I785" s="1094">
        <v>982261.3</v>
      </c>
      <c r="J785" s="1094">
        <v>982261.3</v>
      </c>
      <c r="K785" s="1094">
        <v>267143.88</v>
      </c>
      <c r="L785" s="1094">
        <v>2537294.4</v>
      </c>
    </row>
    <row r="788" spans="1:12">
      <c r="A788" s="1101" t="s">
        <v>2208</v>
      </c>
      <c r="C788" s="1101" t="s">
        <v>2209</v>
      </c>
    </row>
    <row r="789" spans="1:12">
      <c r="A789" s="1097" t="s">
        <v>903</v>
      </c>
      <c r="B789" s="1097" t="s">
        <v>449</v>
      </c>
      <c r="F789" s="1096">
        <v>0</v>
      </c>
      <c r="G789" s="1096">
        <v>16315631.1</v>
      </c>
      <c r="H789" s="1096">
        <v>16315631.1</v>
      </c>
      <c r="I789" s="1096">
        <v>16315631.1</v>
      </c>
      <c r="J789" s="1096">
        <v>16315631.1</v>
      </c>
      <c r="K789" s="1096">
        <v>16315631.1</v>
      </c>
      <c r="L789" s="1096">
        <v>0</v>
      </c>
    </row>
    <row r="790" spans="1:12">
      <c r="A790" s="1097" t="s">
        <v>921</v>
      </c>
      <c r="B790" s="1097" t="s">
        <v>457</v>
      </c>
      <c r="F790" s="1096">
        <v>0</v>
      </c>
      <c r="G790" s="1096">
        <v>359398.97</v>
      </c>
      <c r="H790" s="1096">
        <v>359398.97</v>
      </c>
      <c r="I790" s="1096">
        <v>0</v>
      </c>
      <c r="J790" s="1096">
        <v>0</v>
      </c>
      <c r="K790" s="1096">
        <v>0</v>
      </c>
      <c r="L790" s="1096">
        <v>359398.97</v>
      </c>
    </row>
    <row r="791" spans="1:12">
      <c r="A791" s="1097" t="s">
        <v>1753</v>
      </c>
      <c r="B791" s="1097" t="s">
        <v>512</v>
      </c>
      <c r="F791" s="1096">
        <v>0</v>
      </c>
      <c r="G791" s="1096">
        <v>6089363.2400000002</v>
      </c>
      <c r="H791" s="1096">
        <v>6089363.2400000002</v>
      </c>
      <c r="I791" s="1096">
        <v>6085046.7999999998</v>
      </c>
      <c r="J791" s="1096">
        <v>6085046.7999999998</v>
      </c>
      <c r="K791" s="1096">
        <v>6085046.7999999998</v>
      </c>
      <c r="L791" s="1096">
        <v>4316.4399999999996</v>
      </c>
    </row>
    <row r="792" spans="1:12">
      <c r="A792" s="1097" t="s">
        <v>1755</v>
      </c>
      <c r="B792" s="1097" t="s">
        <v>513</v>
      </c>
      <c r="F792" s="1096">
        <v>0</v>
      </c>
      <c r="G792" s="1096">
        <v>52042764.560000002</v>
      </c>
      <c r="H792" s="1096">
        <v>52042764.560000002</v>
      </c>
      <c r="I792" s="1096">
        <v>8815570.2300000004</v>
      </c>
      <c r="J792" s="1096">
        <v>8815570.2300000004</v>
      </c>
      <c r="K792" s="1096">
        <v>5103070.24</v>
      </c>
      <c r="L792" s="1096">
        <v>43227194.329999998</v>
      </c>
    </row>
    <row r="793" spans="1:12">
      <c r="E793" s="1091" t="s">
        <v>2669</v>
      </c>
      <c r="F793" s="1094">
        <v>0</v>
      </c>
      <c r="G793" s="1094">
        <v>74807157.870000005</v>
      </c>
      <c r="H793" s="1094">
        <v>74807157.870000005</v>
      </c>
      <c r="I793" s="1094">
        <v>31216248.129999999</v>
      </c>
      <c r="J793" s="1094">
        <v>31216248.129999999</v>
      </c>
      <c r="K793" s="1094">
        <v>27503748.140000001</v>
      </c>
      <c r="L793" s="1094">
        <v>43590909.740000002</v>
      </c>
    </row>
    <row r="796" spans="1:12">
      <c r="A796" s="1101" t="s">
        <v>2276</v>
      </c>
      <c r="C796" s="1101" t="s">
        <v>2209</v>
      </c>
    </row>
    <row r="797" spans="1:12">
      <c r="A797" s="1097" t="s">
        <v>1753</v>
      </c>
      <c r="B797" s="1097" t="s">
        <v>512</v>
      </c>
      <c r="F797" s="1096">
        <v>0</v>
      </c>
      <c r="G797" s="1096">
        <v>16498152.01</v>
      </c>
      <c r="H797" s="1096">
        <v>16498152.01</v>
      </c>
      <c r="I797" s="1096">
        <v>16491989.74</v>
      </c>
      <c r="J797" s="1096">
        <v>16491989.74</v>
      </c>
      <c r="K797" s="1096">
        <v>16491989.74</v>
      </c>
      <c r="L797" s="1096">
        <v>6162.27</v>
      </c>
    </row>
    <row r="798" spans="1:12">
      <c r="A798" s="1097" t="s">
        <v>1755</v>
      </c>
      <c r="B798" s="1097" t="s">
        <v>513</v>
      </c>
      <c r="F798" s="1096">
        <v>0</v>
      </c>
      <c r="G798" s="1096">
        <v>59443797.43</v>
      </c>
      <c r="H798" s="1096">
        <v>59443797.43</v>
      </c>
      <c r="I798" s="1096">
        <v>10677439.189999999</v>
      </c>
      <c r="J798" s="1096">
        <v>10677439.189999999</v>
      </c>
      <c r="K798" s="1096">
        <v>7393914.5499999998</v>
      </c>
      <c r="L798" s="1096">
        <v>48766358.240000002</v>
      </c>
    </row>
    <row r="799" spans="1:12">
      <c r="E799" s="1091" t="s">
        <v>2669</v>
      </c>
      <c r="F799" s="1094">
        <v>0</v>
      </c>
      <c r="G799" s="1094">
        <v>75941949.439999998</v>
      </c>
      <c r="H799" s="1094">
        <v>75941949.439999998</v>
      </c>
      <c r="I799" s="1094">
        <v>27169428.93</v>
      </c>
      <c r="J799" s="1094">
        <v>27169428.93</v>
      </c>
      <c r="K799" s="1094">
        <v>23885904.289999999</v>
      </c>
      <c r="L799" s="1094">
        <v>48772520.509999998</v>
      </c>
    </row>
    <row r="802" spans="1:12">
      <c r="A802" s="1101" t="s">
        <v>2277</v>
      </c>
      <c r="C802" s="1101" t="s">
        <v>2278</v>
      </c>
    </row>
    <row r="803" spans="1:12">
      <c r="A803" s="1097" t="s">
        <v>1755</v>
      </c>
      <c r="B803" s="1097" t="s">
        <v>513</v>
      </c>
      <c r="F803" s="1096">
        <v>0</v>
      </c>
      <c r="G803" s="1096">
        <v>1919492.64</v>
      </c>
      <c r="H803" s="1096">
        <v>1919492.64</v>
      </c>
      <c r="I803" s="1096">
        <v>1497705.78</v>
      </c>
      <c r="J803" s="1096">
        <v>1497705.78</v>
      </c>
      <c r="K803" s="1096">
        <v>0</v>
      </c>
      <c r="L803" s="1096">
        <v>421786.86</v>
      </c>
    </row>
    <row r="804" spans="1:12">
      <c r="E804" s="1091" t="s">
        <v>2669</v>
      </c>
      <c r="F804" s="1094">
        <v>0</v>
      </c>
      <c r="G804" s="1094">
        <v>1919492.64</v>
      </c>
      <c r="H804" s="1094">
        <v>1919492.64</v>
      </c>
      <c r="I804" s="1094">
        <v>1497705.78</v>
      </c>
      <c r="J804" s="1094">
        <v>1497705.78</v>
      </c>
      <c r="K804" s="1094">
        <v>0</v>
      </c>
      <c r="L804" s="1094">
        <v>421786.86</v>
      </c>
    </row>
    <row r="807" spans="1:12">
      <c r="A807" s="1101" t="s">
        <v>2279</v>
      </c>
      <c r="C807" s="1101" t="s">
        <v>2278</v>
      </c>
    </row>
    <row r="808" spans="1:12">
      <c r="A808" s="1097" t="s">
        <v>1753</v>
      </c>
      <c r="B808" s="1097" t="s">
        <v>512</v>
      </c>
      <c r="F808" s="1096">
        <v>0</v>
      </c>
      <c r="G808" s="1096">
        <v>330822</v>
      </c>
      <c r="H808" s="1096">
        <v>330822</v>
      </c>
      <c r="I808" s="1096">
        <v>328895.96000000002</v>
      </c>
      <c r="J808" s="1096">
        <v>328895.96000000002</v>
      </c>
      <c r="K808" s="1096">
        <v>328895.96000000002</v>
      </c>
      <c r="L808" s="1096">
        <v>1926.04</v>
      </c>
    </row>
    <row r="809" spans="1:12">
      <c r="E809" s="1091" t="s">
        <v>2669</v>
      </c>
      <c r="F809" s="1094">
        <v>0</v>
      </c>
      <c r="G809" s="1094">
        <v>330822</v>
      </c>
      <c r="H809" s="1094">
        <v>330822</v>
      </c>
      <c r="I809" s="1094">
        <v>328895.96000000002</v>
      </c>
      <c r="J809" s="1094">
        <v>328895.96000000002</v>
      </c>
      <c r="K809" s="1094">
        <v>328895.96000000002</v>
      </c>
      <c r="L809" s="1094">
        <v>1926.04</v>
      </c>
    </row>
    <row r="812" spans="1:12">
      <c r="A812" s="1101" t="s">
        <v>2210</v>
      </c>
      <c r="C812" s="1101" t="s">
        <v>2211</v>
      </c>
    </row>
    <row r="813" spans="1:12">
      <c r="A813" s="1097" t="s">
        <v>903</v>
      </c>
      <c r="B813" s="1097" t="s">
        <v>449</v>
      </c>
      <c r="F813" s="1096">
        <v>0</v>
      </c>
      <c r="G813" s="1096">
        <v>6740397.8499999996</v>
      </c>
      <c r="H813" s="1096">
        <v>6740397.8499999996</v>
      </c>
      <c r="I813" s="1096">
        <v>0</v>
      </c>
      <c r="J813" s="1096">
        <v>0</v>
      </c>
      <c r="K813" s="1096">
        <v>0</v>
      </c>
      <c r="L813" s="1096">
        <v>6740397.8499999996</v>
      </c>
    </row>
    <row r="814" spans="1:12">
      <c r="A814" s="1097" t="s">
        <v>921</v>
      </c>
      <c r="B814" s="1097" t="s">
        <v>457</v>
      </c>
      <c r="F814" s="1096">
        <v>0</v>
      </c>
      <c r="G814" s="1096">
        <v>120221.65</v>
      </c>
      <c r="H814" s="1096">
        <v>120221.65</v>
      </c>
      <c r="I814" s="1096">
        <v>0</v>
      </c>
      <c r="J814" s="1096">
        <v>0</v>
      </c>
      <c r="K814" s="1096">
        <v>0</v>
      </c>
      <c r="L814" s="1096">
        <v>120221.65</v>
      </c>
    </row>
    <row r="815" spans="1:12">
      <c r="A815" s="1097" t="s">
        <v>1753</v>
      </c>
      <c r="B815" s="1097" t="s">
        <v>512</v>
      </c>
      <c r="F815" s="1096">
        <v>0</v>
      </c>
      <c r="G815" s="1096">
        <v>734045.73</v>
      </c>
      <c r="H815" s="1096">
        <v>734045.73</v>
      </c>
      <c r="I815" s="1096">
        <v>732040.04</v>
      </c>
      <c r="J815" s="1096">
        <v>732040.04</v>
      </c>
      <c r="K815" s="1096">
        <v>732040.04</v>
      </c>
      <c r="L815" s="1096">
        <v>2005.69</v>
      </c>
    </row>
    <row r="816" spans="1:12">
      <c r="A816" s="1097" t="s">
        <v>1755</v>
      </c>
      <c r="B816" s="1097" t="s">
        <v>513</v>
      </c>
      <c r="F816" s="1096">
        <v>0</v>
      </c>
      <c r="G816" s="1096">
        <v>1140810</v>
      </c>
      <c r="H816" s="1096">
        <v>1140810</v>
      </c>
      <c r="I816" s="1096">
        <v>1140723.05</v>
      </c>
      <c r="J816" s="1096">
        <v>1140723.05</v>
      </c>
      <c r="K816" s="1096">
        <v>918057.06</v>
      </c>
      <c r="L816" s="1096">
        <v>86.95</v>
      </c>
    </row>
    <row r="817" spans="1:12">
      <c r="E817" s="1091" t="s">
        <v>2669</v>
      </c>
      <c r="F817" s="1094">
        <v>0</v>
      </c>
      <c r="G817" s="1094">
        <v>8735475.2300000004</v>
      </c>
      <c r="H817" s="1094">
        <v>8735475.2300000004</v>
      </c>
      <c r="I817" s="1094">
        <v>1872763.09</v>
      </c>
      <c r="J817" s="1094">
        <v>1872763.09</v>
      </c>
      <c r="K817" s="1094">
        <v>1650097.1</v>
      </c>
      <c r="L817" s="1094">
        <v>6862712.1399999997</v>
      </c>
    </row>
    <row r="820" spans="1:12">
      <c r="A820" s="1101" t="s">
        <v>2280</v>
      </c>
      <c r="C820" s="1101" t="s">
        <v>2281</v>
      </c>
    </row>
    <row r="821" spans="1:12">
      <c r="A821" s="1097" t="s">
        <v>1781</v>
      </c>
      <c r="B821" s="1097" t="s">
        <v>525</v>
      </c>
      <c r="F821" s="1096">
        <v>0</v>
      </c>
      <c r="G821" s="1096">
        <v>751073.02</v>
      </c>
      <c r="H821" s="1096">
        <v>751073.02</v>
      </c>
      <c r="I821" s="1096">
        <v>0</v>
      </c>
      <c r="J821" s="1096">
        <v>0</v>
      </c>
      <c r="K821" s="1096">
        <v>0</v>
      </c>
      <c r="L821" s="1096">
        <v>751073.02</v>
      </c>
    </row>
    <row r="822" spans="1:12">
      <c r="E822" s="1091" t="s">
        <v>2669</v>
      </c>
      <c r="F822" s="1094">
        <v>0</v>
      </c>
      <c r="G822" s="1094">
        <v>751073.02</v>
      </c>
      <c r="H822" s="1094">
        <v>751073.02</v>
      </c>
      <c r="I822" s="1094">
        <v>0</v>
      </c>
      <c r="J822" s="1094">
        <v>0</v>
      </c>
      <c r="K822" s="1094">
        <v>0</v>
      </c>
      <c r="L822" s="1094">
        <v>751073.02</v>
      </c>
    </row>
    <row r="825" spans="1:12">
      <c r="A825" s="1101" t="s">
        <v>2282</v>
      </c>
      <c r="C825" s="1101" t="s">
        <v>2281</v>
      </c>
    </row>
    <row r="826" spans="1:12">
      <c r="A826" s="1097" t="s">
        <v>921</v>
      </c>
      <c r="B826" s="1097" t="s">
        <v>457</v>
      </c>
      <c r="F826" s="1096">
        <v>0</v>
      </c>
      <c r="G826" s="1096">
        <v>80110475.939999998</v>
      </c>
      <c r="H826" s="1096">
        <v>80110475.939999998</v>
      </c>
      <c r="I826" s="1096">
        <v>0</v>
      </c>
      <c r="J826" s="1096">
        <v>0</v>
      </c>
      <c r="K826" s="1096">
        <v>0</v>
      </c>
      <c r="L826" s="1096">
        <v>80110475.939999998</v>
      </c>
    </row>
    <row r="827" spans="1:12">
      <c r="A827" s="1097" t="s">
        <v>1755</v>
      </c>
      <c r="B827" s="1097" t="s">
        <v>513</v>
      </c>
      <c r="F827" s="1096">
        <v>0</v>
      </c>
      <c r="G827" s="1096">
        <v>3453628.8</v>
      </c>
      <c r="H827" s="1096">
        <v>3453628.8</v>
      </c>
      <c r="I827" s="1096">
        <v>3453628.8</v>
      </c>
      <c r="J827" s="1096">
        <v>3453628.8</v>
      </c>
      <c r="K827" s="1096">
        <v>3453628.8</v>
      </c>
      <c r="L827" s="1096">
        <v>0</v>
      </c>
    </row>
    <row r="828" spans="1:12">
      <c r="A828" s="1097" t="s">
        <v>1777</v>
      </c>
      <c r="B828" s="1097" t="s">
        <v>523</v>
      </c>
      <c r="F828" s="1096">
        <v>0</v>
      </c>
      <c r="G828" s="1096">
        <v>3801995.43</v>
      </c>
      <c r="H828" s="1096">
        <v>3801995.43</v>
      </c>
      <c r="I828" s="1096">
        <v>3801995.43</v>
      </c>
      <c r="J828" s="1096">
        <v>3801995.43</v>
      </c>
      <c r="K828" s="1096">
        <v>3801995.43</v>
      </c>
      <c r="L828" s="1096">
        <v>0</v>
      </c>
    </row>
    <row r="829" spans="1:12">
      <c r="A829" s="1097" t="s">
        <v>1781</v>
      </c>
      <c r="B829" s="1097" t="s">
        <v>525</v>
      </c>
      <c r="F829" s="1096">
        <v>0</v>
      </c>
      <c r="G829" s="1096">
        <v>5079207.67</v>
      </c>
      <c r="H829" s="1096">
        <v>5079207.67</v>
      </c>
      <c r="I829" s="1096">
        <v>5079207.67</v>
      </c>
      <c r="J829" s="1096">
        <v>5079207.67</v>
      </c>
      <c r="K829" s="1096">
        <v>5079207.67</v>
      </c>
      <c r="L829" s="1096">
        <v>0</v>
      </c>
    </row>
    <row r="830" spans="1:12">
      <c r="A830" s="1097" t="s">
        <v>1783</v>
      </c>
      <c r="B830" s="1097" t="s">
        <v>526</v>
      </c>
      <c r="F830" s="1096">
        <v>0</v>
      </c>
      <c r="G830" s="1096">
        <v>8615307.5999999996</v>
      </c>
      <c r="H830" s="1096">
        <v>8615307.5999999996</v>
      </c>
      <c r="I830" s="1096">
        <v>8615307.5999999996</v>
      </c>
      <c r="J830" s="1096">
        <v>8615307.5999999996</v>
      </c>
      <c r="K830" s="1096">
        <v>8615307.5999999996</v>
      </c>
      <c r="L830" s="1096">
        <v>0</v>
      </c>
    </row>
    <row r="831" spans="1:12">
      <c r="A831" s="1097" t="s">
        <v>1785</v>
      </c>
      <c r="B831" s="1097" t="s">
        <v>527</v>
      </c>
      <c r="F831" s="1096">
        <v>0</v>
      </c>
      <c r="G831" s="1096">
        <v>7535524.9699999997</v>
      </c>
      <c r="H831" s="1096">
        <v>7535524.9699999997</v>
      </c>
      <c r="I831" s="1096">
        <v>7535524.9699999997</v>
      </c>
      <c r="J831" s="1096">
        <v>7535524.9699999997</v>
      </c>
      <c r="K831" s="1096">
        <v>7535524.9699999997</v>
      </c>
      <c r="L831" s="1096">
        <v>0</v>
      </c>
    </row>
    <row r="832" spans="1:12">
      <c r="A832" s="1097" t="s">
        <v>1791</v>
      </c>
      <c r="B832" s="1097" t="s">
        <v>530</v>
      </c>
      <c r="F832" s="1096">
        <v>0</v>
      </c>
      <c r="G832" s="1096">
        <v>11001948.98</v>
      </c>
      <c r="H832" s="1096">
        <v>11001948.98</v>
      </c>
      <c r="I832" s="1096">
        <v>11001948.98</v>
      </c>
      <c r="J832" s="1096">
        <v>11001948.98</v>
      </c>
      <c r="K832" s="1096">
        <v>11001948.98</v>
      </c>
      <c r="L832" s="1096">
        <v>0</v>
      </c>
    </row>
    <row r="833" spans="1:12">
      <c r="E833" s="1091" t="s">
        <v>2669</v>
      </c>
      <c r="F833" s="1094">
        <v>0</v>
      </c>
      <c r="G833" s="1094">
        <v>119598089.39</v>
      </c>
      <c r="H833" s="1094">
        <v>119598089.39</v>
      </c>
      <c r="I833" s="1094">
        <v>39487613.450000003</v>
      </c>
      <c r="J833" s="1094">
        <v>39487613.450000003</v>
      </c>
      <c r="K833" s="1094">
        <v>39487613.450000003</v>
      </c>
      <c r="L833" s="1094">
        <v>80110475.939999998</v>
      </c>
    </row>
    <row r="836" spans="1:12">
      <c r="A836" s="1101" t="s">
        <v>2283</v>
      </c>
      <c r="C836" s="1101" t="s">
        <v>2281</v>
      </c>
    </row>
    <row r="837" spans="1:12">
      <c r="A837" s="1097" t="s">
        <v>921</v>
      </c>
      <c r="B837" s="1097" t="s">
        <v>457</v>
      </c>
      <c r="F837" s="1096">
        <v>756987000</v>
      </c>
      <c r="G837" s="1096">
        <v>-404049328.01999998</v>
      </c>
      <c r="H837" s="1096">
        <v>352937671.98000002</v>
      </c>
      <c r="I837" s="1096">
        <v>0</v>
      </c>
      <c r="J837" s="1096">
        <v>0</v>
      </c>
      <c r="K837" s="1096">
        <v>0</v>
      </c>
      <c r="L837" s="1096">
        <v>352937671.98000002</v>
      </c>
    </row>
    <row r="838" spans="1:12">
      <c r="A838" s="1097" t="s">
        <v>1497</v>
      </c>
      <c r="B838" s="1097" t="s">
        <v>481</v>
      </c>
      <c r="F838" s="1096">
        <v>0</v>
      </c>
      <c r="G838" s="1096">
        <v>27272220</v>
      </c>
      <c r="H838" s="1096">
        <v>27272220</v>
      </c>
      <c r="I838" s="1096">
        <v>27272220</v>
      </c>
      <c r="J838" s="1096">
        <v>27272220</v>
      </c>
      <c r="K838" s="1096">
        <v>27272220</v>
      </c>
      <c r="L838" s="1096">
        <v>0</v>
      </c>
    </row>
    <row r="839" spans="1:12">
      <c r="A839" s="1097" t="s">
        <v>1755</v>
      </c>
      <c r="B839" s="1097" t="s">
        <v>513</v>
      </c>
      <c r="F839" s="1096">
        <v>0</v>
      </c>
      <c r="G839" s="1096">
        <v>301415054.01999998</v>
      </c>
      <c r="H839" s="1096">
        <v>301415054.01999998</v>
      </c>
      <c r="I839" s="1096">
        <v>152243741.06</v>
      </c>
      <c r="J839" s="1096">
        <v>152243741.06</v>
      </c>
      <c r="K839" s="1096">
        <v>98650979.560000002</v>
      </c>
      <c r="L839" s="1096">
        <v>149171312.96000001</v>
      </c>
    </row>
    <row r="840" spans="1:12">
      <c r="A840" s="1097" t="s">
        <v>1777</v>
      </c>
      <c r="B840" s="1097" t="s">
        <v>523</v>
      </c>
      <c r="F840" s="1096">
        <v>0</v>
      </c>
      <c r="G840" s="1096">
        <v>10956227</v>
      </c>
      <c r="H840" s="1096">
        <v>10956227</v>
      </c>
      <c r="I840" s="1096">
        <v>5215297.24</v>
      </c>
      <c r="J840" s="1096">
        <v>5215297.24</v>
      </c>
      <c r="K840" s="1096">
        <v>5215297.24</v>
      </c>
      <c r="L840" s="1096">
        <v>5740929.7599999998</v>
      </c>
    </row>
    <row r="841" spans="1:12">
      <c r="A841" s="1097" t="s">
        <v>1781</v>
      </c>
      <c r="B841" s="1097" t="s">
        <v>525</v>
      </c>
      <c r="F841" s="1096">
        <v>0</v>
      </c>
      <c r="G841" s="1096">
        <v>9423851</v>
      </c>
      <c r="H841" s="1096">
        <v>9423851</v>
      </c>
      <c r="I841" s="1096">
        <v>2854067.12</v>
      </c>
      <c r="J841" s="1096">
        <v>2854067.12</v>
      </c>
      <c r="K841" s="1096">
        <v>2854067.12</v>
      </c>
      <c r="L841" s="1096">
        <v>6569783.8799999999</v>
      </c>
    </row>
    <row r="842" spans="1:12">
      <c r="A842" s="1097" t="s">
        <v>1783</v>
      </c>
      <c r="B842" s="1097" t="s">
        <v>526</v>
      </c>
      <c r="F842" s="1096">
        <v>0</v>
      </c>
      <c r="G842" s="1096">
        <v>30100865</v>
      </c>
      <c r="H842" s="1096">
        <v>30100865</v>
      </c>
      <c r="I842" s="1096">
        <v>9266464.6199999992</v>
      </c>
      <c r="J842" s="1096">
        <v>9266464.6199999992</v>
      </c>
      <c r="K842" s="1096">
        <v>9266464.6199999992</v>
      </c>
      <c r="L842" s="1096">
        <v>20834400.379999999</v>
      </c>
    </row>
    <row r="843" spans="1:12">
      <c r="A843" s="1097" t="s">
        <v>1785</v>
      </c>
      <c r="B843" s="1097" t="s">
        <v>527</v>
      </c>
      <c r="F843" s="1096">
        <v>0</v>
      </c>
      <c r="G843" s="1096">
        <v>22815260</v>
      </c>
      <c r="H843" s="1096">
        <v>22815260</v>
      </c>
      <c r="I843" s="1096">
        <v>6515442.3899999997</v>
      </c>
      <c r="J843" s="1096">
        <v>6515442.3899999997</v>
      </c>
      <c r="K843" s="1096">
        <v>6515442.3899999997</v>
      </c>
      <c r="L843" s="1096">
        <v>16299817.609999999</v>
      </c>
    </row>
    <row r="844" spans="1:12">
      <c r="A844" s="1097" t="s">
        <v>1787</v>
      </c>
      <c r="B844" s="1097" t="s">
        <v>528</v>
      </c>
      <c r="F844" s="1096">
        <v>0</v>
      </c>
      <c r="G844" s="1096">
        <v>23605506</v>
      </c>
      <c r="H844" s="1096">
        <v>23605506</v>
      </c>
      <c r="I844" s="1096">
        <v>9968629.7599999998</v>
      </c>
      <c r="J844" s="1096">
        <v>9968629.7599999998</v>
      </c>
      <c r="K844" s="1096">
        <v>9968629.7599999998</v>
      </c>
      <c r="L844" s="1096">
        <v>13636876.24</v>
      </c>
    </row>
    <row r="845" spans="1:12">
      <c r="A845" s="1097" t="s">
        <v>1789</v>
      </c>
      <c r="B845" s="1097" t="s">
        <v>529</v>
      </c>
      <c r="F845" s="1096">
        <v>0</v>
      </c>
      <c r="G845" s="1096">
        <v>24226047</v>
      </c>
      <c r="H845" s="1096">
        <v>24226047</v>
      </c>
      <c r="I845" s="1096">
        <v>380617.96</v>
      </c>
      <c r="J845" s="1096">
        <v>380617.96</v>
      </c>
      <c r="K845" s="1096">
        <v>380617.96</v>
      </c>
      <c r="L845" s="1096">
        <v>23845429.039999999</v>
      </c>
    </row>
    <row r="846" spans="1:12">
      <c r="A846" s="1097" t="s">
        <v>1791</v>
      </c>
      <c r="B846" s="1097" t="s">
        <v>530</v>
      </c>
      <c r="F846" s="1096">
        <v>0</v>
      </c>
      <c r="G846" s="1096">
        <v>16778751</v>
      </c>
      <c r="H846" s="1096">
        <v>16778751</v>
      </c>
      <c r="I846" s="1096">
        <v>13156039.08</v>
      </c>
      <c r="J846" s="1096">
        <v>13156039.08</v>
      </c>
      <c r="K846" s="1096">
        <v>13156039.08</v>
      </c>
      <c r="L846" s="1096">
        <v>3622711.92</v>
      </c>
    </row>
    <row r="847" spans="1:12">
      <c r="E847" s="1091" t="s">
        <v>2669</v>
      </c>
      <c r="F847" s="1094">
        <v>756987000</v>
      </c>
      <c r="G847" s="1094">
        <v>62544453</v>
      </c>
      <c r="H847" s="1094">
        <v>819531453</v>
      </c>
      <c r="I847" s="1094">
        <v>226872519.22999999</v>
      </c>
      <c r="J847" s="1094">
        <v>226872519.22999999</v>
      </c>
      <c r="K847" s="1094">
        <v>173279757.72999999</v>
      </c>
      <c r="L847" s="1094">
        <v>592658933.76999998</v>
      </c>
    </row>
    <row r="850" spans="1:12">
      <c r="A850" s="1101" t="s">
        <v>2284</v>
      </c>
      <c r="C850" s="1101" t="s">
        <v>2285</v>
      </c>
    </row>
    <row r="851" spans="1:12">
      <c r="A851" s="1097" t="s">
        <v>1497</v>
      </c>
      <c r="B851" s="1097" t="s">
        <v>481</v>
      </c>
      <c r="F851" s="1096">
        <v>0</v>
      </c>
      <c r="G851" s="1096">
        <v>988753.61</v>
      </c>
      <c r="H851" s="1096">
        <v>988753.61</v>
      </c>
      <c r="I851" s="1096">
        <v>988753.61</v>
      </c>
      <c r="J851" s="1096">
        <v>988753.61</v>
      </c>
      <c r="K851" s="1096">
        <v>988753.61</v>
      </c>
      <c r="L851" s="1096">
        <v>0</v>
      </c>
    </row>
    <row r="852" spans="1:12">
      <c r="E852" s="1091" t="s">
        <v>2669</v>
      </c>
      <c r="F852" s="1094">
        <v>0</v>
      </c>
      <c r="G852" s="1094">
        <v>988753.61</v>
      </c>
      <c r="H852" s="1094">
        <v>988753.61</v>
      </c>
      <c r="I852" s="1094">
        <v>988753.61</v>
      </c>
      <c r="J852" s="1094">
        <v>988753.61</v>
      </c>
      <c r="K852" s="1094">
        <v>988753.61</v>
      </c>
      <c r="L852" s="1094">
        <v>0</v>
      </c>
    </row>
    <row r="855" spans="1:12">
      <c r="A855" s="1101" t="s">
        <v>2286</v>
      </c>
      <c r="C855" s="1101" t="s">
        <v>2285</v>
      </c>
    </row>
    <row r="856" spans="1:12">
      <c r="A856" s="1097" t="s">
        <v>921</v>
      </c>
      <c r="B856" s="1097" t="s">
        <v>457</v>
      </c>
      <c r="F856" s="1096">
        <v>0</v>
      </c>
      <c r="G856" s="1096">
        <v>12541</v>
      </c>
      <c r="H856" s="1096">
        <v>12541</v>
      </c>
      <c r="I856" s="1096">
        <v>0</v>
      </c>
      <c r="J856" s="1096">
        <v>0</v>
      </c>
      <c r="K856" s="1096">
        <v>0</v>
      </c>
      <c r="L856" s="1096">
        <v>12541</v>
      </c>
    </row>
    <row r="857" spans="1:12">
      <c r="A857" s="1097" t="s">
        <v>1497</v>
      </c>
      <c r="B857" s="1097" t="s">
        <v>481</v>
      </c>
      <c r="F857" s="1096">
        <v>0</v>
      </c>
      <c r="G857" s="1096">
        <v>11120656.640000001</v>
      </c>
      <c r="H857" s="1096">
        <v>11120656.640000001</v>
      </c>
      <c r="I857" s="1096">
        <v>11120656.640000001</v>
      </c>
      <c r="J857" s="1096">
        <v>11120656.640000001</v>
      </c>
      <c r="K857" s="1096">
        <v>11120656.640000001</v>
      </c>
      <c r="L857" s="1096">
        <v>0</v>
      </c>
    </row>
    <row r="858" spans="1:12">
      <c r="A858" s="1097" t="s">
        <v>1755</v>
      </c>
      <c r="B858" s="1097" t="s">
        <v>513</v>
      </c>
      <c r="F858" s="1096">
        <v>0</v>
      </c>
      <c r="G858" s="1096">
        <v>28945403.190000001</v>
      </c>
      <c r="H858" s="1096">
        <v>28945403.190000001</v>
      </c>
      <c r="I858" s="1096">
        <v>18987165.510000002</v>
      </c>
      <c r="J858" s="1096">
        <v>18987165.510000002</v>
      </c>
      <c r="K858" s="1096">
        <v>12049808.710000001</v>
      </c>
      <c r="L858" s="1096">
        <v>9958237.6799999997</v>
      </c>
    </row>
    <row r="859" spans="1:12">
      <c r="E859" s="1091" t="s">
        <v>2669</v>
      </c>
      <c r="F859" s="1094">
        <v>0</v>
      </c>
      <c r="G859" s="1094">
        <v>40078600.829999998</v>
      </c>
      <c r="H859" s="1094">
        <v>40078600.829999998</v>
      </c>
      <c r="I859" s="1094">
        <v>30107822.149999999</v>
      </c>
      <c r="J859" s="1094">
        <v>30107822.149999999</v>
      </c>
      <c r="K859" s="1094">
        <v>23170465.350000001</v>
      </c>
      <c r="L859" s="1094">
        <v>9970778.6799999997</v>
      </c>
    </row>
    <row r="862" spans="1:12">
      <c r="A862" s="1101" t="s">
        <v>2287</v>
      </c>
      <c r="C862" s="1101" t="s">
        <v>2285</v>
      </c>
    </row>
    <row r="863" spans="1:12">
      <c r="A863" s="1097" t="s">
        <v>921</v>
      </c>
      <c r="B863" s="1097" t="s">
        <v>457</v>
      </c>
      <c r="F863" s="1096">
        <v>0</v>
      </c>
      <c r="G863" s="1096">
        <v>39295593.329999998</v>
      </c>
      <c r="H863" s="1096">
        <v>39295593.329999998</v>
      </c>
      <c r="I863" s="1096">
        <v>0</v>
      </c>
      <c r="J863" s="1096">
        <v>0</v>
      </c>
      <c r="K863" s="1096">
        <v>0</v>
      </c>
      <c r="L863" s="1096">
        <v>39295593.329999998</v>
      </c>
    </row>
    <row r="864" spans="1:12">
      <c r="A864" s="1097" t="s">
        <v>1755</v>
      </c>
      <c r="B864" s="1097" t="s">
        <v>513</v>
      </c>
      <c r="F864" s="1096">
        <v>0</v>
      </c>
      <c r="G864" s="1096">
        <v>82572.77</v>
      </c>
      <c r="H864" s="1096">
        <v>82572.77</v>
      </c>
      <c r="I864" s="1096">
        <v>82554.880000000005</v>
      </c>
      <c r="J864" s="1096">
        <v>82554.880000000005</v>
      </c>
      <c r="K864" s="1096">
        <v>0</v>
      </c>
      <c r="L864" s="1096">
        <v>17.89</v>
      </c>
    </row>
    <row r="865" spans="1:12">
      <c r="E865" s="1091" t="s">
        <v>2669</v>
      </c>
      <c r="F865" s="1094">
        <v>0</v>
      </c>
      <c r="G865" s="1094">
        <v>39378166.100000001</v>
      </c>
      <c r="H865" s="1094">
        <v>39378166.100000001</v>
      </c>
      <c r="I865" s="1094">
        <v>82554.880000000005</v>
      </c>
      <c r="J865" s="1094">
        <v>82554.880000000005</v>
      </c>
      <c r="K865" s="1094">
        <v>0</v>
      </c>
      <c r="L865" s="1094">
        <v>39295611.219999999</v>
      </c>
    </row>
    <row r="868" spans="1:12">
      <c r="A868" s="1101" t="s">
        <v>2288</v>
      </c>
      <c r="C868" s="1101" t="s">
        <v>2289</v>
      </c>
    </row>
    <row r="869" spans="1:12">
      <c r="A869" s="1097" t="s">
        <v>921</v>
      </c>
      <c r="B869" s="1097" t="s">
        <v>457</v>
      </c>
      <c r="F869" s="1096">
        <v>0</v>
      </c>
      <c r="G869" s="1096">
        <v>26493.24</v>
      </c>
      <c r="H869" s="1096">
        <v>26493.24</v>
      </c>
      <c r="I869" s="1096">
        <v>0</v>
      </c>
      <c r="J869" s="1096">
        <v>0</v>
      </c>
      <c r="K869" s="1096">
        <v>0</v>
      </c>
      <c r="L869" s="1096">
        <v>26493.24</v>
      </c>
    </row>
    <row r="870" spans="1:12">
      <c r="E870" s="1091" t="s">
        <v>2669</v>
      </c>
      <c r="F870" s="1094">
        <v>0</v>
      </c>
      <c r="G870" s="1094">
        <v>26493.24</v>
      </c>
      <c r="H870" s="1094">
        <v>26493.24</v>
      </c>
      <c r="I870" s="1094">
        <v>0</v>
      </c>
      <c r="J870" s="1094">
        <v>0</v>
      </c>
      <c r="K870" s="1094">
        <v>0</v>
      </c>
      <c r="L870" s="1094">
        <v>26493.24</v>
      </c>
    </row>
    <row r="873" spans="1:12">
      <c r="A873" s="1101" t="s">
        <v>2290</v>
      </c>
      <c r="C873" s="1101" t="s">
        <v>2289</v>
      </c>
    </row>
    <row r="874" spans="1:12">
      <c r="A874" s="1097" t="s">
        <v>921</v>
      </c>
      <c r="B874" s="1097" t="s">
        <v>457</v>
      </c>
      <c r="F874" s="1096">
        <v>26555000</v>
      </c>
      <c r="G874" s="1096">
        <v>-14316160.58</v>
      </c>
      <c r="H874" s="1096">
        <v>12238839.42</v>
      </c>
      <c r="I874" s="1096">
        <v>0</v>
      </c>
      <c r="J874" s="1096">
        <v>0</v>
      </c>
      <c r="K874" s="1096">
        <v>0</v>
      </c>
      <c r="L874" s="1096">
        <v>12238839.42</v>
      </c>
    </row>
    <row r="875" spans="1:12">
      <c r="A875" s="1097" t="s">
        <v>1497</v>
      </c>
      <c r="B875" s="1097" t="s">
        <v>481</v>
      </c>
      <c r="F875" s="1096">
        <v>0</v>
      </c>
      <c r="G875" s="1096">
        <v>1161111</v>
      </c>
      <c r="H875" s="1096">
        <v>1161111</v>
      </c>
      <c r="I875" s="1096">
        <v>1161111</v>
      </c>
      <c r="J875" s="1096">
        <v>1161111</v>
      </c>
      <c r="K875" s="1096">
        <v>1161111</v>
      </c>
      <c r="L875" s="1096">
        <v>0</v>
      </c>
    </row>
    <row r="876" spans="1:12">
      <c r="A876" s="1097" t="s">
        <v>1703</v>
      </c>
      <c r="B876" s="1097" t="s">
        <v>492</v>
      </c>
      <c r="F876" s="1096">
        <v>0</v>
      </c>
      <c r="G876" s="1096">
        <v>2729492.37</v>
      </c>
      <c r="H876" s="1096">
        <v>2729492.37</v>
      </c>
      <c r="I876" s="1096">
        <v>2729492.37</v>
      </c>
      <c r="J876" s="1096">
        <v>2729492.37</v>
      </c>
      <c r="K876" s="1096">
        <v>2729492.37</v>
      </c>
      <c r="L876" s="1096">
        <v>0</v>
      </c>
    </row>
    <row r="877" spans="1:12">
      <c r="A877" s="1097" t="s">
        <v>1755</v>
      </c>
      <c r="B877" s="1097" t="s">
        <v>513</v>
      </c>
      <c r="F877" s="1096">
        <v>0</v>
      </c>
      <c r="G877" s="1096">
        <v>11890919.210000001</v>
      </c>
      <c r="H877" s="1096">
        <v>11890919.210000001</v>
      </c>
      <c r="I877" s="1096">
        <v>7409466.9500000002</v>
      </c>
      <c r="J877" s="1096">
        <v>7409466.9500000002</v>
      </c>
      <c r="K877" s="1096">
        <v>6039003.5099999998</v>
      </c>
      <c r="L877" s="1096">
        <v>4481452.26</v>
      </c>
    </row>
    <row r="878" spans="1:12">
      <c r="E878" s="1091" t="s">
        <v>2669</v>
      </c>
      <c r="F878" s="1094">
        <v>26555000</v>
      </c>
      <c r="G878" s="1094">
        <v>1465362</v>
      </c>
      <c r="H878" s="1094">
        <v>28020362</v>
      </c>
      <c r="I878" s="1094">
        <v>11300070.32</v>
      </c>
      <c r="J878" s="1094">
        <v>11300070.32</v>
      </c>
      <c r="K878" s="1094">
        <v>9929606.8800000008</v>
      </c>
      <c r="L878" s="1094">
        <v>16720291.68</v>
      </c>
    </row>
    <row r="881" spans="1:12">
      <c r="A881" s="1101" t="s">
        <v>2291</v>
      </c>
      <c r="C881" s="1101" t="s">
        <v>2292</v>
      </c>
    </row>
    <row r="882" spans="1:12">
      <c r="A882" s="1097" t="s">
        <v>1755</v>
      </c>
      <c r="B882" s="1097" t="s">
        <v>513</v>
      </c>
      <c r="F882" s="1096">
        <v>0</v>
      </c>
      <c r="G882" s="1096">
        <v>186688.92</v>
      </c>
      <c r="H882" s="1096">
        <v>186688.92</v>
      </c>
      <c r="I882" s="1096">
        <v>0</v>
      </c>
      <c r="J882" s="1096">
        <v>0</v>
      </c>
      <c r="K882" s="1096">
        <v>0</v>
      </c>
      <c r="L882" s="1096">
        <v>186688.92</v>
      </c>
    </row>
    <row r="883" spans="1:12">
      <c r="E883" s="1091" t="s">
        <v>2669</v>
      </c>
      <c r="F883" s="1094">
        <v>0</v>
      </c>
      <c r="G883" s="1094">
        <v>186688.92</v>
      </c>
      <c r="H883" s="1094">
        <v>186688.92</v>
      </c>
      <c r="I883" s="1094">
        <v>0</v>
      </c>
      <c r="J883" s="1094">
        <v>0</v>
      </c>
      <c r="K883" s="1094">
        <v>0</v>
      </c>
      <c r="L883" s="1094">
        <v>186688.92</v>
      </c>
    </row>
    <row r="886" spans="1:12">
      <c r="A886" s="1101" t="s">
        <v>2293</v>
      </c>
      <c r="C886" s="1101" t="s">
        <v>2292</v>
      </c>
    </row>
    <row r="887" spans="1:12">
      <c r="A887" s="1097" t="s">
        <v>921</v>
      </c>
      <c r="B887" s="1097" t="s">
        <v>457</v>
      </c>
      <c r="F887" s="1096">
        <v>0</v>
      </c>
      <c r="G887" s="1096">
        <v>844.94</v>
      </c>
      <c r="H887" s="1096">
        <v>844.94</v>
      </c>
      <c r="I887" s="1096">
        <v>0</v>
      </c>
      <c r="J887" s="1096">
        <v>0</v>
      </c>
      <c r="K887" s="1096">
        <v>0</v>
      </c>
      <c r="L887" s="1096">
        <v>844.94</v>
      </c>
    </row>
    <row r="888" spans="1:12">
      <c r="E888" s="1091" t="s">
        <v>2669</v>
      </c>
      <c r="F888" s="1094">
        <v>0</v>
      </c>
      <c r="G888" s="1094">
        <v>844.94</v>
      </c>
      <c r="H888" s="1094">
        <v>844.94</v>
      </c>
      <c r="I888" s="1094">
        <v>0</v>
      </c>
      <c r="J888" s="1094">
        <v>0</v>
      </c>
      <c r="K888" s="1094">
        <v>0</v>
      </c>
      <c r="L888" s="1094">
        <v>844.94</v>
      </c>
    </row>
    <row r="891" spans="1:12">
      <c r="A891" s="1101" t="s">
        <v>2294</v>
      </c>
      <c r="C891" s="1101" t="s">
        <v>2292</v>
      </c>
    </row>
    <row r="892" spans="1:12">
      <c r="A892" s="1097" t="s">
        <v>921</v>
      </c>
      <c r="B892" s="1097" t="s">
        <v>457</v>
      </c>
      <c r="F892" s="1096">
        <v>0</v>
      </c>
      <c r="G892" s="1096">
        <v>5626.62</v>
      </c>
      <c r="H892" s="1096">
        <v>5626.62</v>
      </c>
      <c r="I892" s="1096">
        <v>0</v>
      </c>
      <c r="J892" s="1096">
        <v>0</v>
      </c>
      <c r="K892" s="1096">
        <v>0</v>
      </c>
      <c r="L892" s="1096">
        <v>5626.62</v>
      </c>
    </row>
    <row r="893" spans="1:12">
      <c r="A893" s="1097" t="s">
        <v>1755</v>
      </c>
      <c r="B893" s="1097" t="s">
        <v>513</v>
      </c>
      <c r="F893" s="1096">
        <v>0</v>
      </c>
      <c r="G893" s="1096">
        <v>4994859.1900000004</v>
      </c>
      <c r="H893" s="1096">
        <v>4994859.1900000004</v>
      </c>
      <c r="I893" s="1096">
        <v>3500000</v>
      </c>
      <c r="J893" s="1096">
        <v>3500000</v>
      </c>
      <c r="K893" s="1096">
        <v>2625000.0099999998</v>
      </c>
      <c r="L893" s="1096">
        <v>1494859.19</v>
      </c>
    </row>
    <row r="894" spans="1:12">
      <c r="E894" s="1091" t="s">
        <v>2669</v>
      </c>
      <c r="F894" s="1094">
        <v>0</v>
      </c>
      <c r="G894" s="1094">
        <v>5000485.8100000005</v>
      </c>
      <c r="H894" s="1094">
        <v>5000485.8100000005</v>
      </c>
      <c r="I894" s="1094">
        <v>3500000</v>
      </c>
      <c r="J894" s="1094">
        <v>3500000</v>
      </c>
      <c r="K894" s="1094">
        <v>2625000.0099999998</v>
      </c>
      <c r="L894" s="1094">
        <v>1500485.81</v>
      </c>
    </row>
    <row r="897" spans="1:12">
      <c r="A897" s="1101" t="s">
        <v>2295</v>
      </c>
      <c r="C897" s="1101" t="s">
        <v>2292</v>
      </c>
    </row>
    <row r="898" spans="1:12">
      <c r="A898" s="1097" t="s">
        <v>921</v>
      </c>
      <c r="B898" s="1097" t="s">
        <v>457</v>
      </c>
      <c r="F898" s="1096">
        <v>0</v>
      </c>
      <c r="G898" s="1096">
        <v>2653792.83</v>
      </c>
      <c r="H898" s="1096">
        <v>2653792.83</v>
      </c>
      <c r="I898" s="1096">
        <v>0</v>
      </c>
      <c r="J898" s="1096">
        <v>0</v>
      </c>
      <c r="K898" s="1096">
        <v>0</v>
      </c>
      <c r="L898" s="1096">
        <v>2653792.83</v>
      </c>
    </row>
    <row r="899" spans="1:12">
      <c r="A899" s="1097" t="s">
        <v>1755</v>
      </c>
      <c r="B899" s="1097" t="s">
        <v>513</v>
      </c>
      <c r="F899" s="1096">
        <v>0</v>
      </c>
      <c r="G899" s="1096">
        <v>1454428.81</v>
      </c>
      <c r="H899" s="1096">
        <v>1454428.81</v>
      </c>
      <c r="I899" s="1096">
        <v>0</v>
      </c>
      <c r="J899" s="1096">
        <v>0</v>
      </c>
      <c r="K899" s="1096">
        <v>0</v>
      </c>
      <c r="L899" s="1096">
        <v>1454428.81</v>
      </c>
    </row>
    <row r="900" spans="1:12">
      <c r="E900" s="1091" t="s">
        <v>2669</v>
      </c>
      <c r="F900" s="1094">
        <v>0</v>
      </c>
      <c r="G900" s="1094">
        <v>4108221.64</v>
      </c>
      <c r="H900" s="1094">
        <v>4108221.64</v>
      </c>
      <c r="I900" s="1094">
        <v>0</v>
      </c>
      <c r="J900" s="1094">
        <v>0</v>
      </c>
      <c r="K900" s="1094">
        <v>0</v>
      </c>
      <c r="L900" s="1094">
        <v>4108221.64</v>
      </c>
    </row>
    <row r="903" spans="1:12">
      <c r="A903" s="1101" t="s">
        <v>2296</v>
      </c>
      <c r="C903" s="1101" t="s">
        <v>2297</v>
      </c>
    </row>
    <row r="904" spans="1:12">
      <c r="A904" s="1097" t="s">
        <v>1755</v>
      </c>
      <c r="B904" s="1097" t="s">
        <v>513</v>
      </c>
      <c r="F904" s="1096">
        <v>0</v>
      </c>
      <c r="G904" s="1096">
        <v>141384.95999999999</v>
      </c>
      <c r="H904" s="1096">
        <v>141384.95999999999</v>
      </c>
      <c r="I904" s="1096">
        <v>141354.12</v>
      </c>
      <c r="J904" s="1096">
        <v>141354.12</v>
      </c>
      <c r="K904" s="1096">
        <v>0</v>
      </c>
      <c r="L904" s="1096">
        <v>30.84</v>
      </c>
    </row>
    <row r="905" spans="1:12">
      <c r="E905" s="1091" t="s">
        <v>2669</v>
      </c>
      <c r="F905" s="1094">
        <v>0</v>
      </c>
      <c r="G905" s="1094">
        <v>141384.95999999999</v>
      </c>
      <c r="H905" s="1094">
        <v>141384.95999999999</v>
      </c>
      <c r="I905" s="1094">
        <v>141354.12</v>
      </c>
      <c r="J905" s="1094">
        <v>141354.12</v>
      </c>
      <c r="K905" s="1094">
        <v>0</v>
      </c>
      <c r="L905" s="1094">
        <v>30.84</v>
      </c>
    </row>
    <row r="908" spans="1:12">
      <c r="A908" s="1101" t="s">
        <v>2298</v>
      </c>
      <c r="C908" s="1101" t="s">
        <v>2297</v>
      </c>
    </row>
    <row r="909" spans="1:12">
      <c r="A909" s="1097" t="s">
        <v>1755</v>
      </c>
      <c r="B909" s="1097" t="s">
        <v>513</v>
      </c>
      <c r="F909" s="1096">
        <v>0</v>
      </c>
      <c r="G909" s="1096">
        <v>183050.37</v>
      </c>
      <c r="H909" s="1096">
        <v>183050.37</v>
      </c>
      <c r="I909" s="1096">
        <v>183021.32</v>
      </c>
      <c r="J909" s="1096">
        <v>183021.32</v>
      </c>
      <c r="K909" s="1096">
        <v>0</v>
      </c>
      <c r="L909" s="1096">
        <v>29.05</v>
      </c>
    </row>
    <row r="910" spans="1:12">
      <c r="E910" s="1091" t="s">
        <v>2669</v>
      </c>
      <c r="F910" s="1094">
        <v>0</v>
      </c>
      <c r="G910" s="1094">
        <v>183050.37</v>
      </c>
      <c r="H910" s="1094">
        <v>183050.37</v>
      </c>
      <c r="I910" s="1094">
        <v>183021.32</v>
      </c>
      <c r="J910" s="1094">
        <v>183021.32</v>
      </c>
      <c r="K910" s="1094">
        <v>0</v>
      </c>
      <c r="L910" s="1094">
        <v>29.05</v>
      </c>
    </row>
    <row r="913" spans="1:12">
      <c r="A913" s="1101" t="s">
        <v>2299</v>
      </c>
      <c r="C913" s="1101" t="s">
        <v>2300</v>
      </c>
    </row>
    <row r="914" spans="1:12">
      <c r="A914" s="1097" t="s">
        <v>921</v>
      </c>
      <c r="B914" s="1097" t="s">
        <v>457</v>
      </c>
      <c r="F914" s="1096">
        <v>0</v>
      </c>
      <c r="G914" s="1096">
        <v>618.65</v>
      </c>
      <c r="H914" s="1096">
        <v>618.65</v>
      </c>
      <c r="I914" s="1096">
        <v>0</v>
      </c>
      <c r="J914" s="1096">
        <v>0</v>
      </c>
      <c r="K914" s="1096">
        <v>0</v>
      </c>
      <c r="L914" s="1096">
        <v>618.65</v>
      </c>
    </row>
    <row r="915" spans="1:12">
      <c r="E915" s="1091" t="s">
        <v>2669</v>
      </c>
      <c r="F915" s="1094">
        <v>0</v>
      </c>
      <c r="G915" s="1094">
        <v>618.65</v>
      </c>
      <c r="H915" s="1094">
        <v>618.65</v>
      </c>
      <c r="I915" s="1094">
        <v>0</v>
      </c>
      <c r="J915" s="1094">
        <v>0</v>
      </c>
      <c r="K915" s="1094">
        <v>0</v>
      </c>
      <c r="L915" s="1094">
        <v>618.65</v>
      </c>
    </row>
    <row r="918" spans="1:12">
      <c r="A918" s="1101" t="s">
        <v>2301</v>
      </c>
      <c r="C918" s="1101" t="s">
        <v>2300</v>
      </c>
    </row>
    <row r="919" spans="1:12">
      <c r="A919" s="1097" t="s">
        <v>921</v>
      </c>
      <c r="B919" s="1097" t="s">
        <v>457</v>
      </c>
      <c r="F919" s="1096">
        <v>0</v>
      </c>
      <c r="G919" s="1096">
        <v>1107083.8</v>
      </c>
      <c r="H919" s="1096">
        <v>1107083.8</v>
      </c>
      <c r="I919" s="1096">
        <v>0</v>
      </c>
      <c r="J919" s="1096">
        <v>0</v>
      </c>
      <c r="K919" s="1096">
        <v>0</v>
      </c>
      <c r="L919" s="1096">
        <v>1107083.8</v>
      </c>
    </row>
    <row r="920" spans="1:12">
      <c r="A920" s="1097" t="s">
        <v>1497</v>
      </c>
      <c r="B920" s="1097" t="s">
        <v>481</v>
      </c>
      <c r="F920" s="1096">
        <v>0</v>
      </c>
      <c r="G920" s="1096">
        <v>9732014.6199999992</v>
      </c>
      <c r="H920" s="1096">
        <v>9732014.6199999992</v>
      </c>
      <c r="I920" s="1096">
        <v>9732014.6199999992</v>
      </c>
      <c r="J920" s="1096">
        <v>9732014.6199999992</v>
      </c>
      <c r="K920" s="1096">
        <v>9732014.6199999992</v>
      </c>
      <c r="L920" s="1096">
        <v>0</v>
      </c>
    </row>
    <row r="921" spans="1:12">
      <c r="A921" s="1097" t="s">
        <v>1783</v>
      </c>
      <c r="B921" s="1097" t="s">
        <v>526</v>
      </c>
      <c r="F921" s="1096">
        <v>0</v>
      </c>
      <c r="G921" s="1096">
        <v>587741.35</v>
      </c>
      <c r="H921" s="1096">
        <v>587741.35</v>
      </c>
      <c r="I921" s="1096">
        <v>587741.35</v>
      </c>
      <c r="J921" s="1096">
        <v>587741.35</v>
      </c>
      <c r="K921" s="1096">
        <v>587741.35</v>
      </c>
      <c r="L921" s="1096">
        <v>0</v>
      </c>
    </row>
    <row r="922" spans="1:12">
      <c r="A922" s="1097" t="s">
        <v>1787</v>
      </c>
      <c r="B922" s="1097" t="s">
        <v>528</v>
      </c>
      <c r="F922" s="1096">
        <v>0</v>
      </c>
      <c r="G922" s="1096">
        <v>671813.84</v>
      </c>
      <c r="H922" s="1096">
        <v>671813.84</v>
      </c>
      <c r="I922" s="1096">
        <v>0</v>
      </c>
      <c r="J922" s="1096">
        <v>0</v>
      </c>
      <c r="K922" s="1096">
        <v>0</v>
      </c>
      <c r="L922" s="1096">
        <v>671813.84</v>
      </c>
    </row>
    <row r="923" spans="1:12">
      <c r="E923" s="1091" t="s">
        <v>2669</v>
      </c>
      <c r="F923" s="1094">
        <v>0</v>
      </c>
      <c r="G923" s="1094">
        <v>12098653.609999999</v>
      </c>
      <c r="H923" s="1094">
        <v>12098653.609999999</v>
      </c>
      <c r="I923" s="1094">
        <v>10319755.969999999</v>
      </c>
      <c r="J923" s="1094">
        <v>10319755.969999999</v>
      </c>
      <c r="K923" s="1094">
        <v>10319755.969999999</v>
      </c>
      <c r="L923" s="1094">
        <v>1778897.64</v>
      </c>
    </row>
    <row r="926" spans="1:12">
      <c r="A926" s="1101" t="s">
        <v>2302</v>
      </c>
      <c r="C926" s="1101" t="s">
        <v>2303</v>
      </c>
    </row>
    <row r="927" spans="1:12">
      <c r="A927" s="1097" t="s">
        <v>921</v>
      </c>
      <c r="B927" s="1097" t="s">
        <v>457</v>
      </c>
      <c r="F927" s="1096">
        <v>0</v>
      </c>
      <c r="G927" s="1096">
        <v>0.76</v>
      </c>
      <c r="H927" s="1096">
        <v>0.76</v>
      </c>
      <c r="I927" s="1096">
        <v>0</v>
      </c>
      <c r="J927" s="1096">
        <v>0</v>
      </c>
      <c r="K927" s="1096">
        <v>0</v>
      </c>
      <c r="L927" s="1096">
        <v>0.76</v>
      </c>
    </row>
    <row r="928" spans="1:12">
      <c r="A928" s="1097" t="s">
        <v>1755</v>
      </c>
      <c r="B928" s="1097" t="s">
        <v>513</v>
      </c>
      <c r="F928" s="1096">
        <v>0</v>
      </c>
      <c r="G928" s="1096">
        <v>150712</v>
      </c>
      <c r="H928" s="1096">
        <v>150712</v>
      </c>
      <c r="I928" s="1096">
        <v>0</v>
      </c>
      <c r="J928" s="1096">
        <v>0</v>
      </c>
      <c r="K928" s="1096">
        <v>0</v>
      </c>
      <c r="L928" s="1096">
        <v>150712</v>
      </c>
    </row>
    <row r="929" spans="1:12">
      <c r="E929" s="1091" t="s">
        <v>2669</v>
      </c>
      <c r="F929" s="1094">
        <v>0</v>
      </c>
      <c r="G929" s="1094">
        <v>150712.76</v>
      </c>
      <c r="H929" s="1094">
        <v>150712.76</v>
      </c>
      <c r="I929" s="1094">
        <v>0</v>
      </c>
      <c r="J929" s="1094">
        <v>0</v>
      </c>
      <c r="K929" s="1094">
        <v>0</v>
      </c>
      <c r="L929" s="1094">
        <v>150712.76</v>
      </c>
    </row>
    <row r="932" spans="1:12">
      <c r="A932" s="1101" t="s">
        <v>2304</v>
      </c>
      <c r="C932" s="1101" t="s">
        <v>2305</v>
      </c>
    </row>
    <row r="933" spans="1:12">
      <c r="A933" s="1097" t="s">
        <v>1751</v>
      </c>
      <c r="B933" s="1097" t="s">
        <v>511</v>
      </c>
      <c r="F933" s="1096">
        <v>184243341</v>
      </c>
      <c r="G933" s="1096">
        <v>5488477.0199999996</v>
      </c>
      <c r="H933" s="1096">
        <v>189731818.02000001</v>
      </c>
      <c r="I933" s="1096">
        <v>189624439.78999999</v>
      </c>
      <c r="J933" s="1096">
        <v>189624439.78999999</v>
      </c>
      <c r="K933" s="1096">
        <v>189399304.41999999</v>
      </c>
      <c r="L933" s="1096">
        <v>107378.23</v>
      </c>
    </row>
    <row r="934" spans="1:12">
      <c r="E934" s="1091" t="s">
        <v>2669</v>
      </c>
      <c r="F934" s="1094">
        <v>184243341</v>
      </c>
      <c r="G934" s="1094">
        <v>5488477.0199999996</v>
      </c>
      <c r="H934" s="1094">
        <v>189731818.02000001</v>
      </c>
      <c r="I934" s="1094">
        <v>189624439.78999999</v>
      </c>
      <c r="J934" s="1094">
        <v>189624439.78999999</v>
      </c>
      <c r="K934" s="1094">
        <v>189399304.41999999</v>
      </c>
      <c r="L934" s="1094">
        <v>107378.23</v>
      </c>
    </row>
    <row r="937" spans="1:12">
      <c r="A937" s="1101" t="s">
        <v>2525</v>
      </c>
      <c r="C937" s="1101" t="s">
        <v>2526</v>
      </c>
    </row>
    <row r="938" spans="1:12">
      <c r="A938" s="1097" t="s">
        <v>1751</v>
      </c>
      <c r="B938" s="1097" t="s">
        <v>511</v>
      </c>
      <c r="F938" s="1096">
        <v>0</v>
      </c>
      <c r="G938" s="1096">
        <v>69261.039999999994</v>
      </c>
      <c r="H938" s="1096">
        <v>69261.039999999994</v>
      </c>
      <c r="I938" s="1096">
        <v>69261.039999999994</v>
      </c>
      <c r="J938" s="1096">
        <v>69261.039999999994</v>
      </c>
      <c r="K938" s="1096">
        <v>69261.039999999994</v>
      </c>
      <c r="L938" s="1096">
        <v>0</v>
      </c>
    </row>
    <row r="939" spans="1:12">
      <c r="E939" s="1091" t="s">
        <v>2669</v>
      </c>
      <c r="F939" s="1094">
        <v>0</v>
      </c>
      <c r="G939" s="1094">
        <v>69261.039999999994</v>
      </c>
      <c r="H939" s="1094">
        <v>69261.039999999994</v>
      </c>
      <c r="I939" s="1094">
        <v>69261.039999999994</v>
      </c>
      <c r="J939" s="1094">
        <v>69261.039999999994</v>
      </c>
      <c r="K939" s="1094">
        <v>69261.039999999994</v>
      </c>
      <c r="L939" s="1094">
        <v>0</v>
      </c>
    </row>
    <row r="942" spans="1:12">
      <c r="A942" s="1101" t="s">
        <v>2306</v>
      </c>
      <c r="C942" s="1101" t="s">
        <v>2307</v>
      </c>
    </row>
    <row r="943" spans="1:12">
      <c r="A943" s="1097" t="s">
        <v>921</v>
      </c>
      <c r="B943" s="1097" t="s">
        <v>457</v>
      </c>
      <c r="F943" s="1096">
        <v>0</v>
      </c>
      <c r="G943" s="1096">
        <v>1777451.08</v>
      </c>
      <c r="H943" s="1096">
        <v>1777451.08</v>
      </c>
      <c r="I943" s="1096">
        <v>0</v>
      </c>
      <c r="J943" s="1096">
        <v>0</v>
      </c>
      <c r="K943" s="1096">
        <v>0</v>
      </c>
      <c r="L943" s="1096">
        <v>1777451.08</v>
      </c>
    </row>
    <row r="944" spans="1:12">
      <c r="A944" s="1097" t="s">
        <v>945</v>
      </c>
      <c r="B944" s="1097" t="s">
        <v>468</v>
      </c>
      <c r="F944" s="1096">
        <v>0</v>
      </c>
      <c r="G944" s="1096">
        <v>35150643.890000001</v>
      </c>
      <c r="H944" s="1096">
        <v>35150643.890000001</v>
      </c>
      <c r="I944" s="1096">
        <v>35150643.890000001</v>
      </c>
      <c r="J944" s="1096">
        <v>35150643.890000001</v>
      </c>
      <c r="K944" s="1096">
        <v>35150643.890000001</v>
      </c>
      <c r="L944" s="1096">
        <v>0</v>
      </c>
    </row>
    <row r="945" spans="1:12">
      <c r="E945" s="1091" t="s">
        <v>2669</v>
      </c>
      <c r="F945" s="1094">
        <v>0</v>
      </c>
      <c r="G945" s="1094">
        <v>36928094.969999999</v>
      </c>
      <c r="H945" s="1094">
        <v>36928094.969999999</v>
      </c>
      <c r="I945" s="1094">
        <v>35150643.890000001</v>
      </c>
      <c r="J945" s="1094">
        <v>35150643.890000001</v>
      </c>
      <c r="K945" s="1094">
        <v>35150643.890000001</v>
      </c>
      <c r="L945" s="1094">
        <v>1777451.08</v>
      </c>
    </row>
    <row r="948" spans="1:12">
      <c r="A948" s="1101" t="s">
        <v>2308</v>
      </c>
      <c r="C948" s="1101" t="s">
        <v>2307</v>
      </c>
    </row>
    <row r="949" spans="1:12">
      <c r="A949" s="1097" t="s">
        <v>921</v>
      </c>
      <c r="B949" s="1097" t="s">
        <v>457</v>
      </c>
      <c r="F949" s="1096">
        <v>228367897</v>
      </c>
      <c r="G949" s="1096">
        <v>-228367897</v>
      </c>
      <c r="H949" s="1096">
        <v>0</v>
      </c>
      <c r="I949" s="1096">
        <v>0</v>
      </c>
      <c r="J949" s="1096">
        <v>0</v>
      </c>
      <c r="K949" s="1096">
        <v>0</v>
      </c>
      <c r="L949" s="1096">
        <v>0</v>
      </c>
    </row>
    <row r="950" spans="1:12">
      <c r="A950" s="1097" t="s">
        <v>945</v>
      </c>
      <c r="B950" s="1097" t="s">
        <v>468</v>
      </c>
      <c r="F950" s="1096">
        <v>0</v>
      </c>
      <c r="G950" s="1096">
        <v>242008368</v>
      </c>
      <c r="H950" s="1096">
        <v>242008368</v>
      </c>
      <c r="I950" s="1096">
        <v>175176265.63999999</v>
      </c>
      <c r="J950" s="1096">
        <v>175176265.63999999</v>
      </c>
      <c r="K950" s="1096">
        <v>155523445.59999999</v>
      </c>
      <c r="L950" s="1096">
        <v>66832102.359999999</v>
      </c>
    </row>
    <row r="951" spans="1:12">
      <c r="E951" s="1091" t="s">
        <v>2669</v>
      </c>
      <c r="F951" s="1094">
        <v>228367897</v>
      </c>
      <c r="G951" s="1094">
        <v>13640471</v>
      </c>
      <c r="H951" s="1094">
        <v>242008368</v>
      </c>
      <c r="I951" s="1094">
        <v>175176265.63999999</v>
      </c>
      <c r="J951" s="1094">
        <v>175176265.63999999</v>
      </c>
      <c r="K951" s="1094">
        <v>155523445.59999999</v>
      </c>
      <c r="L951" s="1094">
        <v>66832102.359999999</v>
      </c>
    </row>
    <row r="954" spans="1:12">
      <c r="A954" s="1101" t="s">
        <v>2309</v>
      </c>
      <c r="C954" s="1101" t="s">
        <v>2310</v>
      </c>
    </row>
    <row r="955" spans="1:12">
      <c r="A955" s="1097" t="s">
        <v>921</v>
      </c>
      <c r="B955" s="1097" t="s">
        <v>457</v>
      </c>
      <c r="F955" s="1096">
        <v>0</v>
      </c>
      <c r="G955" s="1096">
        <v>299</v>
      </c>
      <c r="H955" s="1096">
        <v>299</v>
      </c>
      <c r="I955" s="1096">
        <v>0</v>
      </c>
      <c r="J955" s="1096">
        <v>0</v>
      </c>
      <c r="K955" s="1096">
        <v>0</v>
      </c>
      <c r="L955" s="1096">
        <v>299</v>
      </c>
    </row>
    <row r="956" spans="1:12">
      <c r="E956" s="1091" t="s">
        <v>2669</v>
      </c>
      <c r="F956" s="1094">
        <v>0</v>
      </c>
      <c r="G956" s="1094">
        <v>299</v>
      </c>
      <c r="H956" s="1094">
        <v>299</v>
      </c>
      <c r="I956" s="1094">
        <v>0</v>
      </c>
      <c r="J956" s="1094">
        <v>0</v>
      </c>
      <c r="K956" s="1094">
        <v>0</v>
      </c>
      <c r="L956" s="1094">
        <v>299</v>
      </c>
    </row>
    <row r="959" spans="1:12">
      <c r="A959" s="1101" t="s">
        <v>2311</v>
      </c>
      <c r="C959" s="1101" t="s">
        <v>2310</v>
      </c>
    </row>
    <row r="960" spans="1:12">
      <c r="A960" s="1097" t="s">
        <v>945</v>
      </c>
      <c r="B960" s="1097" t="s">
        <v>468</v>
      </c>
      <c r="F960" s="1096">
        <v>0</v>
      </c>
      <c r="G960" s="1096">
        <v>867055.54</v>
      </c>
      <c r="H960" s="1096">
        <v>867055.54</v>
      </c>
      <c r="I960" s="1096">
        <v>0</v>
      </c>
      <c r="J960" s="1096">
        <v>0</v>
      </c>
      <c r="K960" s="1096">
        <v>0</v>
      </c>
      <c r="L960" s="1096">
        <v>867055.54</v>
      </c>
    </row>
    <row r="961" spans="1:12">
      <c r="E961" s="1091" t="s">
        <v>2669</v>
      </c>
      <c r="F961" s="1094">
        <v>0</v>
      </c>
      <c r="G961" s="1094">
        <v>867055.54</v>
      </c>
      <c r="H961" s="1094">
        <v>867055.54</v>
      </c>
      <c r="I961" s="1094">
        <v>0</v>
      </c>
      <c r="J961" s="1094">
        <v>0</v>
      </c>
      <c r="K961" s="1094">
        <v>0</v>
      </c>
      <c r="L961" s="1094">
        <v>867055.54</v>
      </c>
    </row>
    <row r="964" spans="1:12">
      <c r="A964" s="1101" t="s">
        <v>2212</v>
      </c>
      <c r="C964" s="1101" t="s">
        <v>2213</v>
      </c>
    </row>
    <row r="965" spans="1:12">
      <c r="A965" s="1097" t="s">
        <v>903</v>
      </c>
      <c r="B965" s="1097" t="s">
        <v>449</v>
      </c>
      <c r="F965" s="1096">
        <v>0</v>
      </c>
      <c r="G965" s="1096">
        <v>5109378.62</v>
      </c>
      <c r="H965" s="1096">
        <v>5109378.62</v>
      </c>
      <c r="I965" s="1096">
        <v>0</v>
      </c>
      <c r="J965" s="1096">
        <v>0</v>
      </c>
      <c r="K965" s="1096">
        <v>0</v>
      </c>
      <c r="L965" s="1096">
        <v>5109378.62</v>
      </c>
    </row>
    <row r="966" spans="1:12">
      <c r="A966" s="1097" t="s">
        <v>921</v>
      </c>
      <c r="B966" s="1097" t="s">
        <v>457</v>
      </c>
      <c r="F966" s="1096">
        <v>0</v>
      </c>
      <c r="G966" s="1096">
        <v>5258980.49</v>
      </c>
      <c r="H966" s="1096">
        <v>5258980.49</v>
      </c>
      <c r="I966" s="1096">
        <v>0</v>
      </c>
      <c r="J966" s="1096">
        <v>0</v>
      </c>
      <c r="K966" s="1096">
        <v>0</v>
      </c>
      <c r="L966" s="1096">
        <v>5258980.49</v>
      </c>
    </row>
    <row r="967" spans="1:12">
      <c r="A967" s="1097" t="s">
        <v>925</v>
      </c>
      <c r="B967" s="1097" t="s">
        <v>459</v>
      </c>
      <c r="F967" s="1096">
        <v>0</v>
      </c>
      <c r="G967" s="1096">
        <v>20176198.239999998</v>
      </c>
      <c r="H967" s="1096">
        <v>20176198.239999998</v>
      </c>
      <c r="I967" s="1096">
        <v>20176198.239999998</v>
      </c>
      <c r="J967" s="1096">
        <v>20176198.239999998</v>
      </c>
      <c r="K967" s="1096">
        <v>20176198.239999998</v>
      </c>
      <c r="L967" s="1096">
        <v>0</v>
      </c>
    </row>
    <row r="968" spans="1:12">
      <c r="E968" s="1091" t="s">
        <v>2669</v>
      </c>
      <c r="F968" s="1094">
        <v>0</v>
      </c>
      <c r="G968" s="1094">
        <v>30544557.350000001</v>
      </c>
      <c r="H968" s="1094">
        <v>30544557.350000001</v>
      </c>
      <c r="I968" s="1094">
        <v>20176198.239999998</v>
      </c>
      <c r="J968" s="1094">
        <v>20176198.239999998</v>
      </c>
      <c r="K968" s="1094">
        <v>20176198.239999998</v>
      </c>
      <c r="L968" s="1094">
        <v>10368359.109999999</v>
      </c>
    </row>
    <row r="971" spans="1:12">
      <c r="A971" s="1101" t="s">
        <v>2214</v>
      </c>
      <c r="C971" s="1101" t="s">
        <v>2213</v>
      </c>
    </row>
    <row r="972" spans="1:12">
      <c r="A972" s="1097" t="s">
        <v>903</v>
      </c>
      <c r="B972" s="1097" t="s">
        <v>449</v>
      </c>
      <c r="F972" s="1096">
        <v>0</v>
      </c>
      <c r="G972" s="1096">
        <v>142622063.55000001</v>
      </c>
      <c r="H972" s="1096">
        <v>142622063.55000001</v>
      </c>
      <c r="I972" s="1096">
        <v>15631613.18</v>
      </c>
      <c r="J972" s="1096">
        <v>15631613.18</v>
      </c>
      <c r="K972" s="1096">
        <v>0</v>
      </c>
      <c r="L972" s="1096">
        <v>126990450.37</v>
      </c>
    </row>
    <row r="973" spans="1:12">
      <c r="A973" s="1097" t="s">
        <v>921</v>
      </c>
      <c r="B973" s="1097" t="s">
        <v>457</v>
      </c>
      <c r="F973" s="1096">
        <v>452510057.66000003</v>
      </c>
      <c r="G973" s="1096">
        <v>-452510057.66000003</v>
      </c>
      <c r="H973" s="1096">
        <v>0</v>
      </c>
      <c r="I973" s="1096">
        <v>0</v>
      </c>
      <c r="J973" s="1096">
        <v>0</v>
      </c>
      <c r="K973" s="1096">
        <v>0</v>
      </c>
      <c r="L973" s="1096">
        <v>0</v>
      </c>
    </row>
    <row r="974" spans="1:12">
      <c r="A974" s="1097" t="s">
        <v>923</v>
      </c>
      <c r="B974" s="1097" t="s">
        <v>458</v>
      </c>
      <c r="F974" s="1096">
        <v>1731785384.3399999</v>
      </c>
      <c r="G974" s="1096">
        <v>28337973.98</v>
      </c>
      <c r="H974" s="1096">
        <v>1760123358.3199999</v>
      </c>
      <c r="I974" s="1096">
        <v>1757918560.98</v>
      </c>
      <c r="J974" s="1096">
        <v>1757918560.98</v>
      </c>
      <c r="K974" s="1096">
        <v>1757918560.98</v>
      </c>
      <c r="L974" s="1096">
        <v>2204797.34</v>
      </c>
    </row>
    <row r="975" spans="1:12">
      <c r="A975" s="1097" t="s">
        <v>1693</v>
      </c>
      <c r="B975" s="1097" t="s">
        <v>489</v>
      </c>
      <c r="F975" s="1096">
        <v>0</v>
      </c>
      <c r="G975" s="1096">
        <v>27443264.050000001</v>
      </c>
      <c r="H975" s="1096">
        <v>27443264.050000001</v>
      </c>
      <c r="I975" s="1096">
        <v>27435782.390000001</v>
      </c>
      <c r="J975" s="1096">
        <v>27435782.390000001</v>
      </c>
      <c r="K975" s="1096">
        <v>0</v>
      </c>
      <c r="L975" s="1096">
        <v>7481.66</v>
      </c>
    </row>
    <row r="976" spans="1:12">
      <c r="A976" s="1097" t="s">
        <v>1715</v>
      </c>
      <c r="B976" s="1097" t="s">
        <v>496</v>
      </c>
      <c r="F976" s="1096">
        <v>0</v>
      </c>
      <c r="G976" s="1096">
        <v>3849368.75</v>
      </c>
      <c r="H976" s="1096">
        <v>3849368.75</v>
      </c>
      <c r="I976" s="1096">
        <v>3849368.75</v>
      </c>
      <c r="J976" s="1096">
        <v>3849368.75</v>
      </c>
      <c r="K976" s="1096">
        <v>0</v>
      </c>
      <c r="L976" s="1096">
        <v>0</v>
      </c>
    </row>
    <row r="977" spans="1:12">
      <c r="A977" s="1097" t="s">
        <v>1755</v>
      </c>
      <c r="B977" s="1097" t="s">
        <v>513</v>
      </c>
      <c r="F977" s="1096">
        <v>0</v>
      </c>
      <c r="G977" s="1096">
        <v>27952079.82</v>
      </c>
      <c r="H977" s="1096">
        <v>27952079.82</v>
      </c>
      <c r="I977" s="1096">
        <v>3990645.68</v>
      </c>
      <c r="J977" s="1096">
        <v>3990645.68</v>
      </c>
      <c r="K977" s="1096">
        <v>3082844.34</v>
      </c>
      <c r="L977" s="1096">
        <v>23961434.140000001</v>
      </c>
    </row>
    <row r="978" spans="1:12">
      <c r="A978" s="1097" t="s">
        <v>2681</v>
      </c>
      <c r="B978" s="1097" t="s">
        <v>556</v>
      </c>
      <c r="F978" s="1096">
        <v>632000000</v>
      </c>
      <c r="G978" s="1096">
        <v>165659589.50999999</v>
      </c>
      <c r="H978" s="1096">
        <v>797659589.50999999</v>
      </c>
      <c r="I978" s="1096">
        <v>782609769.46000004</v>
      </c>
      <c r="J978" s="1096">
        <v>782609769.46000004</v>
      </c>
      <c r="K978" s="1096">
        <v>782609769.46000004</v>
      </c>
      <c r="L978" s="1096">
        <v>15049820.050000001</v>
      </c>
    </row>
    <row r="979" spans="1:12">
      <c r="E979" s="1091" t="s">
        <v>2669</v>
      </c>
      <c r="F979" s="1094">
        <v>2816295442</v>
      </c>
      <c r="G979" s="1094">
        <v>-56645718</v>
      </c>
      <c r="H979" s="1094">
        <v>2759649724</v>
      </c>
      <c r="I979" s="1094">
        <v>2591435740.4400001</v>
      </c>
      <c r="J979" s="1094">
        <v>2591435740.4400001</v>
      </c>
      <c r="K979" s="1094">
        <v>2543611174.7800002</v>
      </c>
      <c r="L979" s="1094">
        <v>168213983.56</v>
      </c>
    </row>
    <row r="982" spans="1:12">
      <c r="A982" s="1101" t="s">
        <v>2312</v>
      </c>
      <c r="C982" s="1101" t="s">
        <v>2313</v>
      </c>
    </row>
    <row r="983" spans="1:12">
      <c r="A983" s="1097" t="s">
        <v>925</v>
      </c>
      <c r="B983" s="1097" t="s">
        <v>459</v>
      </c>
      <c r="F983" s="1096">
        <v>0</v>
      </c>
      <c r="G983" s="1096">
        <v>1623801.76</v>
      </c>
      <c r="H983" s="1096">
        <v>1623801.76</v>
      </c>
      <c r="I983" s="1096">
        <v>1623801.76</v>
      </c>
      <c r="J983" s="1096">
        <v>1623801.76</v>
      </c>
      <c r="K983" s="1096">
        <v>1623801.76</v>
      </c>
      <c r="L983" s="1096">
        <v>0</v>
      </c>
    </row>
    <row r="984" spans="1:12">
      <c r="E984" s="1091" t="s">
        <v>2669</v>
      </c>
      <c r="F984" s="1094">
        <v>0</v>
      </c>
      <c r="G984" s="1094">
        <v>1623801.76</v>
      </c>
      <c r="H984" s="1094">
        <v>1623801.76</v>
      </c>
      <c r="I984" s="1094">
        <v>1623801.76</v>
      </c>
      <c r="J984" s="1094">
        <v>1623801.76</v>
      </c>
      <c r="K984" s="1094">
        <v>1623801.76</v>
      </c>
      <c r="L984" s="1094">
        <v>0</v>
      </c>
    </row>
    <row r="987" spans="1:12">
      <c r="A987" s="1101" t="s">
        <v>2631</v>
      </c>
      <c r="C987" s="1101" t="s">
        <v>2313</v>
      </c>
    </row>
    <row r="988" spans="1:12">
      <c r="A988" s="1097" t="s">
        <v>2681</v>
      </c>
      <c r="B988" s="1097" t="s">
        <v>556</v>
      </c>
      <c r="F988" s="1096">
        <v>0</v>
      </c>
      <c r="G988" s="1096">
        <v>16516421.289999999</v>
      </c>
      <c r="H988" s="1096">
        <v>16516421.289999999</v>
      </c>
      <c r="I988" s="1096">
        <v>16516421.289999999</v>
      </c>
      <c r="J988" s="1096">
        <v>16516421.289999999</v>
      </c>
      <c r="K988" s="1096">
        <v>16516421.289999999</v>
      </c>
      <c r="L988" s="1096">
        <v>0</v>
      </c>
    </row>
    <row r="989" spans="1:12">
      <c r="E989" s="1091" t="s">
        <v>2669</v>
      </c>
      <c r="F989" s="1094">
        <v>0</v>
      </c>
      <c r="G989" s="1094">
        <v>16516421.289999999</v>
      </c>
      <c r="H989" s="1094">
        <v>16516421.289999999</v>
      </c>
      <c r="I989" s="1094">
        <v>16516421.289999999</v>
      </c>
      <c r="J989" s="1094">
        <v>16516421.289999999</v>
      </c>
      <c r="K989" s="1094">
        <v>16516421.289999999</v>
      </c>
      <c r="L989" s="1094">
        <v>0</v>
      </c>
    </row>
    <row r="992" spans="1:12">
      <c r="A992" s="1101" t="s">
        <v>2314</v>
      </c>
      <c r="C992" s="1101" t="s">
        <v>2315</v>
      </c>
    </row>
    <row r="993" spans="1:12">
      <c r="A993" s="1097" t="s">
        <v>921</v>
      </c>
      <c r="B993" s="1097" t="s">
        <v>457</v>
      </c>
      <c r="F993" s="1096">
        <v>4474150</v>
      </c>
      <c r="G993" s="1096">
        <v>-4474150</v>
      </c>
      <c r="H993" s="1096">
        <v>0</v>
      </c>
      <c r="I993" s="1096">
        <v>0</v>
      </c>
      <c r="J993" s="1096">
        <v>0</v>
      </c>
      <c r="K993" s="1096">
        <v>0</v>
      </c>
      <c r="L993" s="1096">
        <v>0</v>
      </c>
    </row>
    <row r="994" spans="1:12">
      <c r="E994" s="1091" t="s">
        <v>2669</v>
      </c>
      <c r="F994" s="1094">
        <v>4474150</v>
      </c>
      <c r="G994" s="1094">
        <v>-4474150</v>
      </c>
      <c r="H994" s="1094">
        <v>0</v>
      </c>
      <c r="I994" s="1094">
        <v>0</v>
      </c>
      <c r="J994" s="1094">
        <v>0</v>
      </c>
      <c r="K994" s="1094">
        <v>0</v>
      </c>
      <c r="L994" s="1094">
        <v>0</v>
      </c>
    </row>
    <row r="997" spans="1:12">
      <c r="A997" s="1101" t="s">
        <v>2316</v>
      </c>
      <c r="C997" s="1101" t="s">
        <v>2317</v>
      </c>
    </row>
    <row r="998" spans="1:12">
      <c r="A998" s="1097" t="s">
        <v>1503</v>
      </c>
      <c r="B998" s="1097" t="s">
        <v>484</v>
      </c>
      <c r="F998" s="1096">
        <v>0</v>
      </c>
      <c r="G998" s="1096">
        <v>1820425.28</v>
      </c>
      <c r="H998" s="1096">
        <v>1820425.28</v>
      </c>
      <c r="I998" s="1096">
        <v>1479733.78</v>
      </c>
      <c r="J998" s="1096">
        <v>1479733.78</v>
      </c>
      <c r="K998" s="1096">
        <v>1471639.78</v>
      </c>
      <c r="L998" s="1096">
        <v>340691.5</v>
      </c>
    </row>
    <row r="999" spans="1:12">
      <c r="E999" s="1091" t="s">
        <v>2669</v>
      </c>
      <c r="F999" s="1094">
        <v>0</v>
      </c>
      <c r="G999" s="1094">
        <v>1820425.28</v>
      </c>
      <c r="H999" s="1094">
        <v>1820425.28</v>
      </c>
      <c r="I999" s="1094">
        <v>1479733.78</v>
      </c>
      <c r="J999" s="1094">
        <v>1479733.78</v>
      </c>
      <c r="K999" s="1094">
        <v>1471639.78</v>
      </c>
      <c r="L999" s="1094">
        <v>340691.5</v>
      </c>
    </row>
    <row r="1002" spans="1:12">
      <c r="A1002" s="1101" t="s">
        <v>2502</v>
      </c>
      <c r="C1002" s="1101" t="s">
        <v>2503</v>
      </c>
    </row>
    <row r="1003" spans="1:12">
      <c r="A1003" s="1097" t="s">
        <v>951</v>
      </c>
      <c r="B1003" s="1097" t="s">
        <v>471</v>
      </c>
      <c r="F1003" s="1096">
        <v>0</v>
      </c>
      <c r="G1003" s="1096">
        <v>1862100.88</v>
      </c>
      <c r="H1003" s="1096">
        <v>1862100.88</v>
      </c>
      <c r="I1003" s="1096">
        <v>1862100.88</v>
      </c>
      <c r="J1003" s="1096">
        <v>1862100.88</v>
      </c>
      <c r="K1003" s="1096">
        <v>1862100.88</v>
      </c>
      <c r="L1003" s="1096">
        <v>0</v>
      </c>
    </row>
    <row r="1004" spans="1:12">
      <c r="E1004" s="1091" t="s">
        <v>2669</v>
      </c>
      <c r="F1004" s="1094">
        <v>0</v>
      </c>
      <c r="G1004" s="1094">
        <v>1862100.88</v>
      </c>
      <c r="H1004" s="1094">
        <v>1862100.88</v>
      </c>
      <c r="I1004" s="1094">
        <v>1862100.88</v>
      </c>
      <c r="J1004" s="1094">
        <v>1862100.88</v>
      </c>
      <c r="K1004" s="1094">
        <v>1862100.88</v>
      </c>
      <c r="L1004" s="1094">
        <v>0</v>
      </c>
    </row>
    <row r="1007" spans="1:12">
      <c r="A1007" s="1101" t="s">
        <v>2470</v>
      </c>
      <c r="C1007" s="1101" t="s">
        <v>2471</v>
      </c>
    </row>
    <row r="1008" spans="1:12">
      <c r="A1008" s="1097" t="s">
        <v>923</v>
      </c>
      <c r="B1008" s="1097" t="s">
        <v>458</v>
      </c>
      <c r="F1008" s="1096">
        <v>0</v>
      </c>
      <c r="G1008" s="1096">
        <v>2000000</v>
      </c>
      <c r="H1008" s="1096">
        <v>2000000</v>
      </c>
      <c r="I1008" s="1096">
        <v>2000000</v>
      </c>
      <c r="J1008" s="1096">
        <v>2000000</v>
      </c>
      <c r="K1008" s="1096">
        <v>2000000</v>
      </c>
      <c r="L1008" s="1096">
        <v>0</v>
      </c>
    </row>
    <row r="1009" spans="1:12">
      <c r="E1009" s="1091" t="s">
        <v>2669</v>
      </c>
      <c r="F1009" s="1094">
        <v>0</v>
      </c>
      <c r="G1009" s="1094">
        <v>2000000</v>
      </c>
      <c r="H1009" s="1094">
        <v>2000000</v>
      </c>
      <c r="I1009" s="1094">
        <v>2000000</v>
      </c>
      <c r="J1009" s="1094">
        <v>2000000</v>
      </c>
      <c r="K1009" s="1094">
        <v>2000000</v>
      </c>
      <c r="L1009" s="1094">
        <v>0</v>
      </c>
    </row>
    <row r="1012" spans="1:12">
      <c r="A1012" s="1101" t="s">
        <v>2472</v>
      </c>
      <c r="C1012" s="1101" t="s">
        <v>2473</v>
      </c>
    </row>
    <row r="1013" spans="1:12">
      <c r="A1013" s="1097" t="s">
        <v>923</v>
      </c>
      <c r="B1013" s="1097" t="s">
        <v>458</v>
      </c>
      <c r="F1013" s="1096">
        <v>0</v>
      </c>
      <c r="G1013" s="1096">
        <v>4000000</v>
      </c>
      <c r="H1013" s="1096">
        <v>4000000</v>
      </c>
      <c r="I1013" s="1096">
        <v>4000000</v>
      </c>
      <c r="J1013" s="1096">
        <v>4000000</v>
      </c>
      <c r="K1013" s="1096">
        <v>4000000</v>
      </c>
      <c r="L1013" s="1096">
        <v>0</v>
      </c>
    </row>
    <row r="1014" spans="1:12">
      <c r="E1014" s="1091" t="s">
        <v>2669</v>
      </c>
      <c r="F1014" s="1094">
        <v>0</v>
      </c>
      <c r="G1014" s="1094">
        <v>4000000</v>
      </c>
      <c r="H1014" s="1094">
        <v>4000000</v>
      </c>
      <c r="I1014" s="1094">
        <v>4000000</v>
      </c>
      <c r="J1014" s="1094">
        <v>4000000</v>
      </c>
      <c r="K1014" s="1094">
        <v>4000000</v>
      </c>
      <c r="L1014" s="1094">
        <v>0</v>
      </c>
    </row>
    <row r="1017" spans="1:12">
      <c r="A1017" s="1101" t="s">
        <v>2474</v>
      </c>
      <c r="C1017" s="1101" t="s">
        <v>2475</v>
      </c>
    </row>
    <row r="1018" spans="1:12">
      <c r="A1018" s="1097" t="s">
        <v>923</v>
      </c>
      <c r="B1018" s="1097" t="s">
        <v>458</v>
      </c>
      <c r="F1018" s="1096">
        <v>0</v>
      </c>
      <c r="G1018" s="1096">
        <v>271.52999999999997</v>
      </c>
      <c r="H1018" s="1096">
        <v>271.52999999999997</v>
      </c>
      <c r="I1018" s="1096">
        <v>271.52999999999997</v>
      </c>
      <c r="J1018" s="1096">
        <v>271.52999999999997</v>
      </c>
      <c r="K1018" s="1096">
        <v>271.52999999999997</v>
      </c>
      <c r="L1018" s="1096">
        <v>0</v>
      </c>
    </row>
    <row r="1019" spans="1:12">
      <c r="E1019" s="1091" t="s">
        <v>2669</v>
      </c>
      <c r="F1019" s="1094">
        <v>0</v>
      </c>
      <c r="G1019" s="1094">
        <v>271.52999999999997</v>
      </c>
      <c r="H1019" s="1094">
        <v>271.52999999999997</v>
      </c>
      <c r="I1019" s="1094">
        <v>271.52999999999997</v>
      </c>
      <c r="J1019" s="1094">
        <v>271.52999999999997</v>
      </c>
      <c r="K1019" s="1094">
        <v>271.52999999999997</v>
      </c>
      <c r="L1019" s="1094">
        <v>0</v>
      </c>
    </row>
    <row r="1022" spans="1:12">
      <c r="A1022" s="1101" t="s">
        <v>2476</v>
      </c>
      <c r="C1022" s="1101" t="s">
        <v>2477</v>
      </c>
    </row>
    <row r="1023" spans="1:12">
      <c r="A1023" s="1097" t="s">
        <v>923</v>
      </c>
      <c r="B1023" s="1097" t="s">
        <v>458</v>
      </c>
      <c r="F1023" s="1096">
        <v>0</v>
      </c>
      <c r="G1023" s="1096">
        <v>542.91</v>
      </c>
      <c r="H1023" s="1096">
        <v>542.91</v>
      </c>
      <c r="I1023" s="1096">
        <v>542.91</v>
      </c>
      <c r="J1023" s="1096">
        <v>542.91</v>
      </c>
      <c r="K1023" s="1096">
        <v>542.91</v>
      </c>
      <c r="L1023" s="1096">
        <v>0</v>
      </c>
    </row>
    <row r="1024" spans="1:12">
      <c r="E1024" s="1091" t="s">
        <v>2669</v>
      </c>
      <c r="F1024" s="1094">
        <v>0</v>
      </c>
      <c r="G1024" s="1094">
        <v>542.91</v>
      </c>
      <c r="H1024" s="1094">
        <v>542.91</v>
      </c>
      <c r="I1024" s="1094">
        <v>542.91</v>
      </c>
      <c r="J1024" s="1094">
        <v>542.91</v>
      </c>
      <c r="K1024" s="1094">
        <v>542.91</v>
      </c>
      <c r="L1024" s="1094">
        <v>0</v>
      </c>
    </row>
    <row r="1027" spans="1:12">
      <c r="A1027" s="1101" t="s">
        <v>2478</v>
      </c>
      <c r="C1027" s="1101" t="s">
        <v>2479</v>
      </c>
    </row>
    <row r="1028" spans="1:12">
      <c r="A1028" s="1097" t="s">
        <v>923</v>
      </c>
      <c r="B1028" s="1097" t="s">
        <v>458</v>
      </c>
      <c r="F1028" s="1096">
        <v>0</v>
      </c>
      <c r="G1028" s="1096">
        <v>5723216.4000000004</v>
      </c>
      <c r="H1028" s="1096">
        <v>5723216.4000000004</v>
      </c>
      <c r="I1028" s="1096">
        <v>5723216.4000000004</v>
      </c>
      <c r="J1028" s="1096">
        <v>5723216.4000000004</v>
      </c>
      <c r="K1028" s="1096">
        <v>5723216.4000000004</v>
      </c>
      <c r="L1028" s="1096">
        <v>0</v>
      </c>
    </row>
    <row r="1029" spans="1:12">
      <c r="E1029" s="1091" t="s">
        <v>2669</v>
      </c>
      <c r="F1029" s="1094">
        <v>0</v>
      </c>
      <c r="G1029" s="1094">
        <v>5723216.4000000004</v>
      </c>
      <c r="H1029" s="1094">
        <v>5723216.4000000004</v>
      </c>
      <c r="I1029" s="1094">
        <v>5723216.4000000004</v>
      </c>
      <c r="J1029" s="1094">
        <v>5723216.4000000004</v>
      </c>
      <c r="K1029" s="1094">
        <v>5723216.4000000004</v>
      </c>
      <c r="L1029" s="1094">
        <v>0</v>
      </c>
    </row>
    <row r="1032" spans="1:12">
      <c r="A1032" s="1101" t="s">
        <v>2480</v>
      </c>
      <c r="C1032" s="1101" t="s">
        <v>2479</v>
      </c>
    </row>
    <row r="1033" spans="1:12">
      <c r="A1033" s="1097" t="s">
        <v>923</v>
      </c>
      <c r="B1033" s="1097" t="s">
        <v>458</v>
      </c>
      <c r="F1033" s="1096">
        <v>5437389</v>
      </c>
      <c r="G1033" s="1096">
        <v>0</v>
      </c>
      <c r="H1033" s="1096">
        <v>5437389</v>
      </c>
      <c r="I1033" s="1096">
        <v>4316262.43</v>
      </c>
      <c r="J1033" s="1096">
        <v>4316262.43</v>
      </c>
      <c r="K1033" s="1096">
        <v>4316262.43</v>
      </c>
      <c r="L1033" s="1096">
        <v>1121126.57</v>
      </c>
    </row>
    <row r="1034" spans="1:12">
      <c r="E1034" s="1091" t="s">
        <v>2669</v>
      </c>
      <c r="F1034" s="1094">
        <v>5437389</v>
      </c>
      <c r="G1034" s="1094">
        <v>0</v>
      </c>
      <c r="H1034" s="1094">
        <v>5437389</v>
      </c>
      <c r="I1034" s="1094">
        <v>4316262.43</v>
      </c>
      <c r="J1034" s="1094">
        <v>4316262.43</v>
      </c>
      <c r="K1034" s="1094">
        <v>4316262.43</v>
      </c>
      <c r="L1034" s="1094">
        <v>1121126.57</v>
      </c>
    </row>
    <row r="1037" spans="1:12">
      <c r="A1037" s="1101" t="s">
        <v>2318</v>
      </c>
      <c r="C1037" s="1101" t="s">
        <v>2319</v>
      </c>
    </row>
    <row r="1038" spans="1:12">
      <c r="A1038" s="1097" t="s">
        <v>921</v>
      </c>
      <c r="B1038" s="1097" t="s">
        <v>457</v>
      </c>
      <c r="F1038" s="1096">
        <v>0</v>
      </c>
      <c r="G1038" s="1096">
        <v>2969.31</v>
      </c>
      <c r="H1038" s="1096">
        <v>2969.31</v>
      </c>
      <c r="I1038" s="1096">
        <v>0</v>
      </c>
      <c r="J1038" s="1096">
        <v>0</v>
      </c>
      <c r="K1038" s="1096">
        <v>0</v>
      </c>
      <c r="L1038" s="1096">
        <v>2969.31</v>
      </c>
    </row>
    <row r="1039" spans="1:12">
      <c r="E1039" s="1091" t="s">
        <v>2669</v>
      </c>
      <c r="F1039" s="1094">
        <v>0</v>
      </c>
      <c r="G1039" s="1094">
        <v>2969.31</v>
      </c>
      <c r="H1039" s="1094">
        <v>2969.31</v>
      </c>
      <c r="I1039" s="1094">
        <v>0</v>
      </c>
      <c r="J1039" s="1094">
        <v>0</v>
      </c>
      <c r="K1039" s="1094">
        <v>0</v>
      </c>
      <c r="L1039" s="1094">
        <v>2969.31</v>
      </c>
    </row>
    <row r="1042" spans="1:12">
      <c r="A1042" s="1101" t="s">
        <v>2320</v>
      </c>
      <c r="C1042" s="1101" t="s">
        <v>2321</v>
      </c>
    </row>
    <row r="1043" spans="1:12">
      <c r="A1043" s="1097" t="s">
        <v>921</v>
      </c>
      <c r="B1043" s="1097" t="s">
        <v>457</v>
      </c>
      <c r="F1043" s="1096">
        <v>0</v>
      </c>
      <c r="G1043" s="1096">
        <v>1959.32</v>
      </c>
      <c r="H1043" s="1096">
        <v>1959.32</v>
      </c>
      <c r="I1043" s="1096">
        <v>0</v>
      </c>
      <c r="J1043" s="1096">
        <v>0</v>
      </c>
      <c r="K1043" s="1096">
        <v>0</v>
      </c>
      <c r="L1043" s="1096">
        <v>1959.32</v>
      </c>
    </row>
    <row r="1044" spans="1:12">
      <c r="E1044" s="1091" t="s">
        <v>2669</v>
      </c>
      <c r="F1044" s="1094">
        <v>0</v>
      </c>
      <c r="G1044" s="1094">
        <v>1959.32</v>
      </c>
      <c r="H1044" s="1094">
        <v>1959.32</v>
      </c>
      <c r="I1044" s="1094">
        <v>0</v>
      </c>
      <c r="J1044" s="1094">
        <v>0</v>
      </c>
      <c r="K1044" s="1094">
        <v>0</v>
      </c>
      <c r="L1044" s="1094">
        <v>1959.32</v>
      </c>
    </row>
    <row r="1047" spans="1:12">
      <c r="A1047" s="1101" t="s">
        <v>2530</v>
      </c>
      <c r="C1047" s="1101" t="s">
        <v>2322</v>
      </c>
    </row>
    <row r="1048" spans="1:12">
      <c r="A1048" s="1097" t="s">
        <v>1753</v>
      </c>
      <c r="B1048" s="1097" t="s">
        <v>512</v>
      </c>
      <c r="F1048" s="1096">
        <v>0</v>
      </c>
      <c r="G1048" s="1096">
        <v>16541785.460000001</v>
      </c>
      <c r="H1048" s="1096">
        <v>16541785.460000001</v>
      </c>
      <c r="I1048" s="1096">
        <v>16541613.560000001</v>
      </c>
      <c r="J1048" s="1096">
        <v>16541613.560000001</v>
      </c>
      <c r="K1048" s="1096">
        <v>16541613.560000001</v>
      </c>
      <c r="L1048" s="1096">
        <v>171.9</v>
      </c>
    </row>
    <row r="1049" spans="1:12">
      <c r="E1049" s="1091" t="s">
        <v>2669</v>
      </c>
      <c r="F1049" s="1094">
        <v>0</v>
      </c>
      <c r="G1049" s="1094">
        <v>16541785.460000001</v>
      </c>
      <c r="H1049" s="1094">
        <v>16541785.460000001</v>
      </c>
      <c r="I1049" s="1094">
        <v>16541613.560000001</v>
      </c>
      <c r="J1049" s="1094">
        <v>16541613.560000001</v>
      </c>
      <c r="K1049" s="1094">
        <v>16541613.560000001</v>
      </c>
      <c r="L1049" s="1094">
        <v>171.9</v>
      </c>
    </row>
    <row r="1052" spans="1:12">
      <c r="A1052" s="1101" t="s">
        <v>2324</v>
      </c>
      <c r="C1052" s="1101" t="s">
        <v>2323</v>
      </c>
    </row>
    <row r="1053" spans="1:12">
      <c r="A1053" s="1097" t="s">
        <v>1753</v>
      </c>
      <c r="B1053" s="1097" t="s">
        <v>512</v>
      </c>
      <c r="F1053" s="1096">
        <v>0</v>
      </c>
      <c r="G1053" s="1096">
        <v>8951571</v>
      </c>
      <c r="H1053" s="1096">
        <v>8951571</v>
      </c>
      <c r="I1053" s="1096">
        <v>8951370.6199999992</v>
      </c>
      <c r="J1053" s="1096">
        <v>8951370.6199999992</v>
      </c>
      <c r="K1053" s="1096">
        <v>8951370.6199999992</v>
      </c>
      <c r="L1053" s="1096">
        <v>200.38000000119209</v>
      </c>
    </row>
    <row r="1054" spans="1:12">
      <c r="E1054" s="1091" t="s">
        <v>2669</v>
      </c>
      <c r="F1054" s="1094">
        <v>0</v>
      </c>
      <c r="G1054" s="1094">
        <v>8951571</v>
      </c>
      <c r="H1054" s="1094">
        <v>8951571</v>
      </c>
      <c r="I1054" s="1094">
        <v>8951370.6199999992</v>
      </c>
      <c r="J1054" s="1094">
        <v>8951370.6199999992</v>
      </c>
      <c r="K1054" s="1094">
        <v>8951370.6199999992</v>
      </c>
      <c r="L1054" s="1094">
        <v>200.38000000119209</v>
      </c>
    </row>
    <row r="1057" spans="1:12">
      <c r="A1057" s="1101" t="s">
        <v>2575</v>
      </c>
      <c r="C1057" s="1101" t="s">
        <v>2576</v>
      </c>
    </row>
    <row r="1058" spans="1:12">
      <c r="A1058" s="1097" t="s">
        <v>1787</v>
      </c>
      <c r="B1058" s="1097" t="s">
        <v>528</v>
      </c>
      <c r="F1058" s="1096">
        <v>0</v>
      </c>
      <c r="G1058" s="1096">
        <v>4745.8</v>
      </c>
      <c r="H1058" s="1096">
        <v>4745.8</v>
      </c>
      <c r="I1058" s="1096">
        <v>0</v>
      </c>
      <c r="J1058" s="1096">
        <v>0</v>
      </c>
      <c r="K1058" s="1096">
        <v>0</v>
      </c>
      <c r="L1058" s="1096">
        <v>4745.8</v>
      </c>
    </row>
    <row r="1059" spans="1:12">
      <c r="E1059" s="1091" t="s">
        <v>2669</v>
      </c>
      <c r="F1059" s="1094">
        <v>0</v>
      </c>
      <c r="G1059" s="1094">
        <v>4745.8</v>
      </c>
      <c r="H1059" s="1094">
        <v>4745.8</v>
      </c>
      <c r="I1059" s="1094">
        <v>0</v>
      </c>
      <c r="J1059" s="1094">
        <v>0</v>
      </c>
      <c r="K1059" s="1094">
        <v>0</v>
      </c>
      <c r="L1059" s="1094">
        <v>4745.8</v>
      </c>
    </row>
    <row r="1062" spans="1:12">
      <c r="A1062" s="1101" t="s">
        <v>2577</v>
      </c>
      <c r="C1062" s="1101" t="s">
        <v>2576</v>
      </c>
    </row>
    <row r="1063" spans="1:12">
      <c r="A1063" s="1097" t="s">
        <v>1787</v>
      </c>
      <c r="B1063" s="1097" t="s">
        <v>528</v>
      </c>
      <c r="F1063" s="1096">
        <v>0</v>
      </c>
      <c r="G1063" s="1096">
        <v>192057.7</v>
      </c>
      <c r="H1063" s="1096">
        <v>192057.7</v>
      </c>
      <c r="I1063" s="1096">
        <v>192057.7</v>
      </c>
      <c r="J1063" s="1096">
        <v>192057.7</v>
      </c>
      <c r="K1063" s="1096">
        <v>192057.7</v>
      </c>
      <c r="L1063" s="1096">
        <v>0</v>
      </c>
    </row>
    <row r="1064" spans="1:12">
      <c r="E1064" s="1091" t="s">
        <v>2669</v>
      </c>
      <c r="F1064" s="1094">
        <v>0</v>
      </c>
      <c r="G1064" s="1094">
        <v>192057.7</v>
      </c>
      <c r="H1064" s="1094">
        <v>192057.7</v>
      </c>
      <c r="I1064" s="1094">
        <v>192057.7</v>
      </c>
      <c r="J1064" s="1094">
        <v>192057.7</v>
      </c>
      <c r="K1064" s="1094">
        <v>192057.7</v>
      </c>
      <c r="L1064" s="1094">
        <v>0</v>
      </c>
    </row>
    <row r="1067" spans="1:12">
      <c r="A1067" s="1101" t="s">
        <v>2578</v>
      </c>
      <c r="C1067" s="1101" t="s">
        <v>2576</v>
      </c>
    </row>
    <row r="1068" spans="1:12">
      <c r="A1068" s="1097" t="s">
        <v>1787</v>
      </c>
      <c r="B1068" s="1097" t="s">
        <v>528</v>
      </c>
      <c r="F1068" s="1096">
        <v>0</v>
      </c>
      <c r="G1068" s="1096">
        <v>58410</v>
      </c>
      <c r="H1068" s="1096">
        <v>58410</v>
      </c>
      <c r="I1068" s="1096">
        <v>57594.01</v>
      </c>
      <c r="J1068" s="1096">
        <v>57594.01</v>
      </c>
      <c r="K1068" s="1096">
        <v>57594.01</v>
      </c>
      <c r="L1068" s="1096">
        <v>815.99</v>
      </c>
    </row>
    <row r="1069" spans="1:12">
      <c r="E1069" s="1091" t="s">
        <v>2669</v>
      </c>
      <c r="F1069" s="1094">
        <v>0</v>
      </c>
      <c r="G1069" s="1094">
        <v>58410</v>
      </c>
      <c r="H1069" s="1094">
        <v>58410</v>
      </c>
      <c r="I1069" s="1094">
        <v>57594.01</v>
      </c>
      <c r="J1069" s="1094">
        <v>57594.01</v>
      </c>
      <c r="K1069" s="1094">
        <v>57594.01</v>
      </c>
      <c r="L1069" s="1094">
        <v>815.99</v>
      </c>
    </row>
    <row r="1072" spans="1:12">
      <c r="A1072" s="1101" t="s">
        <v>2560</v>
      </c>
      <c r="C1072" s="1101" t="s">
        <v>2561</v>
      </c>
    </row>
    <row r="1073" spans="1:12">
      <c r="A1073" s="1097" t="s">
        <v>1783</v>
      </c>
      <c r="B1073" s="1097" t="s">
        <v>526</v>
      </c>
      <c r="F1073" s="1096">
        <v>0</v>
      </c>
      <c r="G1073" s="1096">
        <v>612917.97</v>
      </c>
      <c r="H1073" s="1096">
        <v>612917.97</v>
      </c>
      <c r="I1073" s="1096">
        <v>0</v>
      </c>
      <c r="J1073" s="1096">
        <v>0</v>
      </c>
      <c r="K1073" s="1096">
        <v>0</v>
      </c>
      <c r="L1073" s="1096">
        <v>612917.97</v>
      </c>
    </row>
    <row r="1074" spans="1:12">
      <c r="E1074" s="1091" t="s">
        <v>2669</v>
      </c>
      <c r="F1074" s="1094">
        <v>0</v>
      </c>
      <c r="G1074" s="1094">
        <v>612917.97</v>
      </c>
      <c r="H1074" s="1094">
        <v>612917.97</v>
      </c>
      <c r="I1074" s="1094">
        <v>0</v>
      </c>
      <c r="J1074" s="1094">
        <v>0</v>
      </c>
      <c r="K1074" s="1094">
        <v>0</v>
      </c>
      <c r="L1074" s="1094">
        <v>612917.97</v>
      </c>
    </row>
    <row r="1077" spans="1:12">
      <c r="A1077" s="1101" t="s">
        <v>2562</v>
      </c>
      <c r="C1077" s="1101" t="s">
        <v>2561</v>
      </c>
    </row>
    <row r="1078" spans="1:12">
      <c r="A1078" s="1097" t="s">
        <v>1783</v>
      </c>
      <c r="B1078" s="1097" t="s">
        <v>526</v>
      </c>
      <c r="F1078" s="1096">
        <v>0</v>
      </c>
      <c r="G1078" s="1096">
        <v>14592.99</v>
      </c>
      <c r="H1078" s="1096">
        <v>14592.99</v>
      </c>
      <c r="I1078" s="1096">
        <v>14592.99</v>
      </c>
      <c r="J1078" s="1096">
        <v>14592.99</v>
      </c>
      <c r="K1078" s="1096">
        <v>14592.99</v>
      </c>
      <c r="L1078" s="1096">
        <v>0</v>
      </c>
    </row>
    <row r="1079" spans="1:12">
      <c r="E1079" s="1091" t="s">
        <v>2669</v>
      </c>
      <c r="F1079" s="1094">
        <v>0</v>
      </c>
      <c r="G1079" s="1094">
        <v>14592.99</v>
      </c>
      <c r="H1079" s="1094">
        <v>14592.99</v>
      </c>
      <c r="I1079" s="1094">
        <v>14592.99</v>
      </c>
      <c r="J1079" s="1094">
        <v>14592.99</v>
      </c>
      <c r="K1079" s="1094">
        <v>14592.99</v>
      </c>
      <c r="L1079" s="1094">
        <v>0</v>
      </c>
    </row>
    <row r="1082" spans="1:12">
      <c r="A1082" s="1101" t="s">
        <v>2555</v>
      </c>
      <c r="C1082" s="1101" t="s">
        <v>2556</v>
      </c>
    </row>
    <row r="1083" spans="1:12">
      <c r="A1083" s="1097" t="s">
        <v>1781</v>
      </c>
      <c r="B1083" s="1097" t="s">
        <v>525</v>
      </c>
      <c r="F1083" s="1096">
        <v>0</v>
      </c>
      <c r="G1083" s="1096">
        <v>336959.05</v>
      </c>
      <c r="H1083" s="1096">
        <v>336959.05</v>
      </c>
      <c r="I1083" s="1096">
        <v>0</v>
      </c>
      <c r="J1083" s="1096">
        <v>0</v>
      </c>
      <c r="K1083" s="1096">
        <v>0</v>
      </c>
      <c r="L1083" s="1096">
        <v>336959.05</v>
      </c>
    </row>
    <row r="1084" spans="1:12">
      <c r="E1084" s="1091" t="s">
        <v>2669</v>
      </c>
      <c r="F1084" s="1094">
        <v>0</v>
      </c>
      <c r="G1084" s="1094">
        <v>336959.05</v>
      </c>
      <c r="H1084" s="1094">
        <v>336959.05</v>
      </c>
      <c r="I1084" s="1094">
        <v>0</v>
      </c>
      <c r="J1084" s="1094">
        <v>0</v>
      </c>
      <c r="K1084" s="1094">
        <v>0</v>
      </c>
      <c r="L1084" s="1094">
        <v>336959.05</v>
      </c>
    </row>
    <row r="1087" spans="1:12">
      <c r="A1087" s="1101" t="s">
        <v>2557</v>
      </c>
      <c r="C1087" s="1101" t="s">
        <v>2556</v>
      </c>
    </row>
    <row r="1088" spans="1:12">
      <c r="A1088" s="1097" t="s">
        <v>1781</v>
      </c>
      <c r="B1088" s="1097" t="s">
        <v>525</v>
      </c>
      <c r="F1088" s="1096">
        <v>0</v>
      </c>
      <c r="G1088" s="1096">
        <v>19751</v>
      </c>
      <c r="H1088" s="1096">
        <v>19751</v>
      </c>
      <c r="I1088" s="1096">
        <v>0</v>
      </c>
      <c r="J1088" s="1096">
        <v>0</v>
      </c>
      <c r="K1088" s="1096">
        <v>0</v>
      </c>
      <c r="L1088" s="1096">
        <v>19751</v>
      </c>
    </row>
    <row r="1089" spans="1:12">
      <c r="E1089" s="1091" t="s">
        <v>2669</v>
      </c>
      <c r="F1089" s="1094">
        <v>0</v>
      </c>
      <c r="G1089" s="1094">
        <v>19751</v>
      </c>
      <c r="H1089" s="1094">
        <v>19751</v>
      </c>
      <c r="I1089" s="1094">
        <v>0</v>
      </c>
      <c r="J1089" s="1094">
        <v>0</v>
      </c>
      <c r="K1089" s="1094">
        <v>0</v>
      </c>
      <c r="L1089" s="1094">
        <v>19751</v>
      </c>
    </row>
    <row r="1092" spans="1:12">
      <c r="A1092" s="1101" t="s">
        <v>2584</v>
      </c>
      <c r="C1092" s="1101" t="s">
        <v>2585</v>
      </c>
    </row>
    <row r="1093" spans="1:12">
      <c r="A1093" s="1097" t="s">
        <v>1789</v>
      </c>
      <c r="B1093" s="1097" t="s">
        <v>529</v>
      </c>
      <c r="F1093" s="1096">
        <v>0</v>
      </c>
      <c r="G1093" s="1096">
        <v>828130.55</v>
      </c>
      <c r="H1093" s="1096">
        <v>828130.55</v>
      </c>
      <c r="I1093" s="1096">
        <v>0</v>
      </c>
      <c r="J1093" s="1096">
        <v>0</v>
      </c>
      <c r="K1093" s="1096">
        <v>0</v>
      </c>
      <c r="L1093" s="1096">
        <v>828130.55</v>
      </c>
    </row>
    <row r="1094" spans="1:12">
      <c r="E1094" s="1091" t="s">
        <v>2669</v>
      </c>
      <c r="F1094" s="1094">
        <v>0</v>
      </c>
      <c r="G1094" s="1094">
        <v>828130.55</v>
      </c>
      <c r="H1094" s="1094">
        <v>828130.55</v>
      </c>
      <c r="I1094" s="1094">
        <v>0</v>
      </c>
      <c r="J1094" s="1094">
        <v>0</v>
      </c>
      <c r="K1094" s="1094">
        <v>0</v>
      </c>
      <c r="L1094" s="1094">
        <v>828130.55</v>
      </c>
    </row>
    <row r="1097" spans="1:12">
      <c r="A1097" s="1101" t="s">
        <v>2586</v>
      </c>
      <c r="C1097" s="1101" t="s">
        <v>2585</v>
      </c>
    </row>
    <row r="1098" spans="1:12">
      <c r="A1098" s="1097" t="s">
        <v>1789</v>
      </c>
      <c r="B1098" s="1097" t="s">
        <v>529</v>
      </c>
      <c r="F1098" s="1096">
        <v>0</v>
      </c>
      <c r="G1098" s="1096">
        <v>55755</v>
      </c>
      <c r="H1098" s="1096">
        <v>55755</v>
      </c>
      <c r="I1098" s="1096">
        <v>55755</v>
      </c>
      <c r="J1098" s="1096">
        <v>55755</v>
      </c>
      <c r="K1098" s="1096">
        <v>55755</v>
      </c>
      <c r="L1098" s="1096">
        <v>0</v>
      </c>
    </row>
    <row r="1099" spans="1:12">
      <c r="E1099" s="1091" t="s">
        <v>2669</v>
      </c>
      <c r="F1099" s="1094">
        <v>0</v>
      </c>
      <c r="G1099" s="1094">
        <v>55755</v>
      </c>
      <c r="H1099" s="1094">
        <v>55755</v>
      </c>
      <c r="I1099" s="1094">
        <v>55755</v>
      </c>
      <c r="J1099" s="1094">
        <v>55755</v>
      </c>
      <c r="K1099" s="1094">
        <v>55755</v>
      </c>
      <c r="L1099" s="1094">
        <v>0</v>
      </c>
    </row>
    <row r="1102" spans="1:12">
      <c r="A1102" s="1101" t="s">
        <v>2604</v>
      </c>
      <c r="C1102" s="1101" t="s">
        <v>2605</v>
      </c>
    </row>
    <row r="1103" spans="1:12">
      <c r="A1103" s="1097" t="s">
        <v>1791</v>
      </c>
      <c r="B1103" s="1097" t="s">
        <v>530</v>
      </c>
      <c r="F1103" s="1096">
        <v>0</v>
      </c>
      <c r="G1103" s="1096">
        <v>65193.47</v>
      </c>
      <c r="H1103" s="1096">
        <v>65193.47</v>
      </c>
      <c r="I1103" s="1096">
        <v>0</v>
      </c>
      <c r="J1103" s="1096">
        <v>0</v>
      </c>
      <c r="K1103" s="1096">
        <v>0</v>
      </c>
      <c r="L1103" s="1096">
        <v>65193.47</v>
      </c>
    </row>
    <row r="1104" spans="1:12">
      <c r="E1104" s="1091" t="s">
        <v>2669</v>
      </c>
      <c r="F1104" s="1094">
        <v>0</v>
      </c>
      <c r="G1104" s="1094">
        <v>65193.47</v>
      </c>
      <c r="H1104" s="1094">
        <v>65193.47</v>
      </c>
      <c r="I1104" s="1094">
        <v>0</v>
      </c>
      <c r="J1104" s="1094">
        <v>0</v>
      </c>
      <c r="K1104" s="1094">
        <v>0</v>
      </c>
      <c r="L1104" s="1094">
        <v>65193.47</v>
      </c>
    </row>
    <row r="1107" spans="1:12">
      <c r="A1107" s="1101" t="s">
        <v>2606</v>
      </c>
      <c r="C1107" s="1101" t="s">
        <v>2605</v>
      </c>
    </row>
    <row r="1108" spans="1:12">
      <c r="A1108" s="1097" t="s">
        <v>1791</v>
      </c>
      <c r="B1108" s="1097" t="s">
        <v>530</v>
      </c>
      <c r="F1108" s="1096">
        <v>0</v>
      </c>
      <c r="G1108" s="1096">
        <v>79650</v>
      </c>
      <c r="H1108" s="1096">
        <v>79650</v>
      </c>
      <c r="I1108" s="1096">
        <v>75089.3</v>
      </c>
      <c r="J1108" s="1096">
        <v>75089.3</v>
      </c>
      <c r="K1108" s="1096">
        <v>75089.3</v>
      </c>
      <c r="L1108" s="1096">
        <v>4560.7</v>
      </c>
    </row>
    <row r="1109" spans="1:12">
      <c r="E1109" s="1091" t="s">
        <v>2669</v>
      </c>
      <c r="F1109" s="1094">
        <v>0</v>
      </c>
      <c r="G1109" s="1094">
        <v>79650</v>
      </c>
      <c r="H1109" s="1094">
        <v>79650</v>
      </c>
      <c r="I1109" s="1094">
        <v>75089.3</v>
      </c>
      <c r="J1109" s="1094">
        <v>75089.3</v>
      </c>
      <c r="K1109" s="1094">
        <v>75089.3</v>
      </c>
      <c r="L1109" s="1094">
        <v>4560.7</v>
      </c>
    </row>
    <row r="1112" spans="1:12">
      <c r="A1112" s="1101" t="s">
        <v>2566</v>
      </c>
      <c r="C1112" s="1101" t="s">
        <v>2567</v>
      </c>
    </row>
    <row r="1113" spans="1:12">
      <c r="A1113" s="1097" t="s">
        <v>1785</v>
      </c>
      <c r="B1113" s="1097" t="s">
        <v>527</v>
      </c>
      <c r="F1113" s="1096">
        <v>0</v>
      </c>
      <c r="G1113" s="1096">
        <v>123332.91</v>
      </c>
      <c r="H1113" s="1096">
        <v>123332.91</v>
      </c>
      <c r="I1113" s="1096">
        <v>0</v>
      </c>
      <c r="J1113" s="1096">
        <v>0</v>
      </c>
      <c r="K1113" s="1096">
        <v>0</v>
      </c>
      <c r="L1113" s="1096">
        <v>123332.91</v>
      </c>
    </row>
    <row r="1114" spans="1:12">
      <c r="E1114" s="1091" t="s">
        <v>2669</v>
      </c>
      <c r="F1114" s="1094">
        <v>0</v>
      </c>
      <c r="G1114" s="1094">
        <v>123332.91</v>
      </c>
      <c r="H1114" s="1094">
        <v>123332.91</v>
      </c>
      <c r="I1114" s="1094">
        <v>0</v>
      </c>
      <c r="J1114" s="1094">
        <v>0</v>
      </c>
      <c r="K1114" s="1094">
        <v>0</v>
      </c>
      <c r="L1114" s="1094">
        <v>123332.91</v>
      </c>
    </row>
    <row r="1117" spans="1:12">
      <c r="A1117" s="1101" t="s">
        <v>2568</v>
      </c>
      <c r="C1117" s="1101" t="s">
        <v>2567</v>
      </c>
    </row>
    <row r="1118" spans="1:12">
      <c r="A1118" s="1097" t="s">
        <v>1785</v>
      </c>
      <c r="B1118" s="1097" t="s">
        <v>527</v>
      </c>
      <c r="F1118" s="1096">
        <v>0</v>
      </c>
      <c r="G1118" s="1096">
        <v>320503.27</v>
      </c>
      <c r="H1118" s="1096">
        <v>320503.27</v>
      </c>
      <c r="I1118" s="1096">
        <v>0</v>
      </c>
      <c r="J1118" s="1096">
        <v>0</v>
      </c>
      <c r="K1118" s="1096">
        <v>0</v>
      </c>
      <c r="L1118" s="1096">
        <v>320503.27</v>
      </c>
    </row>
    <row r="1119" spans="1:12">
      <c r="E1119" s="1091" t="s">
        <v>2669</v>
      </c>
      <c r="F1119" s="1094">
        <v>0</v>
      </c>
      <c r="G1119" s="1094">
        <v>320503.27</v>
      </c>
      <c r="H1119" s="1094">
        <v>320503.27</v>
      </c>
      <c r="I1119" s="1094">
        <v>0</v>
      </c>
      <c r="J1119" s="1094">
        <v>0</v>
      </c>
      <c r="K1119" s="1094">
        <v>0</v>
      </c>
      <c r="L1119" s="1094">
        <v>320503.27</v>
      </c>
    </row>
    <row r="1122" spans="1:12">
      <c r="A1122" s="1101" t="s">
        <v>2569</v>
      </c>
      <c r="C1122" s="1101" t="s">
        <v>2567</v>
      </c>
    </row>
    <row r="1123" spans="1:12">
      <c r="A1123" s="1097" t="s">
        <v>1785</v>
      </c>
      <c r="B1123" s="1097" t="s">
        <v>527</v>
      </c>
      <c r="F1123" s="1096">
        <v>0</v>
      </c>
      <c r="G1123" s="1096">
        <v>47790</v>
      </c>
      <c r="H1123" s="1096">
        <v>47790</v>
      </c>
      <c r="I1123" s="1096">
        <v>47662.86</v>
      </c>
      <c r="J1123" s="1096">
        <v>47662.86</v>
      </c>
      <c r="K1123" s="1096">
        <v>47662.86</v>
      </c>
      <c r="L1123" s="1096">
        <v>127.14</v>
      </c>
    </row>
    <row r="1124" spans="1:12">
      <c r="E1124" s="1091" t="s">
        <v>2669</v>
      </c>
      <c r="F1124" s="1094">
        <v>0</v>
      </c>
      <c r="G1124" s="1094">
        <v>47790</v>
      </c>
      <c r="H1124" s="1094">
        <v>47790</v>
      </c>
      <c r="I1124" s="1094">
        <v>47662.86</v>
      </c>
      <c r="J1124" s="1094">
        <v>47662.86</v>
      </c>
      <c r="K1124" s="1094">
        <v>47662.86</v>
      </c>
      <c r="L1124" s="1094">
        <v>127.14</v>
      </c>
    </row>
    <row r="1127" spans="1:12">
      <c r="A1127" s="1101" t="s">
        <v>2550</v>
      </c>
      <c r="C1127" s="1101" t="s">
        <v>2551</v>
      </c>
    </row>
    <row r="1128" spans="1:12">
      <c r="A1128" s="1097" t="s">
        <v>1777</v>
      </c>
      <c r="B1128" s="1097" t="s">
        <v>523</v>
      </c>
      <c r="F1128" s="1096">
        <v>0</v>
      </c>
      <c r="G1128" s="1096">
        <v>29205</v>
      </c>
      <c r="H1128" s="1096">
        <v>29205</v>
      </c>
      <c r="I1128" s="1096">
        <v>29205</v>
      </c>
      <c r="J1128" s="1096">
        <v>29205</v>
      </c>
      <c r="K1128" s="1096">
        <v>29205</v>
      </c>
      <c r="L1128" s="1096">
        <v>0</v>
      </c>
    </row>
    <row r="1129" spans="1:12">
      <c r="E1129" s="1091" t="s">
        <v>2669</v>
      </c>
      <c r="F1129" s="1094">
        <v>0</v>
      </c>
      <c r="G1129" s="1094">
        <v>29205</v>
      </c>
      <c r="H1129" s="1094">
        <v>29205</v>
      </c>
      <c r="I1129" s="1094">
        <v>29205</v>
      </c>
      <c r="J1129" s="1094">
        <v>29205</v>
      </c>
      <c r="K1129" s="1094">
        <v>29205</v>
      </c>
      <c r="L1129" s="1094">
        <v>0</v>
      </c>
    </row>
    <row r="1132" spans="1:12">
      <c r="A1132" s="1101" t="s">
        <v>2617</v>
      </c>
      <c r="C1132" s="1101" t="s">
        <v>2618</v>
      </c>
    </row>
    <row r="1133" spans="1:12">
      <c r="A1133" s="1097" t="s">
        <v>1795</v>
      </c>
      <c r="B1133" s="1097" t="s">
        <v>532</v>
      </c>
      <c r="F1133" s="1096">
        <v>0</v>
      </c>
      <c r="G1133" s="1096">
        <v>70000</v>
      </c>
      <c r="H1133" s="1096">
        <v>70000</v>
      </c>
      <c r="I1133" s="1096">
        <v>70000</v>
      </c>
      <c r="J1133" s="1096">
        <v>70000</v>
      </c>
      <c r="K1133" s="1096">
        <v>70000</v>
      </c>
      <c r="L1133" s="1096">
        <v>0</v>
      </c>
    </row>
    <row r="1134" spans="1:12">
      <c r="E1134" s="1091" t="s">
        <v>2669</v>
      </c>
      <c r="F1134" s="1094">
        <v>0</v>
      </c>
      <c r="G1134" s="1094">
        <v>70000</v>
      </c>
      <c r="H1134" s="1094">
        <v>70000</v>
      </c>
      <c r="I1134" s="1094">
        <v>70000</v>
      </c>
      <c r="J1134" s="1094">
        <v>70000</v>
      </c>
      <c r="K1134" s="1094">
        <v>70000</v>
      </c>
      <c r="L1134" s="1094">
        <v>0</v>
      </c>
    </row>
    <row r="1137" spans="1:12">
      <c r="A1137" s="1101" t="s">
        <v>2531</v>
      </c>
      <c r="C1137" s="1101" t="s">
        <v>2532</v>
      </c>
    </row>
    <row r="1138" spans="1:12">
      <c r="A1138" s="1097" t="s">
        <v>1753</v>
      </c>
      <c r="B1138" s="1097" t="s">
        <v>512</v>
      </c>
      <c r="F1138" s="1096">
        <v>0</v>
      </c>
      <c r="G1138" s="1096">
        <v>34052000</v>
      </c>
      <c r="H1138" s="1096">
        <v>34052000</v>
      </c>
      <c r="I1138" s="1096">
        <v>34052000</v>
      </c>
      <c r="J1138" s="1096">
        <v>34052000</v>
      </c>
      <c r="K1138" s="1096">
        <v>34052000</v>
      </c>
      <c r="L1138" s="1096">
        <v>0</v>
      </c>
    </row>
    <row r="1139" spans="1:12">
      <c r="E1139" s="1091" t="s">
        <v>2669</v>
      </c>
      <c r="F1139" s="1094">
        <v>0</v>
      </c>
      <c r="G1139" s="1094">
        <v>34052000</v>
      </c>
      <c r="H1139" s="1094">
        <v>34052000</v>
      </c>
      <c r="I1139" s="1094">
        <v>34052000</v>
      </c>
      <c r="J1139" s="1094">
        <v>34052000</v>
      </c>
      <c r="K1139" s="1094">
        <v>34052000</v>
      </c>
      <c r="L1139" s="1094">
        <v>0</v>
      </c>
    </row>
    <row r="1142" spans="1:12">
      <c r="A1142" s="1101" t="s">
        <v>2625</v>
      </c>
      <c r="C1142" s="1101" t="s">
        <v>539</v>
      </c>
    </row>
    <row r="1143" spans="1:12">
      <c r="A1143" s="1097" t="s">
        <v>1817</v>
      </c>
      <c r="B1143" s="1097" t="s">
        <v>539</v>
      </c>
      <c r="F1143" s="1096">
        <v>31878802</v>
      </c>
      <c r="G1143" s="1096">
        <v>2545626.5</v>
      </c>
      <c r="H1143" s="1096">
        <v>34424428.5</v>
      </c>
      <c r="I1143" s="1096">
        <v>27418228.199999999</v>
      </c>
      <c r="J1143" s="1096">
        <v>27418228.199999999</v>
      </c>
      <c r="K1143" s="1096">
        <v>19299847.77</v>
      </c>
      <c r="L1143" s="1096">
        <v>7006200.2999999998</v>
      </c>
    </row>
    <row r="1144" spans="1:12">
      <c r="E1144" s="1091" t="s">
        <v>2669</v>
      </c>
      <c r="F1144" s="1094">
        <v>31878802</v>
      </c>
      <c r="G1144" s="1094">
        <v>2545626.5</v>
      </c>
      <c r="H1144" s="1094">
        <v>34424428.5</v>
      </c>
      <c r="I1144" s="1094">
        <v>27418228.199999999</v>
      </c>
      <c r="J1144" s="1094">
        <v>27418228.199999999</v>
      </c>
      <c r="K1144" s="1094">
        <v>19299847.77</v>
      </c>
      <c r="L1144" s="1094">
        <v>7006200.2999999998</v>
      </c>
    </row>
    <row r="1147" spans="1:12">
      <c r="A1147" s="1101" t="s">
        <v>2325</v>
      </c>
      <c r="C1147" s="1101" t="s">
        <v>2326</v>
      </c>
    </row>
    <row r="1148" spans="1:12">
      <c r="A1148" s="1097" t="s">
        <v>921</v>
      </c>
      <c r="B1148" s="1097" t="s">
        <v>457</v>
      </c>
      <c r="F1148" s="1096">
        <v>0</v>
      </c>
      <c r="G1148" s="1096">
        <v>19251688</v>
      </c>
      <c r="H1148" s="1096">
        <v>19251688</v>
      </c>
      <c r="I1148" s="1096">
        <v>0</v>
      </c>
      <c r="J1148" s="1096">
        <v>0</v>
      </c>
      <c r="K1148" s="1096">
        <v>0</v>
      </c>
      <c r="L1148" s="1096">
        <v>19251688</v>
      </c>
    </row>
    <row r="1149" spans="1:12">
      <c r="A1149" s="1097" t="s">
        <v>1751</v>
      </c>
      <c r="B1149" s="1097" t="s">
        <v>511</v>
      </c>
      <c r="F1149" s="1096">
        <v>0</v>
      </c>
      <c r="G1149" s="1096">
        <v>13989154</v>
      </c>
      <c r="H1149" s="1096">
        <v>13989154</v>
      </c>
      <c r="I1149" s="1096">
        <v>13983884</v>
      </c>
      <c r="J1149" s="1096">
        <v>13983884</v>
      </c>
      <c r="K1149" s="1096">
        <v>13983884</v>
      </c>
      <c r="L1149" s="1096">
        <v>5270</v>
      </c>
    </row>
    <row r="1150" spans="1:12">
      <c r="E1150" s="1091" t="s">
        <v>2669</v>
      </c>
      <c r="F1150" s="1094">
        <v>0</v>
      </c>
      <c r="G1150" s="1094">
        <v>33240842</v>
      </c>
      <c r="H1150" s="1094">
        <v>33240842</v>
      </c>
      <c r="I1150" s="1094">
        <v>13983884</v>
      </c>
      <c r="J1150" s="1094">
        <v>13983884</v>
      </c>
      <c r="K1150" s="1094">
        <v>13983884</v>
      </c>
      <c r="L1150" s="1094">
        <v>19256958</v>
      </c>
    </row>
    <row r="1153" spans="1:12">
      <c r="A1153" s="1101" t="s">
        <v>2533</v>
      </c>
      <c r="C1153" s="1101" t="s">
        <v>2327</v>
      </c>
    </row>
    <row r="1154" spans="1:12">
      <c r="A1154" s="1097" t="s">
        <v>1753</v>
      </c>
      <c r="B1154" s="1097" t="s">
        <v>512</v>
      </c>
      <c r="F1154" s="1096">
        <v>0</v>
      </c>
      <c r="G1154" s="1096">
        <v>4548261.66</v>
      </c>
      <c r="H1154" s="1096">
        <v>4548261.66</v>
      </c>
      <c r="I1154" s="1096">
        <v>4511387.87</v>
      </c>
      <c r="J1154" s="1096">
        <v>4511387.87</v>
      </c>
      <c r="K1154" s="1096">
        <v>4511387.87</v>
      </c>
      <c r="L1154" s="1096">
        <v>36873.79</v>
      </c>
    </row>
    <row r="1155" spans="1:12">
      <c r="E1155" s="1091" t="s">
        <v>2669</v>
      </c>
      <c r="F1155" s="1094">
        <v>0</v>
      </c>
      <c r="G1155" s="1094">
        <v>4548261.66</v>
      </c>
      <c r="H1155" s="1094">
        <v>4548261.66</v>
      </c>
      <c r="I1155" s="1094">
        <v>4511387.87</v>
      </c>
      <c r="J1155" s="1094">
        <v>4511387.87</v>
      </c>
      <c r="K1155" s="1094">
        <v>4511387.87</v>
      </c>
      <c r="L1155" s="1094">
        <v>36873.79</v>
      </c>
    </row>
    <row r="1158" spans="1:12">
      <c r="A1158" s="1101" t="s">
        <v>2328</v>
      </c>
      <c r="C1158" s="1101" t="s">
        <v>2329</v>
      </c>
    </row>
    <row r="1159" spans="1:12">
      <c r="A1159" s="1097" t="s">
        <v>1753</v>
      </c>
      <c r="B1159" s="1097" t="s">
        <v>512</v>
      </c>
      <c r="F1159" s="1096">
        <v>0</v>
      </c>
      <c r="G1159" s="1096">
        <v>29790815</v>
      </c>
      <c r="H1159" s="1096">
        <v>29790815</v>
      </c>
      <c r="I1159" s="1096">
        <v>29745380.73</v>
      </c>
      <c r="J1159" s="1096">
        <v>29745380.73</v>
      </c>
      <c r="K1159" s="1096">
        <v>29745380.73</v>
      </c>
      <c r="L1159" s="1096">
        <v>45434.27</v>
      </c>
    </row>
    <row r="1160" spans="1:12">
      <c r="E1160" s="1091" t="s">
        <v>2669</v>
      </c>
      <c r="F1160" s="1094">
        <v>0</v>
      </c>
      <c r="G1160" s="1094">
        <v>29790815</v>
      </c>
      <c r="H1160" s="1094">
        <v>29790815</v>
      </c>
      <c r="I1160" s="1094">
        <v>29745380.73</v>
      </c>
      <c r="J1160" s="1094">
        <v>29745380.73</v>
      </c>
      <c r="K1160" s="1094">
        <v>29745380.73</v>
      </c>
      <c r="L1160" s="1094">
        <v>45434.27</v>
      </c>
    </row>
    <row r="1163" spans="1:12">
      <c r="A1163" s="1101" t="s">
        <v>2570</v>
      </c>
      <c r="C1163" s="1101" t="s">
        <v>2571</v>
      </c>
    </row>
    <row r="1164" spans="1:12">
      <c r="A1164" s="1097" t="s">
        <v>1785</v>
      </c>
      <c r="B1164" s="1097" t="s">
        <v>527</v>
      </c>
      <c r="F1164" s="1096">
        <v>0</v>
      </c>
      <c r="G1164" s="1096">
        <v>18566395.91</v>
      </c>
      <c r="H1164" s="1096">
        <v>18566395.91</v>
      </c>
      <c r="I1164" s="1096">
        <v>9309928.7300000004</v>
      </c>
      <c r="J1164" s="1096">
        <v>9309928.7300000004</v>
      </c>
      <c r="K1164" s="1096">
        <v>9309928.7300000004</v>
      </c>
      <c r="L1164" s="1096">
        <v>9256467.1799999997</v>
      </c>
    </row>
    <row r="1165" spans="1:12">
      <c r="E1165" s="1091" t="s">
        <v>2669</v>
      </c>
      <c r="F1165" s="1094">
        <v>0</v>
      </c>
      <c r="G1165" s="1094">
        <v>18566395.91</v>
      </c>
      <c r="H1165" s="1094">
        <v>18566395.91</v>
      </c>
      <c r="I1165" s="1094">
        <v>9309928.7300000004</v>
      </c>
      <c r="J1165" s="1094">
        <v>9309928.7300000004</v>
      </c>
      <c r="K1165" s="1094">
        <v>9309928.7300000004</v>
      </c>
      <c r="L1165" s="1094">
        <v>9256467.1799999997</v>
      </c>
    </row>
    <row r="1168" spans="1:12">
      <c r="A1168" s="1101" t="s">
        <v>2506</v>
      </c>
      <c r="C1168" s="1101" t="s">
        <v>2507</v>
      </c>
    </row>
    <row r="1169" spans="1:12">
      <c r="A1169" s="1097" t="s">
        <v>1497</v>
      </c>
      <c r="B1169" s="1097" t="s">
        <v>481</v>
      </c>
      <c r="F1169" s="1096">
        <v>0</v>
      </c>
      <c r="G1169" s="1096">
        <v>5000000</v>
      </c>
      <c r="H1169" s="1096">
        <v>5000000</v>
      </c>
      <c r="I1169" s="1096">
        <v>5000000</v>
      </c>
      <c r="J1169" s="1096">
        <v>5000000</v>
      </c>
      <c r="K1169" s="1096">
        <v>5000000</v>
      </c>
      <c r="L1169" s="1096">
        <v>0</v>
      </c>
    </row>
    <row r="1170" spans="1:12">
      <c r="E1170" s="1091" t="s">
        <v>2669</v>
      </c>
      <c r="F1170" s="1094">
        <v>0</v>
      </c>
      <c r="G1170" s="1094">
        <v>5000000</v>
      </c>
      <c r="H1170" s="1094">
        <v>5000000</v>
      </c>
      <c r="I1170" s="1094">
        <v>5000000</v>
      </c>
      <c r="J1170" s="1094">
        <v>5000000</v>
      </c>
      <c r="K1170" s="1094">
        <v>5000000</v>
      </c>
      <c r="L1170" s="1094">
        <v>0</v>
      </c>
    </row>
    <row r="1173" spans="1:12">
      <c r="A1173" s="1101" t="s">
        <v>2500</v>
      </c>
      <c r="C1173" s="1101" t="s">
        <v>2501</v>
      </c>
    </row>
    <row r="1174" spans="1:12">
      <c r="A1174" s="1097" t="s">
        <v>935</v>
      </c>
      <c r="B1174" s="1097" t="s">
        <v>464</v>
      </c>
      <c r="F1174" s="1096">
        <v>0</v>
      </c>
      <c r="G1174" s="1096">
        <v>323495</v>
      </c>
      <c r="H1174" s="1096">
        <v>323495</v>
      </c>
      <c r="I1174" s="1096">
        <v>273500</v>
      </c>
      <c r="J1174" s="1096">
        <v>273500</v>
      </c>
      <c r="K1174" s="1096">
        <v>273500</v>
      </c>
      <c r="L1174" s="1096">
        <v>49995</v>
      </c>
    </row>
    <row r="1175" spans="1:12">
      <c r="A1175" s="1097" t="s">
        <v>1703</v>
      </c>
      <c r="B1175" s="1097" t="s">
        <v>492</v>
      </c>
      <c r="F1175" s="1096">
        <v>0</v>
      </c>
      <c r="G1175" s="1096">
        <v>489100</v>
      </c>
      <c r="H1175" s="1096">
        <v>489100</v>
      </c>
      <c r="I1175" s="1096">
        <v>0</v>
      </c>
      <c r="J1175" s="1096">
        <v>0</v>
      </c>
      <c r="K1175" s="1096">
        <v>0</v>
      </c>
      <c r="L1175" s="1096">
        <v>489100</v>
      </c>
    </row>
    <row r="1176" spans="1:12">
      <c r="A1176" s="1097" t="s">
        <v>1741</v>
      </c>
      <c r="B1176" s="1097" t="s">
        <v>508</v>
      </c>
      <c r="F1176" s="1096">
        <v>0</v>
      </c>
      <c r="G1176" s="1096">
        <v>349745</v>
      </c>
      <c r="H1176" s="1096">
        <v>349745</v>
      </c>
      <c r="I1176" s="1096">
        <v>349745</v>
      </c>
      <c r="J1176" s="1096">
        <v>349745</v>
      </c>
      <c r="K1176" s="1096">
        <v>214560</v>
      </c>
      <c r="L1176" s="1096">
        <v>0</v>
      </c>
    </row>
    <row r="1177" spans="1:12">
      <c r="E1177" s="1091" t="s">
        <v>2669</v>
      </c>
      <c r="F1177" s="1094">
        <v>0</v>
      </c>
      <c r="G1177" s="1094">
        <v>1162340</v>
      </c>
      <c r="H1177" s="1094">
        <v>1162340</v>
      </c>
      <c r="I1177" s="1094">
        <v>623245</v>
      </c>
      <c r="J1177" s="1094">
        <v>623245</v>
      </c>
      <c r="K1177" s="1094">
        <v>488060</v>
      </c>
      <c r="L1177" s="1094">
        <v>539095</v>
      </c>
    </row>
    <row r="1180" spans="1:12">
      <c r="A1180" s="1101" t="s">
        <v>2534</v>
      </c>
      <c r="C1180" s="1101" t="s">
        <v>2535</v>
      </c>
    </row>
    <row r="1181" spans="1:12">
      <c r="A1181" s="1097" t="s">
        <v>1753</v>
      </c>
      <c r="B1181" s="1097" t="s">
        <v>512</v>
      </c>
      <c r="F1181" s="1096">
        <v>0</v>
      </c>
      <c r="G1181" s="1096">
        <v>300000000</v>
      </c>
      <c r="H1181" s="1096">
        <v>300000000</v>
      </c>
      <c r="I1181" s="1096">
        <v>299890243.13999999</v>
      </c>
      <c r="J1181" s="1096">
        <v>299890243.13999999</v>
      </c>
      <c r="K1181" s="1096">
        <v>212650000</v>
      </c>
      <c r="L1181" s="1096">
        <v>109756.86</v>
      </c>
    </row>
    <row r="1182" spans="1:12">
      <c r="E1182" s="1091" t="s">
        <v>2669</v>
      </c>
      <c r="F1182" s="1094">
        <v>0</v>
      </c>
      <c r="G1182" s="1094">
        <v>300000000</v>
      </c>
      <c r="H1182" s="1094">
        <v>300000000</v>
      </c>
      <c r="I1182" s="1094">
        <v>299890243.13999999</v>
      </c>
      <c r="J1182" s="1094">
        <v>299890243.13999999</v>
      </c>
      <c r="K1182" s="1094">
        <v>212650000</v>
      </c>
      <c r="L1182" s="1094">
        <v>109756.86</v>
      </c>
    </row>
    <row r="1185" spans="1:12">
      <c r="A1185" s="1101" t="s">
        <v>2330</v>
      </c>
      <c r="C1185" s="1101" t="s">
        <v>2331</v>
      </c>
    </row>
    <row r="1186" spans="1:12">
      <c r="A1186" s="1097" t="s">
        <v>921</v>
      </c>
      <c r="B1186" s="1097" t="s">
        <v>457</v>
      </c>
      <c r="F1186" s="1096">
        <v>0</v>
      </c>
      <c r="G1186" s="1096">
        <v>1048845.81</v>
      </c>
      <c r="H1186" s="1096">
        <v>1048845.81</v>
      </c>
      <c r="I1186" s="1096">
        <v>0</v>
      </c>
      <c r="J1186" s="1096">
        <v>0</v>
      </c>
      <c r="K1186" s="1096">
        <v>0</v>
      </c>
      <c r="L1186" s="1096">
        <v>1048845.81</v>
      </c>
    </row>
    <row r="1187" spans="1:12">
      <c r="A1187" s="1097" t="s">
        <v>1771</v>
      </c>
      <c r="B1187" s="1097" t="s">
        <v>520</v>
      </c>
      <c r="F1187" s="1096">
        <v>0</v>
      </c>
      <c r="G1187" s="1096">
        <v>449505.35</v>
      </c>
      <c r="H1187" s="1096">
        <v>449505.35</v>
      </c>
      <c r="I1187" s="1096">
        <v>0</v>
      </c>
      <c r="J1187" s="1096">
        <v>0</v>
      </c>
      <c r="K1187" s="1096">
        <v>0</v>
      </c>
      <c r="L1187" s="1096">
        <v>449505.35</v>
      </c>
    </row>
    <row r="1188" spans="1:12">
      <c r="E1188" s="1091" t="s">
        <v>2669</v>
      </c>
      <c r="F1188" s="1094">
        <v>0</v>
      </c>
      <c r="G1188" s="1094">
        <v>1498351.16</v>
      </c>
      <c r="H1188" s="1094">
        <v>1498351.16</v>
      </c>
      <c r="I1188" s="1094">
        <v>0</v>
      </c>
      <c r="J1188" s="1094">
        <v>0</v>
      </c>
      <c r="K1188" s="1094">
        <v>0</v>
      </c>
      <c r="L1188" s="1094">
        <v>1498351.16</v>
      </c>
    </row>
    <row r="1191" spans="1:12">
      <c r="A1191" s="1101" t="s">
        <v>2544</v>
      </c>
      <c r="C1191" s="1101" t="s">
        <v>2545</v>
      </c>
    </row>
    <row r="1192" spans="1:12">
      <c r="A1192" s="1097" t="s">
        <v>1771</v>
      </c>
      <c r="B1192" s="1097" t="s">
        <v>520</v>
      </c>
      <c r="F1192" s="1096">
        <v>0</v>
      </c>
      <c r="G1192" s="1096">
        <v>3133738</v>
      </c>
      <c r="H1192" s="1096">
        <v>3133738</v>
      </c>
      <c r="I1192" s="1096">
        <v>289275.03999999998</v>
      </c>
      <c r="J1192" s="1096">
        <v>289275.03999999998</v>
      </c>
      <c r="K1192" s="1096">
        <v>137856.44</v>
      </c>
      <c r="L1192" s="1096">
        <v>2844462.96</v>
      </c>
    </row>
    <row r="1193" spans="1:12">
      <c r="E1193" s="1091" t="s">
        <v>2669</v>
      </c>
      <c r="F1193" s="1094">
        <v>0</v>
      </c>
      <c r="G1193" s="1094">
        <v>3133738</v>
      </c>
      <c r="H1193" s="1094">
        <v>3133738</v>
      </c>
      <c r="I1193" s="1094">
        <v>289275.03999999998</v>
      </c>
      <c r="J1193" s="1094">
        <v>289275.03999999998</v>
      </c>
      <c r="K1193" s="1094">
        <v>137856.44</v>
      </c>
      <c r="L1193" s="1094">
        <v>2844462.96</v>
      </c>
    </row>
    <row r="1196" spans="1:12">
      <c r="A1196" s="1101" t="s">
        <v>2546</v>
      </c>
      <c r="C1196" s="1101" t="s">
        <v>2547</v>
      </c>
    </row>
    <row r="1197" spans="1:12">
      <c r="A1197" s="1097" t="s">
        <v>1771</v>
      </c>
      <c r="B1197" s="1097" t="s">
        <v>520</v>
      </c>
      <c r="F1197" s="1096">
        <v>0</v>
      </c>
      <c r="G1197" s="1096">
        <v>13270321</v>
      </c>
      <c r="H1197" s="1096">
        <v>13270321</v>
      </c>
      <c r="I1197" s="1096">
        <v>0</v>
      </c>
      <c r="J1197" s="1096">
        <v>0</v>
      </c>
      <c r="K1197" s="1096">
        <v>0</v>
      </c>
      <c r="L1197" s="1096">
        <v>13270321</v>
      </c>
    </row>
    <row r="1198" spans="1:12">
      <c r="E1198" s="1091" t="s">
        <v>2669</v>
      </c>
      <c r="F1198" s="1094">
        <v>0</v>
      </c>
      <c r="G1198" s="1094">
        <v>13270321</v>
      </c>
      <c r="H1198" s="1094">
        <v>13270321</v>
      </c>
      <c r="I1198" s="1094">
        <v>0</v>
      </c>
      <c r="J1198" s="1094">
        <v>0</v>
      </c>
      <c r="K1198" s="1094">
        <v>0</v>
      </c>
      <c r="L1198" s="1094">
        <v>13270321</v>
      </c>
    </row>
    <row r="1201" spans="1:12">
      <c r="A1201" s="1101" t="s">
        <v>2332</v>
      </c>
      <c r="C1201" s="1101" t="s">
        <v>2333</v>
      </c>
    </row>
    <row r="1202" spans="1:12">
      <c r="A1202" s="1097" t="s">
        <v>921</v>
      </c>
      <c r="B1202" s="1097" t="s">
        <v>457</v>
      </c>
      <c r="F1202" s="1096">
        <v>8200000</v>
      </c>
      <c r="G1202" s="1096">
        <v>-8200000</v>
      </c>
      <c r="H1202" s="1096">
        <v>0</v>
      </c>
      <c r="I1202" s="1096">
        <v>0</v>
      </c>
      <c r="J1202" s="1096">
        <v>0</v>
      </c>
      <c r="K1202" s="1096">
        <v>0</v>
      </c>
      <c r="L1202" s="1096">
        <v>0</v>
      </c>
    </row>
    <row r="1203" spans="1:12">
      <c r="E1203" s="1091" t="s">
        <v>2669</v>
      </c>
      <c r="F1203" s="1094">
        <v>8200000</v>
      </c>
      <c r="G1203" s="1094">
        <v>-8200000</v>
      </c>
      <c r="H1203" s="1094">
        <v>0</v>
      </c>
      <c r="I1203" s="1094">
        <v>0</v>
      </c>
      <c r="J1203" s="1094">
        <v>0</v>
      </c>
      <c r="K1203" s="1094">
        <v>0</v>
      </c>
      <c r="L1203" s="1094">
        <v>0</v>
      </c>
    </row>
    <row r="1206" spans="1:12">
      <c r="A1206" s="1101" t="s">
        <v>2334</v>
      </c>
      <c r="C1206" s="1101" t="s">
        <v>2335</v>
      </c>
    </row>
    <row r="1207" spans="1:12">
      <c r="A1207" s="1097" t="s">
        <v>921</v>
      </c>
      <c r="B1207" s="1097" t="s">
        <v>457</v>
      </c>
      <c r="F1207" s="1096">
        <v>0</v>
      </c>
      <c r="G1207" s="1096">
        <v>87945.31</v>
      </c>
      <c r="H1207" s="1096">
        <v>87945.31</v>
      </c>
      <c r="I1207" s="1096">
        <v>0</v>
      </c>
      <c r="J1207" s="1096">
        <v>0</v>
      </c>
      <c r="K1207" s="1096">
        <v>0</v>
      </c>
      <c r="L1207" s="1096">
        <v>87945.31</v>
      </c>
    </row>
    <row r="1208" spans="1:12">
      <c r="E1208" s="1091" t="s">
        <v>2669</v>
      </c>
      <c r="F1208" s="1094">
        <v>0</v>
      </c>
      <c r="G1208" s="1094">
        <v>87945.31</v>
      </c>
      <c r="H1208" s="1094">
        <v>87945.31</v>
      </c>
      <c r="I1208" s="1094">
        <v>0</v>
      </c>
      <c r="J1208" s="1094">
        <v>0</v>
      </c>
      <c r="K1208" s="1094">
        <v>0</v>
      </c>
      <c r="L1208" s="1094">
        <v>87945.31</v>
      </c>
    </row>
    <row r="1211" spans="1:12">
      <c r="A1211" s="1101" t="s">
        <v>2336</v>
      </c>
      <c r="C1211" s="1101" t="s">
        <v>2337</v>
      </c>
    </row>
    <row r="1212" spans="1:12">
      <c r="A1212" s="1097" t="s">
        <v>921</v>
      </c>
      <c r="B1212" s="1097" t="s">
        <v>457</v>
      </c>
      <c r="F1212" s="1096">
        <v>37393236</v>
      </c>
      <c r="G1212" s="1096">
        <v>-37393236</v>
      </c>
      <c r="H1212" s="1096">
        <v>0</v>
      </c>
      <c r="I1212" s="1096">
        <v>0</v>
      </c>
      <c r="J1212" s="1096">
        <v>0</v>
      </c>
      <c r="K1212" s="1096">
        <v>0</v>
      </c>
      <c r="L1212" s="1096">
        <v>0</v>
      </c>
    </row>
    <row r="1213" spans="1:12">
      <c r="E1213" s="1091" t="s">
        <v>2669</v>
      </c>
      <c r="F1213" s="1094">
        <v>37393236</v>
      </c>
      <c r="G1213" s="1094">
        <v>-37393236</v>
      </c>
      <c r="H1213" s="1094">
        <v>0</v>
      </c>
      <c r="I1213" s="1094">
        <v>0</v>
      </c>
      <c r="J1213" s="1094">
        <v>0</v>
      </c>
      <c r="K1213" s="1094">
        <v>0</v>
      </c>
      <c r="L1213" s="1094">
        <v>0</v>
      </c>
    </row>
    <row r="1216" spans="1:12">
      <c r="A1216" s="1101" t="s">
        <v>2338</v>
      </c>
      <c r="C1216" s="1101" t="s">
        <v>2339</v>
      </c>
    </row>
    <row r="1217" spans="1:12">
      <c r="A1217" s="1097" t="s">
        <v>1771</v>
      </c>
      <c r="B1217" s="1097" t="s">
        <v>520</v>
      </c>
      <c r="F1217" s="1096">
        <v>0</v>
      </c>
      <c r="G1217" s="1096">
        <v>38136010.590000004</v>
      </c>
      <c r="H1217" s="1096">
        <v>38136010.590000004</v>
      </c>
      <c r="I1217" s="1096">
        <v>0</v>
      </c>
      <c r="J1217" s="1096">
        <v>0</v>
      </c>
      <c r="K1217" s="1096">
        <v>0</v>
      </c>
      <c r="L1217" s="1096">
        <v>38136010.590000004</v>
      </c>
    </row>
    <row r="1218" spans="1:12">
      <c r="E1218" s="1091" t="s">
        <v>2669</v>
      </c>
      <c r="F1218" s="1094">
        <v>0</v>
      </c>
      <c r="G1218" s="1094">
        <v>38136010.590000004</v>
      </c>
      <c r="H1218" s="1094">
        <v>38136010.590000004</v>
      </c>
      <c r="I1218" s="1094">
        <v>0</v>
      </c>
      <c r="J1218" s="1094">
        <v>0</v>
      </c>
      <c r="K1218" s="1094">
        <v>0</v>
      </c>
      <c r="L1218" s="1094">
        <v>38136010.590000004</v>
      </c>
    </row>
    <row r="1221" spans="1:12">
      <c r="A1221" s="1101" t="s">
        <v>2340</v>
      </c>
      <c r="C1221" s="1101" t="s">
        <v>2341</v>
      </c>
    </row>
    <row r="1222" spans="1:12">
      <c r="A1222" s="1097" t="s">
        <v>921</v>
      </c>
      <c r="B1222" s="1097" t="s">
        <v>457</v>
      </c>
      <c r="F1222" s="1096">
        <v>0</v>
      </c>
      <c r="G1222" s="1096">
        <v>3038924.13</v>
      </c>
      <c r="H1222" s="1096">
        <v>3038924.13</v>
      </c>
      <c r="I1222" s="1096">
        <v>0</v>
      </c>
      <c r="J1222" s="1096">
        <v>0</v>
      </c>
      <c r="K1222" s="1096">
        <v>0</v>
      </c>
      <c r="L1222" s="1096">
        <v>3038924.13</v>
      </c>
    </row>
    <row r="1223" spans="1:12">
      <c r="E1223" s="1091" t="s">
        <v>2669</v>
      </c>
      <c r="F1223" s="1094">
        <v>0</v>
      </c>
      <c r="G1223" s="1094">
        <v>3038924.13</v>
      </c>
      <c r="H1223" s="1094">
        <v>3038924.13</v>
      </c>
      <c r="I1223" s="1094">
        <v>0</v>
      </c>
      <c r="J1223" s="1094">
        <v>0</v>
      </c>
      <c r="K1223" s="1094">
        <v>0</v>
      </c>
      <c r="L1223" s="1094">
        <v>3038924.13</v>
      </c>
    </row>
    <row r="1226" spans="1:12">
      <c r="A1226" s="1101" t="s">
        <v>2342</v>
      </c>
      <c r="C1226" s="1101" t="s">
        <v>2343</v>
      </c>
    </row>
    <row r="1227" spans="1:12">
      <c r="A1227" s="1097" t="s">
        <v>921</v>
      </c>
      <c r="B1227" s="1097" t="s">
        <v>457</v>
      </c>
      <c r="F1227" s="1096">
        <v>0</v>
      </c>
      <c r="G1227" s="1096">
        <v>39019.07</v>
      </c>
      <c r="H1227" s="1096">
        <v>39019.07</v>
      </c>
      <c r="I1227" s="1096">
        <v>0</v>
      </c>
      <c r="J1227" s="1096">
        <v>0</v>
      </c>
      <c r="K1227" s="1096">
        <v>0</v>
      </c>
      <c r="L1227" s="1096">
        <v>39019.07</v>
      </c>
    </row>
    <row r="1228" spans="1:12">
      <c r="A1228" s="1097" t="s">
        <v>1773</v>
      </c>
      <c r="B1228" s="1097" t="s">
        <v>521</v>
      </c>
      <c r="F1228" s="1096">
        <v>0</v>
      </c>
      <c r="G1228" s="1096">
        <v>8592663.3000000007</v>
      </c>
      <c r="H1228" s="1096">
        <v>8592663.3000000007</v>
      </c>
      <c r="I1228" s="1096">
        <v>8510664.3300000001</v>
      </c>
      <c r="J1228" s="1096">
        <v>8510664.3300000001</v>
      </c>
      <c r="K1228" s="1096">
        <v>1663830.8</v>
      </c>
      <c r="L1228" s="1096">
        <v>81998.97</v>
      </c>
    </row>
    <row r="1229" spans="1:12">
      <c r="E1229" s="1091" t="s">
        <v>2669</v>
      </c>
      <c r="F1229" s="1094">
        <v>0</v>
      </c>
      <c r="G1229" s="1094">
        <v>8631682.370000001</v>
      </c>
      <c r="H1229" s="1094">
        <v>8631682.370000001</v>
      </c>
      <c r="I1229" s="1094">
        <v>8510664.3300000001</v>
      </c>
      <c r="J1229" s="1094">
        <v>8510664.3300000001</v>
      </c>
      <c r="K1229" s="1094">
        <v>1663830.8</v>
      </c>
      <c r="L1229" s="1094">
        <v>121018.04</v>
      </c>
    </row>
    <row r="1232" spans="1:12">
      <c r="A1232" s="1101" t="s">
        <v>2344</v>
      </c>
      <c r="C1232" s="1101" t="s">
        <v>2345</v>
      </c>
    </row>
    <row r="1233" spans="1:12">
      <c r="A1233" s="1097" t="s">
        <v>1771</v>
      </c>
      <c r="B1233" s="1097" t="s">
        <v>520</v>
      </c>
      <c r="F1233" s="1096">
        <v>0</v>
      </c>
      <c r="G1233" s="1096">
        <v>54154131.450000003</v>
      </c>
      <c r="H1233" s="1096">
        <v>54154131.450000003</v>
      </c>
      <c r="I1233" s="1096">
        <v>49795484.140000001</v>
      </c>
      <c r="J1233" s="1096">
        <v>49795484.140000001</v>
      </c>
      <c r="K1233" s="1096">
        <v>37102377.359999999</v>
      </c>
      <c r="L1233" s="1096">
        <v>4358647.3099999996</v>
      </c>
    </row>
    <row r="1234" spans="1:12">
      <c r="E1234" s="1091" t="s">
        <v>2669</v>
      </c>
      <c r="F1234" s="1094">
        <v>0</v>
      </c>
      <c r="G1234" s="1094">
        <v>54154131.450000003</v>
      </c>
      <c r="H1234" s="1094">
        <v>54154131.450000003</v>
      </c>
      <c r="I1234" s="1094">
        <v>49795484.140000001</v>
      </c>
      <c r="J1234" s="1094">
        <v>49795484.140000001</v>
      </c>
      <c r="K1234" s="1094">
        <v>37102377.359999999</v>
      </c>
      <c r="L1234" s="1094">
        <v>4358647.3099999996</v>
      </c>
    </row>
    <row r="1237" spans="1:12">
      <c r="A1237" s="1101" t="s">
        <v>2346</v>
      </c>
      <c r="C1237" s="1101" t="s">
        <v>2347</v>
      </c>
    </row>
    <row r="1238" spans="1:12">
      <c r="A1238" s="1097" t="s">
        <v>921</v>
      </c>
      <c r="B1238" s="1097" t="s">
        <v>457</v>
      </c>
      <c r="F1238" s="1096">
        <v>0</v>
      </c>
      <c r="G1238" s="1096">
        <v>23852691.390000001</v>
      </c>
      <c r="H1238" s="1096">
        <v>23852691.390000001</v>
      </c>
      <c r="I1238" s="1096">
        <v>0</v>
      </c>
      <c r="J1238" s="1096">
        <v>0</v>
      </c>
      <c r="K1238" s="1096">
        <v>0</v>
      </c>
      <c r="L1238" s="1096">
        <v>23852691.390000001</v>
      </c>
    </row>
    <row r="1239" spans="1:12">
      <c r="A1239" s="1097" t="s">
        <v>1771</v>
      </c>
      <c r="B1239" s="1097" t="s">
        <v>520</v>
      </c>
      <c r="F1239" s="1096">
        <v>0</v>
      </c>
      <c r="G1239" s="1096">
        <v>109166378.95</v>
      </c>
      <c r="H1239" s="1096">
        <v>109166378.95</v>
      </c>
      <c r="I1239" s="1096">
        <v>109166378.95</v>
      </c>
      <c r="J1239" s="1096">
        <v>109166378.95</v>
      </c>
      <c r="K1239" s="1096">
        <v>109166378.95</v>
      </c>
      <c r="L1239" s="1096">
        <v>0</v>
      </c>
    </row>
    <row r="1240" spans="1:12">
      <c r="E1240" s="1091" t="s">
        <v>2669</v>
      </c>
      <c r="F1240" s="1094">
        <v>0</v>
      </c>
      <c r="G1240" s="1094">
        <v>133019070.34</v>
      </c>
      <c r="H1240" s="1094">
        <v>133019070.34</v>
      </c>
      <c r="I1240" s="1094">
        <v>109166378.95</v>
      </c>
      <c r="J1240" s="1094">
        <v>109166378.95</v>
      </c>
      <c r="K1240" s="1094">
        <v>109166378.95</v>
      </c>
      <c r="L1240" s="1094">
        <v>23852691.390000001</v>
      </c>
    </row>
    <row r="1243" spans="1:12">
      <c r="A1243" s="1101" t="s">
        <v>2348</v>
      </c>
      <c r="C1243" s="1101" t="s">
        <v>2349</v>
      </c>
    </row>
    <row r="1244" spans="1:12">
      <c r="A1244" s="1097" t="s">
        <v>1773</v>
      </c>
      <c r="B1244" s="1097" t="s">
        <v>521</v>
      </c>
      <c r="F1244" s="1096">
        <v>0</v>
      </c>
      <c r="G1244" s="1096">
        <v>52795918.579999998</v>
      </c>
      <c r="H1244" s="1096">
        <v>52795918.579999998</v>
      </c>
      <c r="I1244" s="1096">
        <v>52710216.509999998</v>
      </c>
      <c r="J1244" s="1096">
        <v>52710216.509999998</v>
      </c>
      <c r="K1244" s="1096">
        <v>12011378.689999999</v>
      </c>
      <c r="L1244" s="1096">
        <v>85702.07</v>
      </c>
    </row>
    <row r="1245" spans="1:12">
      <c r="E1245" s="1091" t="s">
        <v>2669</v>
      </c>
      <c r="F1245" s="1094">
        <v>0</v>
      </c>
      <c r="G1245" s="1094">
        <v>52795918.579999998</v>
      </c>
      <c r="H1245" s="1094">
        <v>52795918.579999998</v>
      </c>
      <c r="I1245" s="1094">
        <v>52710216.509999998</v>
      </c>
      <c r="J1245" s="1094">
        <v>52710216.509999998</v>
      </c>
      <c r="K1245" s="1094">
        <v>12011378.689999999</v>
      </c>
      <c r="L1245" s="1094">
        <v>85702.07</v>
      </c>
    </row>
    <row r="1248" spans="1:12">
      <c r="A1248" s="1101" t="s">
        <v>2350</v>
      </c>
      <c r="C1248" s="1101" t="s">
        <v>2351</v>
      </c>
    </row>
    <row r="1249" spans="1:12">
      <c r="A1249" s="1097" t="s">
        <v>1773</v>
      </c>
      <c r="B1249" s="1097" t="s">
        <v>521</v>
      </c>
      <c r="F1249" s="1096">
        <v>0</v>
      </c>
      <c r="G1249" s="1096">
        <v>342024.1</v>
      </c>
      <c r="H1249" s="1096">
        <v>342024.1</v>
      </c>
      <c r="I1249" s="1096">
        <v>341800.43</v>
      </c>
      <c r="J1249" s="1096">
        <v>341800.43</v>
      </c>
      <c r="K1249" s="1096">
        <v>341800.43</v>
      </c>
      <c r="L1249" s="1096">
        <v>223.67</v>
      </c>
    </row>
    <row r="1250" spans="1:12">
      <c r="E1250" s="1091" t="s">
        <v>2669</v>
      </c>
      <c r="F1250" s="1094">
        <v>0</v>
      </c>
      <c r="G1250" s="1094">
        <v>342024.1</v>
      </c>
      <c r="H1250" s="1094">
        <v>342024.1</v>
      </c>
      <c r="I1250" s="1094">
        <v>341800.43</v>
      </c>
      <c r="J1250" s="1094">
        <v>341800.43</v>
      </c>
      <c r="K1250" s="1094">
        <v>341800.43</v>
      </c>
      <c r="L1250" s="1094">
        <v>223.67</v>
      </c>
    </row>
    <row r="1253" spans="1:12">
      <c r="A1253" s="1101" t="s">
        <v>2623</v>
      </c>
      <c r="C1253" s="1101" t="s">
        <v>2624</v>
      </c>
    </row>
    <row r="1254" spans="1:12">
      <c r="A1254" s="1097" t="s">
        <v>1807</v>
      </c>
      <c r="B1254" s="1097" t="s">
        <v>535</v>
      </c>
      <c r="F1254" s="1096">
        <v>0</v>
      </c>
      <c r="G1254" s="1096">
        <v>2502509.41</v>
      </c>
      <c r="H1254" s="1096">
        <v>2502509.41</v>
      </c>
      <c r="I1254" s="1096">
        <v>2502345.14</v>
      </c>
      <c r="J1254" s="1096">
        <v>2502345.14</v>
      </c>
      <c r="K1254" s="1096">
        <v>2502345.14</v>
      </c>
      <c r="L1254" s="1096">
        <v>164.27</v>
      </c>
    </row>
    <row r="1255" spans="1:12">
      <c r="E1255" s="1091" t="s">
        <v>2669</v>
      </c>
      <c r="F1255" s="1094">
        <v>0</v>
      </c>
      <c r="G1255" s="1094">
        <v>2502509.41</v>
      </c>
      <c r="H1255" s="1094">
        <v>2502509.41</v>
      </c>
      <c r="I1255" s="1094">
        <v>2502345.14</v>
      </c>
      <c r="J1255" s="1094">
        <v>2502345.14</v>
      </c>
      <c r="K1255" s="1094">
        <v>2502345.14</v>
      </c>
      <c r="L1255" s="1094">
        <v>164.27</v>
      </c>
    </row>
    <row r="1258" spans="1:12">
      <c r="A1258" s="1101" t="s">
        <v>2231</v>
      </c>
      <c r="C1258" s="1101" t="s">
        <v>2232</v>
      </c>
    </row>
    <row r="1259" spans="1:12">
      <c r="A1259" s="1097" t="s">
        <v>919</v>
      </c>
      <c r="B1259" s="1097" t="s">
        <v>456</v>
      </c>
      <c r="F1259" s="1096">
        <v>0</v>
      </c>
      <c r="G1259" s="1096">
        <v>2066425.41</v>
      </c>
      <c r="H1259" s="1096">
        <v>2066425.41</v>
      </c>
      <c r="I1259" s="1096">
        <v>2066425.41</v>
      </c>
      <c r="J1259" s="1096">
        <v>2066425.41</v>
      </c>
      <c r="K1259" s="1096">
        <v>2066425.41</v>
      </c>
      <c r="L1259" s="1096">
        <v>0</v>
      </c>
    </row>
    <row r="1260" spans="1:12">
      <c r="E1260" s="1091" t="s">
        <v>2669</v>
      </c>
      <c r="F1260" s="1094">
        <v>0</v>
      </c>
      <c r="G1260" s="1094">
        <v>2066425.41</v>
      </c>
      <c r="H1260" s="1094">
        <v>2066425.41</v>
      </c>
      <c r="I1260" s="1094">
        <v>2066425.41</v>
      </c>
      <c r="J1260" s="1094">
        <v>2066425.41</v>
      </c>
      <c r="K1260" s="1094">
        <v>2066425.41</v>
      </c>
      <c r="L1260" s="1094">
        <v>0</v>
      </c>
    </row>
    <row r="1263" spans="1:12">
      <c r="A1263" s="1101" t="s">
        <v>2352</v>
      </c>
      <c r="C1263" s="1101" t="s">
        <v>2353</v>
      </c>
    </row>
    <row r="1264" spans="1:12">
      <c r="A1264" s="1097" t="s">
        <v>1715</v>
      </c>
      <c r="B1264" s="1097" t="s">
        <v>496</v>
      </c>
      <c r="F1264" s="1096">
        <v>0</v>
      </c>
      <c r="G1264" s="1096">
        <v>77260603</v>
      </c>
      <c r="H1264" s="1096">
        <v>77260603</v>
      </c>
      <c r="I1264" s="1096">
        <v>76915931.040000007</v>
      </c>
      <c r="J1264" s="1096">
        <v>76915931.040000007</v>
      </c>
      <c r="K1264" s="1096">
        <v>45603455.5</v>
      </c>
      <c r="L1264" s="1096">
        <v>344671.96</v>
      </c>
    </row>
    <row r="1265" spans="1:12">
      <c r="E1265" s="1091" t="s">
        <v>2669</v>
      </c>
      <c r="F1265" s="1094">
        <v>0</v>
      </c>
      <c r="G1265" s="1094">
        <v>77260603</v>
      </c>
      <c r="H1265" s="1094">
        <v>77260603</v>
      </c>
      <c r="I1265" s="1094">
        <v>76915931.040000007</v>
      </c>
      <c r="J1265" s="1094">
        <v>76915931.040000007</v>
      </c>
      <c r="K1265" s="1094">
        <v>45603455.5</v>
      </c>
      <c r="L1265" s="1094">
        <v>344671.96</v>
      </c>
    </row>
    <row r="1268" spans="1:12">
      <c r="A1268" s="1101" t="s">
        <v>2481</v>
      </c>
      <c r="C1268" s="1101" t="s">
        <v>174</v>
      </c>
    </row>
    <row r="1269" spans="1:12">
      <c r="A1269" s="1097" t="s">
        <v>923</v>
      </c>
      <c r="B1269" s="1097" t="s">
        <v>458</v>
      </c>
      <c r="F1269" s="1096">
        <v>2983445</v>
      </c>
      <c r="G1269" s="1096">
        <v>0</v>
      </c>
      <c r="H1269" s="1096">
        <v>2983445</v>
      </c>
      <c r="I1269" s="1096">
        <v>2474000</v>
      </c>
      <c r="J1269" s="1096">
        <v>2474000</v>
      </c>
      <c r="K1269" s="1096">
        <v>2474000</v>
      </c>
      <c r="L1269" s="1096">
        <v>509445</v>
      </c>
    </row>
    <row r="1270" spans="1:12">
      <c r="E1270" s="1091" t="s">
        <v>2669</v>
      </c>
      <c r="F1270" s="1094">
        <v>2983445</v>
      </c>
      <c r="G1270" s="1094">
        <v>0</v>
      </c>
      <c r="H1270" s="1094">
        <v>2983445</v>
      </c>
      <c r="I1270" s="1094">
        <v>2474000</v>
      </c>
      <c r="J1270" s="1094">
        <v>2474000</v>
      </c>
      <c r="K1270" s="1094">
        <v>2474000</v>
      </c>
      <c r="L1270" s="1094">
        <v>509445</v>
      </c>
    </row>
    <row r="1273" spans="1:12">
      <c r="A1273" s="1101" t="s">
        <v>2482</v>
      </c>
      <c r="C1273" s="1101" t="s">
        <v>2483</v>
      </c>
    </row>
    <row r="1274" spans="1:12">
      <c r="A1274" s="1097" t="s">
        <v>923</v>
      </c>
      <c r="B1274" s="1097" t="s">
        <v>458</v>
      </c>
      <c r="F1274" s="1096">
        <v>0</v>
      </c>
      <c r="G1274" s="1096">
        <v>31147000</v>
      </c>
      <c r="H1274" s="1096">
        <v>31147000</v>
      </c>
      <c r="I1274" s="1096">
        <v>31147000</v>
      </c>
      <c r="J1274" s="1096">
        <v>31147000</v>
      </c>
      <c r="K1274" s="1096">
        <v>31147000</v>
      </c>
      <c r="L1274" s="1096">
        <v>0</v>
      </c>
    </row>
    <row r="1275" spans="1:12">
      <c r="E1275" s="1091" t="s">
        <v>2669</v>
      </c>
      <c r="F1275" s="1094">
        <v>0</v>
      </c>
      <c r="G1275" s="1094">
        <v>31147000</v>
      </c>
      <c r="H1275" s="1094">
        <v>31147000</v>
      </c>
      <c r="I1275" s="1094">
        <v>31147000</v>
      </c>
      <c r="J1275" s="1094">
        <v>31147000</v>
      </c>
      <c r="K1275" s="1094">
        <v>31147000</v>
      </c>
      <c r="L1275" s="1094">
        <v>0</v>
      </c>
    </row>
    <row r="1278" spans="1:12">
      <c r="A1278" s="1101" t="s">
        <v>2227</v>
      </c>
      <c r="C1278" s="1101" t="s">
        <v>2228</v>
      </c>
    </row>
    <row r="1279" spans="1:12">
      <c r="A1279" s="1097" t="s">
        <v>921</v>
      </c>
      <c r="B1279" s="1097" t="s">
        <v>457</v>
      </c>
      <c r="F1279" s="1096">
        <v>0</v>
      </c>
      <c r="G1279" s="1096">
        <v>69.319999999999993</v>
      </c>
      <c r="H1279" s="1096">
        <v>69.319999999999993</v>
      </c>
      <c r="I1279" s="1096">
        <v>0</v>
      </c>
      <c r="J1279" s="1096">
        <v>0</v>
      </c>
      <c r="K1279" s="1096">
        <v>0</v>
      </c>
      <c r="L1279" s="1096">
        <v>69.319999999999993</v>
      </c>
    </row>
    <row r="1280" spans="1:12">
      <c r="E1280" s="1091" t="s">
        <v>2669</v>
      </c>
      <c r="F1280" s="1094">
        <v>0</v>
      </c>
      <c r="G1280" s="1094">
        <v>69.319999999999993</v>
      </c>
      <c r="H1280" s="1094">
        <v>69.319999999999993</v>
      </c>
      <c r="I1280" s="1094">
        <v>0</v>
      </c>
      <c r="J1280" s="1094">
        <v>0</v>
      </c>
      <c r="K1280" s="1094">
        <v>0</v>
      </c>
      <c r="L1280" s="1094">
        <v>69.319999999999993</v>
      </c>
    </row>
    <row r="1283" spans="1:12">
      <c r="A1283" s="1101" t="s">
        <v>2354</v>
      </c>
      <c r="C1283" s="1101" t="s">
        <v>2228</v>
      </c>
    </row>
    <row r="1284" spans="1:12">
      <c r="A1284" s="1097" t="s">
        <v>921</v>
      </c>
      <c r="B1284" s="1097" t="s">
        <v>457</v>
      </c>
      <c r="F1284" s="1096">
        <v>108037413</v>
      </c>
      <c r="G1284" s="1096">
        <v>-107401905.3</v>
      </c>
      <c r="H1284" s="1096">
        <v>635507.69999999995</v>
      </c>
      <c r="I1284" s="1096">
        <v>0</v>
      </c>
      <c r="J1284" s="1096">
        <v>0</v>
      </c>
      <c r="K1284" s="1096">
        <v>0</v>
      </c>
      <c r="L1284" s="1096">
        <v>635507.69999999995</v>
      </c>
    </row>
    <row r="1285" spans="1:12">
      <c r="A1285" s="1097" t="s">
        <v>1715</v>
      </c>
      <c r="B1285" s="1097" t="s">
        <v>496</v>
      </c>
      <c r="F1285" s="1096">
        <v>0</v>
      </c>
      <c r="G1285" s="1096">
        <v>72690068.829999998</v>
      </c>
      <c r="H1285" s="1096">
        <v>72690068.829999998</v>
      </c>
      <c r="I1285" s="1096">
        <v>72690068.829999998</v>
      </c>
      <c r="J1285" s="1096">
        <v>72690068.829999998</v>
      </c>
      <c r="K1285" s="1096">
        <v>66596307.420000002</v>
      </c>
      <c r="L1285" s="1096">
        <v>0</v>
      </c>
    </row>
    <row r="1286" spans="1:12">
      <c r="A1286" s="1097" t="s">
        <v>2682</v>
      </c>
      <c r="B1286" s="1097" t="s">
        <v>558</v>
      </c>
      <c r="F1286" s="1096">
        <v>0</v>
      </c>
      <c r="G1286" s="1096">
        <v>117566774.13</v>
      </c>
      <c r="H1286" s="1096">
        <v>117566774.13</v>
      </c>
      <c r="I1286" s="1096">
        <v>117566774.13</v>
      </c>
      <c r="J1286" s="1096">
        <v>117566774.13</v>
      </c>
      <c r="K1286" s="1096">
        <v>117566774.13</v>
      </c>
      <c r="L1286" s="1096">
        <v>0</v>
      </c>
    </row>
    <row r="1287" spans="1:12">
      <c r="E1287" s="1091" t="s">
        <v>2669</v>
      </c>
      <c r="F1287" s="1094">
        <v>108037413</v>
      </c>
      <c r="G1287" s="1094">
        <v>82854937.659999996</v>
      </c>
      <c r="H1287" s="1094">
        <v>190892350.66</v>
      </c>
      <c r="I1287" s="1094">
        <v>190256842.96000001</v>
      </c>
      <c r="J1287" s="1094">
        <v>190256842.96000001</v>
      </c>
      <c r="K1287" s="1094">
        <v>184163081.55000001</v>
      </c>
      <c r="L1287" s="1094">
        <v>635507.69999999995</v>
      </c>
    </row>
    <row r="1290" spans="1:12">
      <c r="A1290" s="1101" t="s">
        <v>2484</v>
      </c>
      <c r="C1290" s="1101" t="s">
        <v>2485</v>
      </c>
    </row>
    <row r="1291" spans="1:12">
      <c r="A1291" s="1097" t="s">
        <v>923</v>
      </c>
      <c r="B1291" s="1097" t="s">
        <v>458</v>
      </c>
      <c r="F1291" s="1096">
        <v>0</v>
      </c>
      <c r="G1291" s="1096">
        <v>1500000</v>
      </c>
      <c r="H1291" s="1096">
        <v>1500000</v>
      </c>
      <c r="I1291" s="1096">
        <v>1500000</v>
      </c>
      <c r="J1291" s="1096">
        <v>1500000</v>
      </c>
      <c r="K1291" s="1096">
        <v>1500000</v>
      </c>
      <c r="L1291" s="1096">
        <v>0</v>
      </c>
    </row>
    <row r="1292" spans="1:12">
      <c r="E1292" s="1091" t="s">
        <v>2669</v>
      </c>
      <c r="F1292" s="1094">
        <v>0</v>
      </c>
      <c r="G1292" s="1094">
        <v>1500000</v>
      </c>
      <c r="H1292" s="1094">
        <v>1500000</v>
      </c>
      <c r="I1292" s="1094">
        <v>1500000</v>
      </c>
      <c r="J1292" s="1094">
        <v>1500000</v>
      </c>
      <c r="K1292" s="1094">
        <v>1500000</v>
      </c>
      <c r="L1292" s="1094">
        <v>0</v>
      </c>
    </row>
    <row r="1295" spans="1:12">
      <c r="A1295" s="1101" t="s">
        <v>2355</v>
      </c>
      <c r="C1295" s="1101" t="s">
        <v>2356</v>
      </c>
    </row>
    <row r="1296" spans="1:12">
      <c r="A1296" s="1097" t="s">
        <v>921</v>
      </c>
      <c r="B1296" s="1097" t="s">
        <v>457</v>
      </c>
      <c r="F1296" s="1096">
        <v>11287045</v>
      </c>
      <c r="G1296" s="1096">
        <v>-11287045</v>
      </c>
      <c r="H1296" s="1096">
        <v>0</v>
      </c>
      <c r="I1296" s="1096">
        <v>0</v>
      </c>
      <c r="J1296" s="1096">
        <v>0</v>
      </c>
      <c r="K1296" s="1096">
        <v>0</v>
      </c>
      <c r="L1296" s="1096">
        <v>0</v>
      </c>
    </row>
    <row r="1297" spans="1:12">
      <c r="A1297" s="1097" t="s">
        <v>951</v>
      </c>
      <c r="B1297" s="1097" t="s">
        <v>471</v>
      </c>
      <c r="F1297" s="1096">
        <v>0</v>
      </c>
      <c r="G1297" s="1096">
        <v>11767105.9</v>
      </c>
      <c r="H1297" s="1096">
        <v>11767105.9</v>
      </c>
      <c r="I1297" s="1096">
        <v>11679213.77</v>
      </c>
      <c r="J1297" s="1096">
        <v>11679213.77</v>
      </c>
      <c r="K1297" s="1096">
        <v>11679213.77</v>
      </c>
      <c r="L1297" s="1096">
        <v>87892.13</v>
      </c>
    </row>
    <row r="1298" spans="1:12">
      <c r="E1298" s="1091" t="s">
        <v>2669</v>
      </c>
      <c r="F1298" s="1094">
        <v>11287045</v>
      </c>
      <c r="G1298" s="1094">
        <v>480060.9</v>
      </c>
      <c r="H1298" s="1094">
        <v>11767105.9</v>
      </c>
      <c r="I1298" s="1094">
        <v>11679213.77</v>
      </c>
      <c r="J1298" s="1094">
        <v>11679213.77</v>
      </c>
      <c r="K1298" s="1094">
        <v>11679213.77</v>
      </c>
      <c r="L1298" s="1094">
        <v>87892.13</v>
      </c>
    </row>
    <row r="1301" spans="1:12">
      <c r="A1301" s="1101" t="s">
        <v>2357</v>
      </c>
      <c r="C1301" s="1101" t="s">
        <v>2358</v>
      </c>
    </row>
    <row r="1302" spans="1:12">
      <c r="A1302" s="1097" t="s">
        <v>1771</v>
      </c>
      <c r="B1302" s="1097" t="s">
        <v>520</v>
      </c>
      <c r="F1302" s="1096">
        <v>0</v>
      </c>
      <c r="G1302" s="1096">
        <v>2340064.2400000002</v>
      </c>
      <c r="H1302" s="1096">
        <v>2340064.2400000002</v>
      </c>
      <c r="I1302" s="1096">
        <v>0</v>
      </c>
      <c r="J1302" s="1096">
        <v>0</v>
      </c>
      <c r="K1302" s="1096">
        <v>0</v>
      </c>
      <c r="L1302" s="1096">
        <v>2340064.2400000002</v>
      </c>
    </row>
    <row r="1303" spans="1:12">
      <c r="E1303" s="1091" t="s">
        <v>2669</v>
      </c>
      <c r="F1303" s="1094">
        <v>0</v>
      </c>
      <c r="G1303" s="1094">
        <v>2340064.2400000002</v>
      </c>
      <c r="H1303" s="1094">
        <v>2340064.2400000002</v>
      </c>
      <c r="I1303" s="1094">
        <v>0</v>
      </c>
      <c r="J1303" s="1094">
        <v>0</v>
      </c>
      <c r="K1303" s="1094">
        <v>0</v>
      </c>
      <c r="L1303" s="1094">
        <v>2340064.2400000002</v>
      </c>
    </row>
    <row r="1306" spans="1:12">
      <c r="A1306" s="1101" t="s">
        <v>2233</v>
      </c>
      <c r="C1306" s="1101" t="s">
        <v>2234</v>
      </c>
    </row>
    <row r="1307" spans="1:12">
      <c r="A1307" s="1097" t="s">
        <v>919</v>
      </c>
      <c r="B1307" s="1097" t="s">
        <v>456</v>
      </c>
      <c r="F1307" s="1096">
        <v>0</v>
      </c>
      <c r="G1307" s="1096">
        <v>1073949.04</v>
      </c>
      <c r="H1307" s="1096">
        <v>1073949.04</v>
      </c>
      <c r="I1307" s="1096">
        <v>1073949.04</v>
      </c>
      <c r="J1307" s="1096">
        <v>1073949.04</v>
      </c>
      <c r="K1307" s="1096">
        <v>1073949.04</v>
      </c>
      <c r="L1307" s="1096">
        <v>0</v>
      </c>
    </row>
    <row r="1308" spans="1:12">
      <c r="A1308" s="1097" t="s">
        <v>921</v>
      </c>
      <c r="B1308" s="1097" t="s">
        <v>457</v>
      </c>
      <c r="F1308" s="1096">
        <v>2685679</v>
      </c>
      <c r="G1308" s="1096">
        <v>-2685679</v>
      </c>
      <c r="H1308" s="1096">
        <v>0</v>
      </c>
      <c r="I1308" s="1096">
        <v>0</v>
      </c>
      <c r="J1308" s="1096">
        <v>0</v>
      </c>
      <c r="K1308" s="1096">
        <v>0</v>
      </c>
      <c r="L1308" s="1096">
        <v>0</v>
      </c>
    </row>
    <row r="1309" spans="1:12">
      <c r="A1309" s="1097" t="s">
        <v>1095</v>
      </c>
      <c r="B1309" s="1097" t="s">
        <v>476</v>
      </c>
      <c r="F1309" s="1096">
        <v>0</v>
      </c>
      <c r="G1309" s="1096">
        <v>2297429</v>
      </c>
      <c r="H1309" s="1096">
        <v>2297429</v>
      </c>
      <c r="I1309" s="1096">
        <v>2297429</v>
      </c>
      <c r="J1309" s="1096">
        <v>2297429</v>
      </c>
      <c r="K1309" s="1096">
        <v>2297429</v>
      </c>
      <c r="L1309" s="1096">
        <v>0</v>
      </c>
    </row>
    <row r="1310" spans="1:12">
      <c r="E1310" s="1091" t="s">
        <v>2669</v>
      </c>
      <c r="F1310" s="1094">
        <v>2685679</v>
      </c>
      <c r="G1310" s="1094">
        <v>685699.04</v>
      </c>
      <c r="H1310" s="1094">
        <v>3371378.04</v>
      </c>
      <c r="I1310" s="1094">
        <v>3371378.04</v>
      </c>
      <c r="J1310" s="1094">
        <v>3371378.04</v>
      </c>
      <c r="K1310" s="1094">
        <v>3371378.04</v>
      </c>
      <c r="L1310" s="1094">
        <v>0</v>
      </c>
    </row>
    <row r="1313" spans="1:12">
      <c r="A1313" s="1101" t="s">
        <v>2359</v>
      </c>
      <c r="C1313" s="1101" t="s">
        <v>2360</v>
      </c>
    </row>
    <row r="1314" spans="1:12">
      <c r="A1314" s="1097" t="s">
        <v>945</v>
      </c>
      <c r="B1314" s="1097" t="s">
        <v>468</v>
      </c>
      <c r="F1314" s="1096">
        <v>0</v>
      </c>
      <c r="G1314" s="1096">
        <v>62315326</v>
      </c>
      <c r="H1314" s="1096">
        <v>62315326</v>
      </c>
      <c r="I1314" s="1096">
        <v>29123664.84</v>
      </c>
      <c r="J1314" s="1096">
        <v>29123664.84</v>
      </c>
      <c r="K1314" s="1096">
        <v>27893480.66</v>
      </c>
      <c r="L1314" s="1096">
        <v>33191661.16</v>
      </c>
    </row>
    <row r="1315" spans="1:12">
      <c r="E1315" s="1091" t="s">
        <v>2669</v>
      </c>
      <c r="F1315" s="1094">
        <v>0</v>
      </c>
      <c r="G1315" s="1094">
        <v>62315326</v>
      </c>
      <c r="H1315" s="1094">
        <v>62315326</v>
      </c>
      <c r="I1315" s="1094">
        <v>29123664.84</v>
      </c>
      <c r="J1315" s="1094">
        <v>29123664.84</v>
      </c>
      <c r="K1315" s="1094">
        <v>27893480.66</v>
      </c>
      <c r="L1315" s="1094">
        <v>33191661.16</v>
      </c>
    </row>
    <row r="1318" spans="1:12">
      <c r="A1318" s="1101" t="s">
        <v>2579</v>
      </c>
      <c r="C1318" s="1101" t="s">
        <v>2580</v>
      </c>
    </row>
    <row r="1319" spans="1:12">
      <c r="A1319" s="1097" t="s">
        <v>1787</v>
      </c>
      <c r="B1319" s="1097" t="s">
        <v>528</v>
      </c>
      <c r="F1319" s="1096">
        <v>0</v>
      </c>
      <c r="G1319" s="1096">
        <v>812798.54</v>
      </c>
      <c r="H1319" s="1096">
        <v>812798.54</v>
      </c>
      <c r="I1319" s="1096">
        <v>69969.52</v>
      </c>
      <c r="J1319" s="1096">
        <v>69969.52</v>
      </c>
      <c r="K1319" s="1096">
        <v>69969.52</v>
      </c>
      <c r="L1319" s="1096">
        <v>742829.02</v>
      </c>
    </row>
    <row r="1320" spans="1:12">
      <c r="E1320" s="1091" t="s">
        <v>2669</v>
      </c>
      <c r="F1320" s="1094">
        <v>0</v>
      </c>
      <c r="G1320" s="1094">
        <v>812798.54</v>
      </c>
      <c r="H1320" s="1094">
        <v>812798.54</v>
      </c>
      <c r="I1320" s="1094">
        <v>69969.52</v>
      </c>
      <c r="J1320" s="1094">
        <v>69969.52</v>
      </c>
      <c r="K1320" s="1094">
        <v>69969.52</v>
      </c>
      <c r="L1320" s="1094">
        <v>742829.02</v>
      </c>
    </row>
    <row r="1323" spans="1:12">
      <c r="A1323" s="1101" t="s">
        <v>2587</v>
      </c>
      <c r="C1323" s="1101" t="s">
        <v>2588</v>
      </c>
    </row>
    <row r="1324" spans="1:12">
      <c r="A1324" s="1097" t="s">
        <v>1789</v>
      </c>
      <c r="B1324" s="1097" t="s">
        <v>529</v>
      </c>
      <c r="F1324" s="1096">
        <v>0</v>
      </c>
      <c r="G1324" s="1096">
        <v>143394.42000000001</v>
      </c>
      <c r="H1324" s="1096">
        <v>143394.42000000001</v>
      </c>
      <c r="I1324" s="1096">
        <v>143394.42000000001</v>
      </c>
      <c r="J1324" s="1096">
        <v>143394.42000000001</v>
      </c>
      <c r="K1324" s="1096">
        <v>143394.42000000001</v>
      </c>
      <c r="L1324" s="1096">
        <v>0</v>
      </c>
    </row>
    <row r="1325" spans="1:12">
      <c r="E1325" s="1091" t="s">
        <v>2669</v>
      </c>
      <c r="F1325" s="1094">
        <v>0</v>
      </c>
      <c r="G1325" s="1094">
        <v>143394.42000000001</v>
      </c>
      <c r="H1325" s="1094">
        <v>143394.42000000001</v>
      </c>
      <c r="I1325" s="1094">
        <v>143394.42000000001</v>
      </c>
      <c r="J1325" s="1094">
        <v>143394.42000000001</v>
      </c>
      <c r="K1325" s="1094">
        <v>143394.42000000001</v>
      </c>
      <c r="L1325" s="1094">
        <v>0</v>
      </c>
    </row>
    <row r="1328" spans="1:12">
      <c r="A1328" s="1101" t="s">
        <v>2589</v>
      </c>
      <c r="C1328" s="1101" t="s">
        <v>2590</v>
      </c>
    </row>
    <row r="1329" spans="1:12">
      <c r="A1329" s="1097" t="s">
        <v>1789</v>
      </c>
      <c r="B1329" s="1097" t="s">
        <v>529</v>
      </c>
      <c r="F1329" s="1096">
        <v>0</v>
      </c>
      <c r="G1329" s="1096">
        <v>199066.26</v>
      </c>
      <c r="H1329" s="1096">
        <v>199066.26</v>
      </c>
      <c r="I1329" s="1096">
        <v>199066.26</v>
      </c>
      <c r="J1329" s="1096">
        <v>199066.26</v>
      </c>
      <c r="K1329" s="1096">
        <v>199066.26</v>
      </c>
      <c r="L1329" s="1096">
        <v>0</v>
      </c>
    </row>
    <row r="1330" spans="1:12">
      <c r="E1330" s="1091" t="s">
        <v>2669</v>
      </c>
      <c r="F1330" s="1094">
        <v>0</v>
      </c>
      <c r="G1330" s="1094">
        <v>199066.26</v>
      </c>
      <c r="H1330" s="1094">
        <v>199066.26</v>
      </c>
      <c r="I1330" s="1094">
        <v>199066.26</v>
      </c>
      <c r="J1330" s="1094">
        <v>199066.26</v>
      </c>
      <c r="K1330" s="1094">
        <v>199066.26</v>
      </c>
      <c r="L1330" s="1094">
        <v>0</v>
      </c>
    </row>
    <row r="1333" spans="1:12">
      <c r="A1333" s="1101" t="s">
        <v>2607</v>
      </c>
      <c r="C1333" s="1101" t="s">
        <v>2608</v>
      </c>
    </row>
    <row r="1334" spans="1:12">
      <c r="A1334" s="1097" t="s">
        <v>1791</v>
      </c>
      <c r="B1334" s="1097" t="s">
        <v>530</v>
      </c>
      <c r="F1334" s="1096">
        <v>0</v>
      </c>
      <c r="G1334" s="1096">
        <v>490419.12</v>
      </c>
      <c r="H1334" s="1096">
        <v>490419.12</v>
      </c>
      <c r="I1334" s="1096">
        <v>490419.12</v>
      </c>
      <c r="J1334" s="1096">
        <v>490419.12</v>
      </c>
      <c r="K1334" s="1096">
        <v>490419.12</v>
      </c>
      <c r="L1334" s="1096">
        <v>0</v>
      </c>
    </row>
    <row r="1335" spans="1:12">
      <c r="E1335" s="1091" t="s">
        <v>2669</v>
      </c>
      <c r="F1335" s="1094">
        <v>0</v>
      </c>
      <c r="G1335" s="1094">
        <v>490419.12</v>
      </c>
      <c r="H1335" s="1094">
        <v>490419.12</v>
      </c>
      <c r="I1335" s="1094">
        <v>490419.12</v>
      </c>
      <c r="J1335" s="1094">
        <v>490419.12</v>
      </c>
      <c r="K1335" s="1094">
        <v>490419.12</v>
      </c>
      <c r="L1335" s="1094">
        <v>0</v>
      </c>
    </row>
    <row r="1338" spans="1:12">
      <c r="A1338" s="1101" t="s">
        <v>2591</v>
      </c>
      <c r="C1338" s="1101" t="s">
        <v>2592</v>
      </c>
    </row>
    <row r="1339" spans="1:12">
      <c r="A1339" s="1097" t="s">
        <v>1789</v>
      </c>
      <c r="B1339" s="1097" t="s">
        <v>529</v>
      </c>
      <c r="F1339" s="1096">
        <v>0</v>
      </c>
      <c r="G1339" s="1096">
        <v>887504.45</v>
      </c>
      <c r="H1339" s="1096">
        <v>887504.45</v>
      </c>
      <c r="I1339" s="1096">
        <v>141192.81</v>
      </c>
      <c r="J1339" s="1096">
        <v>141192.81</v>
      </c>
      <c r="K1339" s="1096">
        <v>141192.81</v>
      </c>
      <c r="L1339" s="1096">
        <v>746311.64</v>
      </c>
    </row>
    <row r="1340" spans="1:12">
      <c r="E1340" s="1091" t="s">
        <v>2669</v>
      </c>
      <c r="F1340" s="1094">
        <v>0</v>
      </c>
      <c r="G1340" s="1094">
        <v>887504.45</v>
      </c>
      <c r="H1340" s="1094">
        <v>887504.45</v>
      </c>
      <c r="I1340" s="1094">
        <v>141192.81</v>
      </c>
      <c r="J1340" s="1094">
        <v>141192.81</v>
      </c>
      <c r="K1340" s="1094">
        <v>141192.81</v>
      </c>
      <c r="L1340" s="1094">
        <v>746311.64</v>
      </c>
    </row>
    <row r="1343" spans="1:12">
      <c r="A1343" s="1101" t="s">
        <v>2593</v>
      </c>
      <c r="C1343" s="1101" t="s">
        <v>2594</v>
      </c>
    </row>
    <row r="1344" spans="1:12">
      <c r="A1344" s="1097" t="s">
        <v>1789</v>
      </c>
      <c r="B1344" s="1097" t="s">
        <v>529</v>
      </c>
      <c r="F1344" s="1096">
        <v>0</v>
      </c>
      <c r="G1344" s="1096">
        <v>281494.88</v>
      </c>
      <c r="H1344" s="1096">
        <v>281494.88</v>
      </c>
      <c r="I1344" s="1096">
        <v>237994.88</v>
      </c>
      <c r="J1344" s="1096">
        <v>237994.88</v>
      </c>
      <c r="K1344" s="1096">
        <v>237994.88</v>
      </c>
      <c r="L1344" s="1096">
        <v>43500</v>
      </c>
    </row>
    <row r="1345" spans="1:12">
      <c r="E1345" s="1091" t="s">
        <v>2669</v>
      </c>
      <c r="F1345" s="1094">
        <v>0</v>
      </c>
      <c r="G1345" s="1094">
        <v>281494.88</v>
      </c>
      <c r="H1345" s="1094">
        <v>281494.88</v>
      </c>
      <c r="I1345" s="1094">
        <v>237994.88</v>
      </c>
      <c r="J1345" s="1094">
        <v>237994.88</v>
      </c>
      <c r="K1345" s="1094">
        <v>237994.88</v>
      </c>
      <c r="L1345" s="1094">
        <v>43500</v>
      </c>
    </row>
    <row r="1348" spans="1:12">
      <c r="A1348" s="1101" t="s">
        <v>2596</v>
      </c>
      <c r="C1348" s="1101" t="s">
        <v>2595</v>
      </c>
    </row>
    <row r="1349" spans="1:12">
      <c r="A1349" s="1097" t="s">
        <v>1789</v>
      </c>
      <c r="B1349" s="1097" t="s">
        <v>529</v>
      </c>
      <c r="F1349" s="1096">
        <v>0</v>
      </c>
      <c r="G1349" s="1096">
        <v>130000</v>
      </c>
      <c r="H1349" s="1096">
        <v>130000</v>
      </c>
      <c r="I1349" s="1096">
        <v>98458.64</v>
      </c>
      <c r="J1349" s="1096">
        <v>98458.64</v>
      </c>
      <c r="K1349" s="1096">
        <v>98458.64</v>
      </c>
      <c r="L1349" s="1096">
        <v>31541.360000000001</v>
      </c>
    </row>
    <row r="1350" spans="1:12">
      <c r="E1350" s="1091" t="s">
        <v>2669</v>
      </c>
      <c r="F1350" s="1094">
        <v>0</v>
      </c>
      <c r="G1350" s="1094">
        <v>130000</v>
      </c>
      <c r="H1350" s="1094">
        <v>130000</v>
      </c>
      <c r="I1350" s="1094">
        <v>98458.64</v>
      </c>
      <c r="J1350" s="1094">
        <v>98458.64</v>
      </c>
      <c r="K1350" s="1094">
        <v>98458.64</v>
      </c>
      <c r="L1350" s="1094">
        <v>31541.360000000001</v>
      </c>
    </row>
    <row r="1353" spans="1:12">
      <c r="A1353" s="1101" t="s">
        <v>2597</v>
      </c>
      <c r="C1353" s="1101" t="s">
        <v>2598</v>
      </c>
    </row>
    <row r="1354" spans="1:12">
      <c r="A1354" s="1097" t="s">
        <v>1789</v>
      </c>
      <c r="B1354" s="1097" t="s">
        <v>529</v>
      </c>
      <c r="F1354" s="1096">
        <v>0</v>
      </c>
      <c r="G1354" s="1096">
        <v>225000</v>
      </c>
      <c r="H1354" s="1096">
        <v>225000</v>
      </c>
      <c r="I1354" s="1096">
        <v>225000</v>
      </c>
      <c r="J1354" s="1096">
        <v>225000</v>
      </c>
      <c r="K1354" s="1096">
        <v>225000</v>
      </c>
      <c r="L1354" s="1096">
        <v>0</v>
      </c>
    </row>
    <row r="1355" spans="1:12">
      <c r="E1355" s="1091" t="s">
        <v>2669</v>
      </c>
      <c r="F1355" s="1094">
        <v>0</v>
      </c>
      <c r="G1355" s="1094">
        <v>225000</v>
      </c>
      <c r="H1355" s="1094">
        <v>225000</v>
      </c>
      <c r="I1355" s="1094">
        <v>225000</v>
      </c>
      <c r="J1355" s="1094">
        <v>225000</v>
      </c>
      <c r="K1355" s="1094">
        <v>225000</v>
      </c>
      <c r="L1355" s="1094">
        <v>0</v>
      </c>
    </row>
    <row r="1358" spans="1:12">
      <c r="A1358" s="1101" t="s">
        <v>2599</v>
      </c>
      <c r="C1358" s="1101" t="s">
        <v>2600</v>
      </c>
    </row>
    <row r="1359" spans="1:12">
      <c r="A1359" s="1097" t="s">
        <v>1789</v>
      </c>
      <c r="B1359" s="1097" t="s">
        <v>529</v>
      </c>
      <c r="F1359" s="1096">
        <v>0</v>
      </c>
      <c r="G1359" s="1096">
        <v>225000</v>
      </c>
      <c r="H1359" s="1096">
        <v>225000</v>
      </c>
      <c r="I1359" s="1096">
        <v>225000</v>
      </c>
      <c r="J1359" s="1096">
        <v>225000</v>
      </c>
      <c r="K1359" s="1096">
        <v>225000</v>
      </c>
      <c r="L1359" s="1096">
        <v>0</v>
      </c>
    </row>
    <row r="1360" spans="1:12">
      <c r="E1360" s="1091" t="s">
        <v>2669</v>
      </c>
      <c r="F1360" s="1094">
        <v>0</v>
      </c>
      <c r="G1360" s="1094">
        <v>225000</v>
      </c>
      <c r="H1360" s="1094">
        <v>225000</v>
      </c>
      <c r="I1360" s="1094">
        <v>225000</v>
      </c>
      <c r="J1360" s="1094">
        <v>225000</v>
      </c>
      <c r="K1360" s="1094">
        <v>225000</v>
      </c>
      <c r="L1360" s="1094">
        <v>0</v>
      </c>
    </row>
    <row r="1363" spans="1:12">
      <c r="A1363" s="1101" t="s">
        <v>2609</v>
      </c>
      <c r="C1363" s="1101" t="s">
        <v>2610</v>
      </c>
    </row>
    <row r="1364" spans="1:12">
      <c r="A1364" s="1097" t="s">
        <v>1791</v>
      </c>
      <c r="B1364" s="1097" t="s">
        <v>530</v>
      </c>
      <c r="F1364" s="1096">
        <v>0</v>
      </c>
      <c r="G1364" s="1096">
        <v>225000</v>
      </c>
      <c r="H1364" s="1096">
        <v>225000</v>
      </c>
      <c r="I1364" s="1096">
        <v>225000</v>
      </c>
      <c r="J1364" s="1096">
        <v>225000</v>
      </c>
      <c r="K1364" s="1096">
        <v>225000</v>
      </c>
      <c r="L1364" s="1096">
        <v>0</v>
      </c>
    </row>
    <row r="1365" spans="1:12">
      <c r="E1365" s="1091" t="s">
        <v>2669</v>
      </c>
      <c r="F1365" s="1094">
        <v>0</v>
      </c>
      <c r="G1365" s="1094">
        <v>225000</v>
      </c>
      <c r="H1365" s="1094">
        <v>225000</v>
      </c>
      <c r="I1365" s="1094">
        <v>225000</v>
      </c>
      <c r="J1365" s="1094">
        <v>225000</v>
      </c>
      <c r="K1365" s="1094">
        <v>225000</v>
      </c>
      <c r="L1365" s="1094">
        <v>0</v>
      </c>
    </row>
    <row r="1368" spans="1:12">
      <c r="A1368" s="1101" t="s">
        <v>2361</v>
      </c>
      <c r="C1368" s="1101" t="s">
        <v>2362</v>
      </c>
    </row>
    <row r="1369" spans="1:12">
      <c r="A1369" s="1097" t="s">
        <v>921</v>
      </c>
      <c r="B1369" s="1097" t="s">
        <v>457</v>
      </c>
      <c r="F1369" s="1096">
        <v>48984464</v>
      </c>
      <c r="G1369" s="1096">
        <v>-48984464</v>
      </c>
      <c r="H1369" s="1096">
        <v>0</v>
      </c>
      <c r="I1369" s="1096">
        <v>0</v>
      </c>
      <c r="J1369" s="1096">
        <v>0</v>
      </c>
      <c r="K1369" s="1096">
        <v>0</v>
      </c>
      <c r="L1369" s="1096">
        <v>0</v>
      </c>
    </row>
    <row r="1370" spans="1:12">
      <c r="E1370" s="1091" t="s">
        <v>2669</v>
      </c>
      <c r="F1370" s="1094">
        <v>48984464</v>
      </c>
      <c r="G1370" s="1094">
        <v>-48984464</v>
      </c>
      <c r="H1370" s="1094">
        <v>0</v>
      </c>
      <c r="I1370" s="1094">
        <v>0</v>
      </c>
      <c r="J1370" s="1094">
        <v>0</v>
      </c>
      <c r="K1370" s="1094">
        <v>0</v>
      </c>
      <c r="L1370" s="1094">
        <v>0</v>
      </c>
    </row>
    <row r="1373" spans="1:12">
      <c r="A1373" s="1101" t="s">
        <v>2363</v>
      </c>
      <c r="C1373" s="1101" t="s">
        <v>2364</v>
      </c>
    </row>
    <row r="1374" spans="1:12">
      <c r="A1374" s="1097" t="s">
        <v>921</v>
      </c>
      <c r="B1374" s="1097" t="s">
        <v>457</v>
      </c>
      <c r="F1374" s="1096">
        <v>3490000</v>
      </c>
      <c r="G1374" s="1096">
        <v>-3490000</v>
      </c>
      <c r="H1374" s="1096">
        <v>0</v>
      </c>
      <c r="I1374" s="1096">
        <v>0</v>
      </c>
      <c r="J1374" s="1096">
        <v>0</v>
      </c>
      <c r="K1374" s="1096">
        <v>0</v>
      </c>
      <c r="L1374" s="1096">
        <v>0</v>
      </c>
    </row>
    <row r="1375" spans="1:12">
      <c r="A1375" s="1097" t="s">
        <v>951</v>
      </c>
      <c r="B1375" s="1097" t="s">
        <v>471</v>
      </c>
      <c r="F1375" s="1096">
        <v>0</v>
      </c>
      <c r="G1375" s="1096">
        <v>3124850</v>
      </c>
      <c r="H1375" s="1096">
        <v>3124850</v>
      </c>
      <c r="I1375" s="1096">
        <v>3100999.88</v>
      </c>
      <c r="J1375" s="1096">
        <v>3100999.88</v>
      </c>
      <c r="K1375" s="1096">
        <v>3100999.88</v>
      </c>
      <c r="L1375" s="1096">
        <v>23850.12</v>
      </c>
    </row>
    <row r="1376" spans="1:12">
      <c r="E1376" s="1091" t="s">
        <v>2669</v>
      </c>
      <c r="F1376" s="1094">
        <v>3490000</v>
      </c>
      <c r="G1376" s="1094">
        <v>-365150</v>
      </c>
      <c r="H1376" s="1094">
        <v>3124850</v>
      </c>
      <c r="I1376" s="1094">
        <v>3100999.88</v>
      </c>
      <c r="J1376" s="1094">
        <v>3100999.88</v>
      </c>
      <c r="K1376" s="1094">
        <v>3100999.88</v>
      </c>
      <c r="L1376" s="1094">
        <v>23850.12</v>
      </c>
    </row>
    <row r="1379" spans="1:12">
      <c r="A1379" s="1101" t="s">
        <v>2486</v>
      </c>
      <c r="C1379" s="1101" t="s">
        <v>2487</v>
      </c>
    </row>
    <row r="1380" spans="1:12">
      <c r="A1380" s="1097" t="s">
        <v>923</v>
      </c>
      <c r="B1380" s="1097" t="s">
        <v>458</v>
      </c>
      <c r="F1380" s="1096">
        <v>0</v>
      </c>
      <c r="G1380" s="1096">
        <v>24200000</v>
      </c>
      <c r="H1380" s="1096">
        <v>24200000</v>
      </c>
      <c r="I1380" s="1096">
        <v>23600000</v>
      </c>
      <c r="J1380" s="1096">
        <v>23600000</v>
      </c>
      <c r="K1380" s="1096">
        <v>23600000</v>
      </c>
      <c r="L1380" s="1096">
        <v>600000</v>
      </c>
    </row>
    <row r="1381" spans="1:12">
      <c r="A1381" s="1097" t="s">
        <v>951</v>
      </c>
      <c r="B1381" s="1097" t="s">
        <v>471</v>
      </c>
      <c r="F1381" s="1096">
        <v>0</v>
      </c>
      <c r="G1381" s="1096">
        <v>17217336.239999998</v>
      </c>
      <c r="H1381" s="1096">
        <v>17217336.239999998</v>
      </c>
      <c r="I1381" s="1096">
        <v>17213871.809999999</v>
      </c>
      <c r="J1381" s="1096">
        <v>17213871.809999999</v>
      </c>
      <c r="K1381" s="1096">
        <v>17213871.809999999</v>
      </c>
      <c r="L1381" s="1096">
        <v>3464.43</v>
      </c>
    </row>
    <row r="1382" spans="1:12">
      <c r="E1382" s="1091" t="s">
        <v>2669</v>
      </c>
      <c r="F1382" s="1094">
        <v>0</v>
      </c>
      <c r="G1382" s="1094">
        <v>41417336.240000002</v>
      </c>
      <c r="H1382" s="1094">
        <v>41417336.240000002</v>
      </c>
      <c r="I1382" s="1094">
        <v>40813871.810000002</v>
      </c>
      <c r="J1382" s="1094">
        <v>40813871.810000002</v>
      </c>
      <c r="K1382" s="1094">
        <v>40813871.810000002</v>
      </c>
      <c r="L1382" s="1094">
        <v>603464.43000000005</v>
      </c>
    </row>
    <row r="1385" spans="1:12">
      <c r="A1385" s="1101" t="s">
        <v>2512</v>
      </c>
      <c r="C1385" s="1101" t="s">
        <v>2513</v>
      </c>
    </row>
    <row r="1386" spans="1:12">
      <c r="A1386" s="1097" t="s">
        <v>1699</v>
      </c>
      <c r="B1386" s="1097" t="s">
        <v>491</v>
      </c>
      <c r="F1386" s="1096">
        <v>0</v>
      </c>
      <c r="G1386" s="1096">
        <v>150000</v>
      </c>
      <c r="H1386" s="1096">
        <v>150000</v>
      </c>
      <c r="I1386" s="1096">
        <v>150000</v>
      </c>
      <c r="J1386" s="1096">
        <v>150000</v>
      </c>
      <c r="K1386" s="1096">
        <v>150000</v>
      </c>
      <c r="L1386" s="1096">
        <v>0</v>
      </c>
    </row>
    <row r="1387" spans="1:12">
      <c r="E1387" s="1091" t="s">
        <v>2669</v>
      </c>
      <c r="F1387" s="1094">
        <v>0</v>
      </c>
      <c r="G1387" s="1094">
        <v>150000</v>
      </c>
      <c r="H1387" s="1094">
        <v>150000</v>
      </c>
      <c r="I1387" s="1094">
        <v>150000</v>
      </c>
      <c r="J1387" s="1094">
        <v>150000</v>
      </c>
      <c r="K1387" s="1094">
        <v>150000</v>
      </c>
      <c r="L1387" s="1094">
        <v>0</v>
      </c>
    </row>
    <row r="1390" spans="1:12">
      <c r="A1390" s="1101" t="s">
        <v>2221</v>
      </c>
      <c r="C1390" s="1101" t="s">
        <v>2222</v>
      </c>
    </row>
    <row r="1391" spans="1:12">
      <c r="A1391" s="1097" t="s">
        <v>911</v>
      </c>
      <c r="B1391" s="1097" t="s">
        <v>452</v>
      </c>
      <c r="F1391" s="1096">
        <v>0</v>
      </c>
      <c r="G1391" s="1096">
        <v>2160000</v>
      </c>
      <c r="H1391" s="1096">
        <v>2160000</v>
      </c>
      <c r="I1391" s="1096">
        <v>2160000</v>
      </c>
      <c r="J1391" s="1096">
        <v>2160000</v>
      </c>
      <c r="K1391" s="1096">
        <v>2160000</v>
      </c>
      <c r="L1391" s="1096">
        <v>0</v>
      </c>
    </row>
    <row r="1392" spans="1:12">
      <c r="E1392" s="1091" t="s">
        <v>2669</v>
      </c>
      <c r="F1392" s="1094">
        <v>0</v>
      </c>
      <c r="G1392" s="1094">
        <v>2160000</v>
      </c>
      <c r="H1392" s="1094">
        <v>2160000</v>
      </c>
      <c r="I1392" s="1094">
        <v>2160000</v>
      </c>
      <c r="J1392" s="1094">
        <v>2160000</v>
      </c>
      <c r="K1392" s="1094">
        <v>2160000</v>
      </c>
      <c r="L1392" s="1094">
        <v>0</v>
      </c>
    </row>
    <row r="1395" spans="1:12">
      <c r="A1395" s="1101" t="s">
        <v>2365</v>
      </c>
      <c r="C1395" s="1101" t="s">
        <v>2366</v>
      </c>
    </row>
    <row r="1396" spans="1:12">
      <c r="A1396" s="1097" t="s">
        <v>1747</v>
      </c>
      <c r="B1396" s="1097" t="s">
        <v>510</v>
      </c>
      <c r="F1396" s="1096">
        <v>0</v>
      </c>
      <c r="G1396" s="1096">
        <v>854031.83</v>
      </c>
      <c r="H1396" s="1096">
        <v>854031.83</v>
      </c>
      <c r="I1396" s="1096">
        <v>0</v>
      </c>
      <c r="J1396" s="1096">
        <v>0</v>
      </c>
      <c r="K1396" s="1096">
        <v>0</v>
      </c>
      <c r="L1396" s="1096">
        <v>854031.83</v>
      </c>
    </row>
    <row r="1397" spans="1:12">
      <c r="E1397" s="1091" t="s">
        <v>2669</v>
      </c>
      <c r="F1397" s="1094">
        <v>0</v>
      </c>
      <c r="G1397" s="1094">
        <v>854031.83</v>
      </c>
      <c r="H1397" s="1094">
        <v>854031.83</v>
      </c>
      <c r="I1397" s="1094">
        <v>0</v>
      </c>
      <c r="J1397" s="1094">
        <v>0</v>
      </c>
      <c r="K1397" s="1094">
        <v>0</v>
      </c>
      <c r="L1397" s="1094">
        <v>854031.83</v>
      </c>
    </row>
    <row r="1400" spans="1:12">
      <c r="A1400" s="1101" t="s">
        <v>2367</v>
      </c>
      <c r="C1400" s="1101" t="s">
        <v>2368</v>
      </c>
    </row>
    <row r="1401" spans="1:12">
      <c r="A1401" s="1097" t="s">
        <v>1747</v>
      </c>
      <c r="B1401" s="1097" t="s">
        <v>510</v>
      </c>
      <c r="F1401" s="1096">
        <v>0</v>
      </c>
      <c r="G1401" s="1096">
        <v>1300000</v>
      </c>
      <c r="H1401" s="1096">
        <v>1300000</v>
      </c>
      <c r="I1401" s="1096">
        <v>0</v>
      </c>
      <c r="J1401" s="1096">
        <v>0</v>
      </c>
      <c r="K1401" s="1096">
        <v>0</v>
      </c>
      <c r="L1401" s="1096">
        <v>1300000</v>
      </c>
    </row>
    <row r="1402" spans="1:12">
      <c r="E1402" s="1091" t="s">
        <v>2669</v>
      </c>
      <c r="F1402" s="1094">
        <v>0</v>
      </c>
      <c r="G1402" s="1094">
        <v>1300000</v>
      </c>
      <c r="H1402" s="1094">
        <v>1300000</v>
      </c>
      <c r="I1402" s="1094">
        <v>0</v>
      </c>
      <c r="J1402" s="1094">
        <v>0</v>
      </c>
      <c r="K1402" s="1094">
        <v>0</v>
      </c>
      <c r="L1402" s="1094">
        <v>1300000</v>
      </c>
    </row>
    <row r="1405" spans="1:12">
      <c r="A1405" s="1101" t="s">
        <v>2369</v>
      </c>
      <c r="C1405" s="1101" t="s">
        <v>2370</v>
      </c>
    </row>
    <row r="1406" spans="1:12">
      <c r="A1406" s="1097" t="s">
        <v>1747</v>
      </c>
      <c r="B1406" s="1097" t="s">
        <v>510</v>
      </c>
      <c r="F1406" s="1096">
        <v>0</v>
      </c>
      <c r="G1406" s="1096">
        <v>1500000</v>
      </c>
      <c r="H1406" s="1096">
        <v>1500000</v>
      </c>
      <c r="I1406" s="1096">
        <v>0</v>
      </c>
      <c r="J1406" s="1096">
        <v>0</v>
      </c>
      <c r="K1406" s="1096">
        <v>0</v>
      </c>
      <c r="L1406" s="1096">
        <v>1500000</v>
      </c>
    </row>
    <row r="1407" spans="1:12">
      <c r="E1407" s="1091" t="s">
        <v>2669</v>
      </c>
      <c r="F1407" s="1094">
        <v>0</v>
      </c>
      <c r="G1407" s="1094">
        <v>1500000</v>
      </c>
      <c r="H1407" s="1094">
        <v>1500000</v>
      </c>
      <c r="I1407" s="1094">
        <v>0</v>
      </c>
      <c r="J1407" s="1094">
        <v>0</v>
      </c>
      <c r="K1407" s="1094">
        <v>0</v>
      </c>
      <c r="L1407" s="1094">
        <v>1500000</v>
      </c>
    </row>
    <row r="1410" spans="1:12">
      <c r="A1410" s="1101" t="s">
        <v>2371</v>
      </c>
      <c r="C1410" s="1101" t="s">
        <v>2372</v>
      </c>
    </row>
    <row r="1411" spans="1:12">
      <c r="A1411" s="1097" t="s">
        <v>1747</v>
      </c>
      <c r="B1411" s="1097" t="s">
        <v>510</v>
      </c>
      <c r="F1411" s="1096">
        <v>0</v>
      </c>
      <c r="G1411" s="1096">
        <v>250000</v>
      </c>
      <c r="H1411" s="1096">
        <v>250000</v>
      </c>
      <c r="I1411" s="1096">
        <v>0</v>
      </c>
      <c r="J1411" s="1096">
        <v>0</v>
      </c>
      <c r="K1411" s="1096">
        <v>0</v>
      </c>
      <c r="L1411" s="1096">
        <v>250000</v>
      </c>
    </row>
    <row r="1412" spans="1:12">
      <c r="E1412" s="1091" t="s">
        <v>2669</v>
      </c>
      <c r="F1412" s="1094">
        <v>0</v>
      </c>
      <c r="G1412" s="1094">
        <v>250000</v>
      </c>
      <c r="H1412" s="1094">
        <v>250000</v>
      </c>
      <c r="I1412" s="1094">
        <v>0</v>
      </c>
      <c r="J1412" s="1094">
        <v>0</v>
      </c>
      <c r="K1412" s="1094">
        <v>0</v>
      </c>
      <c r="L1412" s="1094">
        <v>250000</v>
      </c>
    </row>
    <row r="1415" spans="1:12">
      <c r="A1415" s="1101" t="s">
        <v>2373</v>
      </c>
      <c r="C1415" s="1101" t="s">
        <v>2374</v>
      </c>
    </row>
    <row r="1416" spans="1:12">
      <c r="A1416" s="1097" t="s">
        <v>1747</v>
      </c>
      <c r="B1416" s="1097" t="s">
        <v>510</v>
      </c>
      <c r="F1416" s="1096">
        <v>0</v>
      </c>
      <c r="G1416" s="1096">
        <v>400000</v>
      </c>
      <c r="H1416" s="1096">
        <v>400000</v>
      </c>
      <c r="I1416" s="1096">
        <v>0</v>
      </c>
      <c r="J1416" s="1096">
        <v>0</v>
      </c>
      <c r="K1416" s="1096">
        <v>0</v>
      </c>
      <c r="L1416" s="1096">
        <v>400000</v>
      </c>
    </row>
    <row r="1417" spans="1:12">
      <c r="E1417" s="1091" t="s">
        <v>2669</v>
      </c>
      <c r="F1417" s="1094">
        <v>0</v>
      </c>
      <c r="G1417" s="1094">
        <v>400000</v>
      </c>
      <c r="H1417" s="1094">
        <v>400000</v>
      </c>
      <c r="I1417" s="1094">
        <v>0</v>
      </c>
      <c r="J1417" s="1094">
        <v>0</v>
      </c>
      <c r="K1417" s="1094">
        <v>0</v>
      </c>
      <c r="L1417" s="1094">
        <v>400000</v>
      </c>
    </row>
    <row r="1420" spans="1:12">
      <c r="A1420" s="1101" t="s">
        <v>2375</v>
      </c>
      <c r="C1420" s="1101" t="s">
        <v>2376</v>
      </c>
    </row>
    <row r="1421" spans="1:12">
      <c r="A1421" s="1097" t="s">
        <v>1747</v>
      </c>
      <c r="B1421" s="1097" t="s">
        <v>510</v>
      </c>
      <c r="F1421" s="1096">
        <v>0</v>
      </c>
      <c r="G1421" s="1096">
        <v>600000</v>
      </c>
      <c r="H1421" s="1096">
        <v>600000</v>
      </c>
      <c r="I1421" s="1096">
        <v>0</v>
      </c>
      <c r="J1421" s="1096">
        <v>0</v>
      </c>
      <c r="K1421" s="1096">
        <v>0</v>
      </c>
      <c r="L1421" s="1096">
        <v>600000</v>
      </c>
    </row>
    <row r="1422" spans="1:12">
      <c r="E1422" s="1091" t="s">
        <v>2669</v>
      </c>
      <c r="F1422" s="1094">
        <v>0</v>
      </c>
      <c r="G1422" s="1094">
        <v>600000</v>
      </c>
      <c r="H1422" s="1094">
        <v>600000</v>
      </c>
      <c r="I1422" s="1094">
        <v>0</v>
      </c>
      <c r="J1422" s="1094">
        <v>0</v>
      </c>
      <c r="K1422" s="1094">
        <v>0</v>
      </c>
      <c r="L1422" s="1094">
        <v>600000</v>
      </c>
    </row>
    <row r="1425" spans="1:12">
      <c r="A1425" s="1101" t="s">
        <v>2377</v>
      </c>
      <c r="C1425" s="1101" t="s">
        <v>2378</v>
      </c>
    </row>
    <row r="1426" spans="1:12">
      <c r="A1426" s="1097" t="s">
        <v>1747</v>
      </c>
      <c r="B1426" s="1097" t="s">
        <v>510</v>
      </c>
      <c r="F1426" s="1096">
        <v>0</v>
      </c>
      <c r="G1426" s="1096">
        <v>1000000</v>
      </c>
      <c r="H1426" s="1096">
        <v>1000000</v>
      </c>
      <c r="I1426" s="1096">
        <v>0</v>
      </c>
      <c r="J1426" s="1096">
        <v>0</v>
      </c>
      <c r="K1426" s="1096">
        <v>0</v>
      </c>
      <c r="L1426" s="1096">
        <v>1000000</v>
      </c>
    </row>
    <row r="1427" spans="1:12">
      <c r="E1427" s="1091" t="s">
        <v>2669</v>
      </c>
      <c r="F1427" s="1094">
        <v>0</v>
      </c>
      <c r="G1427" s="1094">
        <v>1000000</v>
      </c>
      <c r="H1427" s="1094">
        <v>1000000</v>
      </c>
      <c r="I1427" s="1094">
        <v>0</v>
      </c>
      <c r="J1427" s="1094">
        <v>0</v>
      </c>
      <c r="K1427" s="1094">
        <v>0</v>
      </c>
      <c r="L1427" s="1094">
        <v>1000000</v>
      </c>
    </row>
    <row r="1430" spans="1:12">
      <c r="A1430" s="1101" t="s">
        <v>2379</v>
      </c>
      <c r="C1430" s="1101" t="s">
        <v>2380</v>
      </c>
    </row>
    <row r="1431" spans="1:12">
      <c r="A1431" s="1097" t="s">
        <v>1747</v>
      </c>
      <c r="B1431" s="1097" t="s">
        <v>510</v>
      </c>
      <c r="F1431" s="1096">
        <v>0</v>
      </c>
      <c r="G1431" s="1096">
        <v>1000000</v>
      </c>
      <c r="H1431" s="1096">
        <v>1000000</v>
      </c>
      <c r="I1431" s="1096">
        <v>0</v>
      </c>
      <c r="J1431" s="1096">
        <v>0</v>
      </c>
      <c r="K1431" s="1096">
        <v>0</v>
      </c>
      <c r="L1431" s="1096">
        <v>1000000</v>
      </c>
    </row>
    <row r="1432" spans="1:12">
      <c r="E1432" s="1091" t="s">
        <v>2669</v>
      </c>
      <c r="F1432" s="1094">
        <v>0</v>
      </c>
      <c r="G1432" s="1094">
        <v>1000000</v>
      </c>
      <c r="H1432" s="1094">
        <v>1000000</v>
      </c>
      <c r="I1432" s="1094">
        <v>0</v>
      </c>
      <c r="J1432" s="1094">
        <v>0</v>
      </c>
      <c r="K1432" s="1094">
        <v>0</v>
      </c>
      <c r="L1432" s="1094">
        <v>1000000</v>
      </c>
    </row>
    <row r="1435" spans="1:12">
      <c r="A1435" s="1101" t="s">
        <v>2381</v>
      </c>
      <c r="C1435" s="1101" t="s">
        <v>2382</v>
      </c>
    </row>
    <row r="1436" spans="1:12">
      <c r="A1436" s="1097" t="s">
        <v>1747</v>
      </c>
      <c r="B1436" s="1097" t="s">
        <v>510</v>
      </c>
      <c r="F1436" s="1096">
        <v>0</v>
      </c>
      <c r="G1436" s="1096">
        <v>2000000</v>
      </c>
      <c r="H1436" s="1096">
        <v>2000000</v>
      </c>
      <c r="I1436" s="1096">
        <v>0</v>
      </c>
      <c r="J1436" s="1096">
        <v>0</v>
      </c>
      <c r="K1436" s="1096">
        <v>0</v>
      </c>
      <c r="L1436" s="1096">
        <v>2000000</v>
      </c>
    </row>
    <row r="1437" spans="1:12">
      <c r="E1437" s="1091" t="s">
        <v>2669</v>
      </c>
      <c r="F1437" s="1094">
        <v>0</v>
      </c>
      <c r="G1437" s="1094">
        <v>2000000</v>
      </c>
      <c r="H1437" s="1094">
        <v>2000000</v>
      </c>
      <c r="I1437" s="1094">
        <v>0</v>
      </c>
      <c r="J1437" s="1094">
        <v>0</v>
      </c>
      <c r="K1437" s="1094">
        <v>0</v>
      </c>
      <c r="L1437" s="1094">
        <v>2000000</v>
      </c>
    </row>
    <row r="1440" spans="1:12">
      <c r="A1440" s="1101" t="s">
        <v>2383</v>
      </c>
      <c r="C1440" s="1101" t="s">
        <v>2384</v>
      </c>
    </row>
    <row r="1441" spans="1:12">
      <c r="A1441" s="1097" t="s">
        <v>1747</v>
      </c>
      <c r="B1441" s="1097" t="s">
        <v>510</v>
      </c>
      <c r="F1441" s="1096">
        <v>0</v>
      </c>
      <c r="G1441" s="1096">
        <v>800000</v>
      </c>
      <c r="H1441" s="1096">
        <v>800000</v>
      </c>
      <c r="I1441" s="1096">
        <v>0</v>
      </c>
      <c r="J1441" s="1096">
        <v>0</v>
      </c>
      <c r="K1441" s="1096">
        <v>0</v>
      </c>
      <c r="L1441" s="1096">
        <v>800000</v>
      </c>
    </row>
    <row r="1442" spans="1:12">
      <c r="E1442" s="1091" t="s">
        <v>2669</v>
      </c>
      <c r="F1442" s="1094">
        <v>0</v>
      </c>
      <c r="G1442" s="1094">
        <v>800000</v>
      </c>
      <c r="H1442" s="1094">
        <v>800000</v>
      </c>
      <c r="I1442" s="1094">
        <v>0</v>
      </c>
      <c r="J1442" s="1094">
        <v>0</v>
      </c>
      <c r="K1442" s="1094">
        <v>0</v>
      </c>
      <c r="L1442" s="1094">
        <v>800000</v>
      </c>
    </row>
    <row r="1445" spans="1:12">
      <c r="A1445" s="1101" t="s">
        <v>2385</v>
      </c>
      <c r="C1445" s="1101" t="s">
        <v>2386</v>
      </c>
    </row>
    <row r="1446" spans="1:12">
      <c r="A1446" s="1097" t="s">
        <v>1747</v>
      </c>
      <c r="B1446" s="1097" t="s">
        <v>510</v>
      </c>
      <c r="F1446" s="1096">
        <v>0</v>
      </c>
      <c r="G1446" s="1096">
        <v>1000000</v>
      </c>
      <c r="H1446" s="1096">
        <v>1000000</v>
      </c>
      <c r="I1446" s="1096">
        <v>0</v>
      </c>
      <c r="J1446" s="1096">
        <v>0</v>
      </c>
      <c r="K1446" s="1096">
        <v>0</v>
      </c>
      <c r="L1446" s="1096">
        <v>1000000</v>
      </c>
    </row>
    <row r="1447" spans="1:12">
      <c r="E1447" s="1091" t="s">
        <v>2669</v>
      </c>
      <c r="F1447" s="1094">
        <v>0</v>
      </c>
      <c r="G1447" s="1094">
        <v>1000000</v>
      </c>
      <c r="H1447" s="1094">
        <v>1000000</v>
      </c>
      <c r="I1447" s="1094">
        <v>0</v>
      </c>
      <c r="J1447" s="1094">
        <v>0</v>
      </c>
      <c r="K1447" s="1094">
        <v>0</v>
      </c>
      <c r="L1447" s="1094">
        <v>1000000</v>
      </c>
    </row>
    <row r="1450" spans="1:12">
      <c r="A1450" s="1101" t="s">
        <v>2387</v>
      </c>
      <c r="C1450" s="1101" t="s">
        <v>2388</v>
      </c>
    </row>
    <row r="1451" spans="1:12">
      <c r="A1451" s="1097" t="s">
        <v>1747</v>
      </c>
      <c r="B1451" s="1097" t="s">
        <v>510</v>
      </c>
      <c r="F1451" s="1096">
        <v>0</v>
      </c>
      <c r="G1451" s="1096">
        <v>1500000</v>
      </c>
      <c r="H1451" s="1096">
        <v>1500000</v>
      </c>
      <c r="I1451" s="1096">
        <v>0</v>
      </c>
      <c r="J1451" s="1096">
        <v>0</v>
      </c>
      <c r="K1451" s="1096">
        <v>0</v>
      </c>
      <c r="L1451" s="1096">
        <v>1500000</v>
      </c>
    </row>
    <row r="1452" spans="1:12">
      <c r="E1452" s="1091" t="s">
        <v>2669</v>
      </c>
      <c r="F1452" s="1094">
        <v>0</v>
      </c>
      <c r="G1452" s="1094">
        <v>1500000</v>
      </c>
      <c r="H1452" s="1094">
        <v>1500000</v>
      </c>
      <c r="I1452" s="1094">
        <v>0</v>
      </c>
      <c r="J1452" s="1094">
        <v>0</v>
      </c>
      <c r="K1452" s="1094">
        <v>0</v>
      </c>
      <c r="L1452" s="1094">
        <v>1500000</v>
      </c>
    </row>
    <row r="1455" spans="1:12">
      <c r="A1455" s="1101" t="s">
        <v>2389</v>
      </c>
      <c r="C1455" s="1101" t="s">
        <v>2390</v>
      </c>
    </row>
    <row r="1456" spans="1:12">
      <c r="A1456" s="1097" t="s">
        <v>1747</v>
      </c>
      <c r="B1456" s="1097" t="s">
        <v>510</v>
      </c>
      <c r="F1456" s="1096">
        <v>0</v>
      </c>
      <c r="G1456" s="1096">
        <v>1300000</v>
      </c>
      <c r="H1456" s="1096">
        <v>1300000</v>
      </c>
      <c r="I1456" s="1096">
        <v>0</v>
      </c>
      <c r="J1456" s="1096">
        <v>0</v>
      </c>
      <c r="K1456" s="1096">
        <v>0</v>
      </c>
      <c r="L1456" s="1096">
        <v>1300000</v>
      </c>
    </row>
    <row r="1457" spans="1:12">
      <c r="E1457" s="1091" t="s">
        <v>2669</v>
      </c>
      <c r="F1457" s="1094">
        <v>0</v>
      </c>
      <c r="G1457" s="1094">
        <v>1300000</v>
      </c>
      <c r="H1457" s="1094">
        <v>1300000</v>
      </c>
      <c r="I1457" s="1094">
        <v>0</v>
      </c>
      <c r="J1457" s="1094">
        <v>0</v>
      </c>
      <c r="K1457" s="1094">
        <v>0</v>
      </c>
      <c r="L1457" s="1094">
        <v>1300000</v>
      </c>
    </row>
    <row r="1460" spans="1:12">
      <c r="A1460" s="1101" t="s">
        <v>2391</v>
      </c>
      <c r="C1460" s="1101" t="s">
        <v>2392</v>
      </c>
    </row>
    <row r="1461" spans="1:12">
      <c r="A1461" s="1097" t="s">
        <v>1747</v>
      </c>
      <c r="B1461" s="1097" t="s">
        <v>510</v>
      </c>
      <c r="F1461" s="1096">
        <v>0</v>
      </c>
      <c r="G1461" s="1096">
        <v>1000000</v>
      </c>
      <c r="H1461" s="1096">
        <v>1000000</v>
      </c>
      <c r="I1461" s="1096">
        <v>0</v>
      </c>
      <c r="J1461" s="1096">
        <v>0</v>
      </c>
      <c r="K1461" s="1096">
        <v>0</v>
      </c>
      <c r="L1461" s="1096">
        <v>1000000</v>
      </c>
    </row>
    <row r="1462" spans="1:12">
      <c r="E1462" s="1091" t="s">
        <v>2669</v>
      </c>
      <c r="F1462" s="1094">
        <v>0</v>
      </c>
      <c r="G1462" s="1094">
        <v>1000000</v>
      </c>
      <c r="H1462" s="1094">
        <v>1000000</v>
      </c>
      <c r="I1462" s="1094">
        <v>0</v>
      </c>
      <c r="J1462" s="1094">
        <v>0</v>
      </c>
      <c r="K1462" s="1094">
        <v>0</v>
      </c>
      <c r="L1462" s="1094">
        <v>1000000</v>
      </c>
    </row>
    <row r="1465" spans="1:12">
      <c r="A1465" s="1101" t="s">
        <v>2393</v>
      </c>
      <c r="C1465" s="1101" t="s">
        <v>2394</v>
      </c>
    </row>
    <row r="1466" spans="1:12">
      <c r="A1466" s="1097" t="s">
        <v>1747</v>
      </c>
      <c r="B1466" s="1097" t="s">
        <v>510</v>
      </c>
      <c r="F1466" s="1096">
        <v>0</v>
      </c>
      <c r="G1466" s="1096">
        <v>1180282.54</v>
      </c>
      <c r="H1466" s="1096">
        <v>1180282.54</v>
      </c>
      <c r="I1466" s="1096">
        <v>0</v>
      </c>
      <c r="J1466" s="1096">
        <v>0</v>
      </c>
      <c r="K1466" s="1096">
        <v>0</v>
      </c>
      <c r="L1466" s="1096">
        <v>1180282.54</v>
      </c>
    </row>
    <row r="1467" spans="1:12">
      <c r="E1467" s="1091" t="s">
        <v>2669</v>
      </c>
      <c r="F1467" s="1094">
        <v>0</v>
      </c>
      <c r="G1467" s="1094">
        <v>1180282.54</v>
      </c>
      <c r="H1467" s="1094">
        <v>1180282.54</v>
      </c>
      <c r="I1467" s="1094">
        <v>0</v>
      </c>
      <c r="J1467" s="1094">
        <v>0</v>
      </c>
      <c r="K1467" s="1094">
        <v>0</v>
      </c>
      <c r="L1467" s="1094">
        <v>1180282.54</v>
      </c>
    </row>
    <row r="1470" spans="1:12">
      <c r="A1470" s="1101" t="s">
        <v>2395</v>
      </c>
      <c r="C1470" s="1101" t="s">
        <v>2396</v>
      </c>
    </row>
    <row r="1471" spans="1:12">
      <c r="A1471" s="1097" t="s">
        <v>1747</v>
      </c>
      <c r="B1471" s="1097" t="s">
        <v>510</v>
      </c>
      <c r="F1471" s="1096">
        <v>0</v>
      </c>
      <c r="G1471" s="1096">
        <v>2000000</v>
      </c>
      <c r="H1471" s="1096">
        <v>2000000</v>
      </c>
      <c r="I1471" s="1096">
        <v>0</v>
      </c>
      <c r="J1471" s="1096">
        <v>0</v>
      </c>
      <c r="K1471" s="1096">
        <v>0</v>
      </c>
      <c r="L1471" s="1096">
        <v>2000000</v>
      </c>
    </row>
    <row r="1472" spans="1:12">
      <c r="E1472" s="1091" t="s">
        <v>2669</v>
      </c>
      <c r="F1472" s="1094">
        <v>0</v>
      </c>
      <c r="G1472" s="1094">
        <v>2000000</v>
      </c>
      <c r="H1472" s="1094">
        <v>2000000</v>
      </c>
      <c r="I1472" s="1094">
        <v>0</v>
      </c>
      <c r="J1472" s="1094">
        <v>0</v>
      </c>
      <c r="K1472" s="1094">
        <v>0</v>
      </c>
      <c r="L1472" s="1094">
        <v>2000000</v>
      </c>
    </row>
    <row r="1475" spans="1:12">
      <c r="A1475" s="1101" t="s">
        <v>2397</v>
      </c>
      <c r="C1475" s="1101" t="s">
        <v>2398</v>
      </c>
    </row>
    <row r="1476" spans="1:12">
      <c r="A1476" s="1097" t="s">
        <v>1747</v>
      </c>
      <c r="B1476" s="1097" t="s">
        <v>510</v>
      </c>
      <c r="F1476" s="1096">
        <v>0</v>
      </c>
      <c r="G1476" s="1096">
        <v>4593052.1100000003</v>
      </c>
      <c r="H1476" s="1096">
        <v>4593052.1100000003</v>
      </c>
      <c r="I1476" s="1096">
        <v>0</v>
      </c>
      <c r="J1476" s="1096">
        <v>0</v>
      </c>
      <c r="K1476" s="1096">
        <v>0</v>
      </c>
      <c r="L1476" s="1096">
        <v>4593052.1100000003</v>
      </c>
    </row>
    <row r="1477" spans="1:12">
      <c r="E1477" s="1091" t="s">
        <v>2669</v>
      </c>
      <c r="F1477" s="1094">
        <v>0</v>
      </c>
      <c r="G1477" s="1094">
        <v>4593052.1100000003</v>
      </c>
      <c r="H1477" s="1094">
        <v>4593052.1100000003</v>
      </c>
      <c r="I1477" s="1094">
        <v>0</v>
      </c>
      <c r="J1477" s="1094">
        <v>0</v>
      </c>
      <c r="K1477" s="1094">
        <v>0</v>
      </c>
      <c r="L1477" s="1094">
        <v>4593052.1100000003</v>
      </c>
    </row>
    <row r="1480" spans="1:12">
      <c r="A1480" s="1101" t="s">
        <v>2399</v>
      </c>
      <c r="C1480" s="1101" t="s">
        <v>2400</v>
      </c>
    </row>
    <row r="1481" spans="1:12">
      <c r="A1481" s="1097" t="s">
        <v>1747</v>
      </c>
      <c r="B1481" s="1097" t="s">
        <v>510</v>
      </c>
      <c r="F1481" s="1096">
        <v>0</v>
      </c>
      <c r="G1481" s="1096">
        <v>700000</v>
      </c>
      <c r="H1481" s="1096">
        <v>700000</v>
      </c>
      <c r="I1481" s="1096">
        <v>0</v>
      </c>
      <c r="J1481" s="1096">
        <v>0</v>
      </c>
      <c r="K1481" s="1096">
        <v>0</v>
      </c>
      <c r="L1481" s="1096">
        <v>700000</v>
      </c>
    </row>
    <row r="1482" spans="1:12">
      <c r="E1482" s="1091" t="s">
        <v>2669</v>
      </c>
      <c r="F1482" s="1094">
        <v>0</v>
      </c>
      <c r="G1482" s="1094">
        <v>700000</v>
      </c>
      <c r="H1482" s="1094">
        <v>700000</v>
      </c>
      <c r="I1482" s="1094">
        <v>0</v>
      </c>
      <c r="J1482" s="1094">
        <v>0</v>
      </c>
      <c r="K1482" s="1094">
        <v>0</v>
      </c>
      <c r="L1482" s="1094">
        <v>700000</v>
      </c>
    </row>
    <row r="1485" spans="1:12">
      <c r="A1485" s="1101" t="s">
        <v>2401</v>
      </c>
      <c r="C1485" s="1101" t="s">
        <v>2402</v>
      </c>
    </row>
    <row r="1486" spans="1:12">
      <c r="A1486" s="1097" t="s">
        <v>1747</v>
      </c>
      <c r="B1486" s="1097" t="s">
        <v>510</v>
      </c>
      <c r="F1486" s="1096">
        <v>0</v>
      </c>
      <c r="G1486" s="1096">
        <v>1792319.45</v>
      </c>
      <c r="H1486" s="1096">
        <v>1792319.45</v>
      </c>
      <c r="I1486" s="1096">
        <v>0</v>
      </c>
      <c r="J1486" s="1096">
        <v>0</v>
      </c>
      <c r="K1486" s="1096">
        <v>0</v>
      </c>
      <c r="L1486" s="1096">
        <v>1792319.45</v>
      </c>
    </row>
    <row r="1487" spans="1:12">
      <c r="E1487" s="1091" t="s">
        <v>2669</v>
      </c>
      <c r="F1487" s="1094">
        <v>0</v>
      </c>
      <c r="G1487" s="1094">
        <v>1792319.45</v>
      </c>
      <c r="H1487" s="1094">
        <v>1792319.45</v>
      </c>
      <c r="I1487" s="1094">
        <v>0</v>
      </c>
      <c r="J1487" s="1094">
        <v>0</v>
      </c>
      <c r="K1487" s="1094">
        <v>0</v>
      </c>
      <c r="L1487" s="1094">
        <v>1792319.45</v>
      </c>
    </row>
    <row r="1490" spans="1:12">
      <c r="A1490" s="1101" t="s">
        <v>2403</v>
      </c>
      <c r="C1490" s="1101" t="s">
        <v>2404</v>
      </c>
    </row>
    <row r="1491" spans="1:12">
      <c r="A1491" s="1097" t="s">
        <v>1747</v>
      </c>
      <c r="B1491" s="1097" t="s">
        <v>510</v>
      </c>
      <c r="F1491" s="1096">
        <v>0</v>
      </c>
      <c r="G1491" s="1096">
        <v>3000000</v>
      </c>
      <c r="H1491" s="1096">
        <v>3000000</v>
      </c>
      <c r="I1491" s="1096">
        <v>0</v>
      </c>
      <c r="J1491" s="1096">
        <v>0</v>
      </c>
      <c r="K1491" s="1096">
        <v>0</v>
      </c>
      <c r="L1491" s="1096">
        <v>3000000</v>
      </c>
    </row>
    <row r="1492" spans="1:12">
      <c r="E1492" s="1091" t="s">
        <v>2669</v>
      </c>
      <c r="F1492" s="1094">
        <v>0</v>
      </c>
      <c r="G1492" s="1094">
        <v>3000000</v>
      </c>
      <c r="H1492" s="1094">
        <v>3000000</v>
      </c>
      <c r="I1492" s="1094">
        <v>0</v>
      </c>
      <c r="J1492" s="1094">
        <v>0</v>
      </c>
      <c r="K1492" s="1094">
        <v>0</v>
      </c>
      <c r="L1492" s="1094">
        <v>3000000</v>
      </c>
    </row>
    <row r="1495" spans="1:12">
      <c r="A1495" s="1101" t="s">
        <v>2405</v>
      </c>
      <c r="C1495" s="1101" t="s">
        <v>2406</v>
      </c>
    </row>
    <row r="1496" spans="1:12">
      <c r="A1496" s="1097" t="s">
        <v>1747</v>
      </c>
      <c r="B1496" s="1097" t="s">
        <v>510</v>
      </c>
      <c r="F1496" s="1096">
        <v>0</v>
      </c>
      <c r="G1496" s="1096">
        <v>800000</v>
      </c>
      <c r="H1496" s="1096">
        <v>800000</v>
      </c>
      <c r="I1496" s="1096">
        <v>0</v>
      </c>
      <c r="J1496" s="1096">
        <v>0</v>
      </c>
      <c r="K1496" s="1096">
        <v>0</v>
      </c>
      <c r="L1496" s="1096">
        <v>800000</v>
      </c>
    </row>
    <row r="1497" spans="1:12">
      <c r="E1497" s="1091" t="s">
        <v>2669</v>
      </c>
      <c r="F1497" s="1094">
        <v>0</v>
      </c>
      <c r="G1497" s="1094">
        <v>800000</v>
      </c>
      <c r="H1497" s="1094">
        <v>800000</v>
      </c>
      <c r="I1497" s="1094">
        <v>0</v>
      </c>
      <c r="J1497" s="1094">
        <v>0</v>
      </c>
      <c r="K1497" s="1094">
        <v>0</v>
      </c>
      <c r="L1497" s="1094">
        <v>800000</v>
      </c>
    </row>
    <row r="1500" spans="1:12">
      <c r="A1500" s="1101" t="s">
        <v>2407</v>
      </c>
      <c r="C1500" s="1101" t="s">
        <v>2408</v>
      </c>
    </row>
    <row r="1501" spans="1:12">
      <c r="A1501" s="1097" t="s">
        <v>1747</v>
      </c>
      <c r="B1501" s="1097" t="s">
        <v>510</v>
      </c>
      <c r="F1501" s="1096">
        <v>0</v>
      </c>
      <c r="G1501" s="1096">
        <v>1000000</v>
      </c>
      <c r="H1501" s="1096">
        <v>1000000</v>
      </c>
      <c r="I1501" s="1096">
        <v>0</v>
      </c>
      <c r="J1501" s="1096">
        <v>0</v>
      </c>
      <c r="K1501" s="1096">
        <v>0</v>
      </c>
      <c r="L1501" s="1096">
        <v>1000000</v>
      </c>
    </row>
    <row r="1502" spans="1:12">
      <c r="E1502" s="1091" t="s">
        <v>2669</v>
      </c>
      <c r="F1502" s="1094">
        <v>0</v>
      </c>
      <c r="G1502" s="1094">
        <v>1000000</v>
      </c>
      <c r="H1502" s="1094">
        <v>1000000</v>
      </c>
      <c r="I1502" s="1094">
        <v>0</v>
      </c>
      <c r="J1502" s="1094">
        <v>0</v>
      </c>
      <c r="K1502" s="1094">
        <v>0</v>
      </c>
      <c r="L1502" s="1094">
        <v>1000000</v>
      </c>
    </row>
    <row r="1505" spans="1:12">
      <c r="A1505" s="1101" t="s">
        <v>2409</v>
      </c>
      <c r="C1505" s="1101" t="s">
        <v>2410</v>
      </c>
    </row>
    <row r="1506" spans="1:12">
      <c r="A1506" s="1097" t="s">
        <v>1747</v>
      </c>
      <c r="B1506" s="1097" t="s">
        <v>510</v>
      </c>
      <c r="F1506" s="1096">
        <v>0</v>
      </c>
      <c r="G1506" s="1096">
        <v>1000000</v>
      </c>
      <c r="H1506" s="1096">
        <v>1000000</v>
      </c>
      <c r="I1506" s="1096">
        <v>0</v>
      </c>
      <c r="J1506" s="1096">
        <v>0</v>
      </c>
      <c r="K1506" s="1096">
        <v>0</v>
      </c>
      <c r="L1506" s="1096">
        <v>1000000</v>
      </c>
    </row>
    <row r="1507" spans="1:12">
      <c r="E1507" s="1091" t="s">
        <v>2669</v>
      </c>
      <c r="F1507" s="1094">
        <v>0</v>
      </c>
      <c r="G1507" s="1094">
        <v>1000000</v>
      </c>
      <c r="H1507" s="1094">
        <v>1000000</v>
      </c>
      <c r="I1507" s="1094">
        <v>0</v>
      </c>
      <c r="J1507" s="1094">
        <v>0</v>
      </c>
      <c r="K1507" s="1094">
        <v>0</v>
      </c>
      <c r="L1507" s="1094">
        <v>1000000</v>
      </c>
    </row>
    <row r="1510" spans="1:12">
      <c r="A1510" s="1101" t="s">
        <v>2411</v>
      </c>
      <c r="C1510" s="1101" t="s">
        <v>2412</v>
      </c>
    </row>
    <row r="1511" spans="1:12">
      <c r="A1511" s="1097" t="s">
        <v>1747</v>
      </c>
      <c r="B1511" s="1097" t="s">
        <v>510</v>
      </c>
      <c r="F1511" s="1096">
        <v>0</v>
      </c>
      <c r="G1511" s="1096">
        <v>3500000</v>
      </c>
      <c r="H1511" s="1096">
        <v>3500000</v>
      </c>
      <c r="I1511" s="1096">
        <v>0</v>
      </c>
      <c r="J1511" s="1096">
        <v>0</v>
      </c>
      <c r="K1511" s="1096">
        <v>0</v>
      </c>
      <c r="L1511" s="1096">
        <v>3500000</v>
      </c>
    </row>
    <row r="1512" spans="1:12">
      <c r="E1512" s="1091" t="s">
        <v>2669</v>
      </c>
      <c r="F1512" s="1094">
        <v>0</v>
      </c>
      <c r="G1512" s="1094">
        <v>3500000</v>
      </c>
      <c r="H1512" s="1094">
        <v>3500000</v>
      </c>
      <c r="I1512" s="1094">
        <v>0</v>
      </c>
      <c r="J1512" s="1094">
        <v>0</v>
      </c>
      <c r="K1512" s="1094">
        <v>0</v>
      </c>
      <c r="L1512" s="1094">
        <v>3500000</v>
      </c>
    </row>
    <row r="1515" spans="1:12">
      <c r="A1515" s="1101" t="s">
        <v>2413</v>
      </c>
      <c r="C1515" s="1101" t="s">
        <v>2414</v>
      </c>
    </row>
    <row r="1516" spans="1:12">
      <c r="A1516" s="1097" t="s">
        <v>1747</v>
      </c>
      <c r="B1516" s="1097" t="s">
        <v>510</v>
      </c>
      <c r="F1516" s="1096">
        <v>0</v>
      </c>
      <c r="G1516" s="1096">
        <v>1300000</v>
      </c>
      <c r="H1516" s="1096">
        <v>1300000</v>
      </c>
      <c r="I1516" s="1096">
        <v>0</v>
      </c>
      <c r="J1516" s="1096">
        <v>0</v>
      </c>
      <c r="K1516" s="1096">
        <v>0</v>
      </c>
      <c r="L1516" s="1096">
        <v>1300000</v>
      </c>
    </row>
    <row r="1517" spans="1:12">
      <c r="E1517" s="1091" t="s">
        <v>2669</v>
      </c>
      <c r="F1517" s="1094">
        <v>0</v>
      </c>
      <c r="G1517" s="1094">
        <v>1300000</v>
      </c>
      <c r="H1517" s="1094">
        <v>1300000</v>
      </c>
      <c r="I1517" s="1094">
        <v>0</v>
      </c>
      <c r="J1517" s="1094">
        <v>0</v>
      </c>
      <c r="K1517" s="1094">
        <v>0</v>
      </c>
      <c r="L1517" s="1094">
        <v>1300000</v>
      </c>
    </row>
    <row r="1520" spans="1:12">
      <c r="A1520" s="1101" t="s">
        <v>2415</v>
      </c>
      <c r="C1520" s="1101" t="s">
        <v>2416</v>
      </c>
    </row>
    <row r="1521" spans="1:12">
      <c r="A1521" s="1097" t="s">
        <v>1747</v>
      </c>
      <c r="B1521" s="1097" t="s">
        <v>510</v>
      </c>
      <c r="F1521" s="1096">
        <v>0</v>
      </c>
      <c r="G1521" s="1096">
        <v>1200000</v>
      </c>
      <c r="H1521" s="1096">
        <v>1200000</v>
      </c>
      <c r="I1521" s="1096">
        <v>0</v>
      </c>
      <c r="J1521" s="1096">
        <v>0</v>
      </c>
      <c r="K1521" s="1096">
        <v>0</v>
      </c>
      <c r="L1521" s="1096">
        <v>1200000</v>
      </c>
    </row>
    <row r="1522" spans="1:12">
      <c r="E1522" s="1091" t="s">
        <v>2669</v>
      </c>
      <c r="F1522" s="1094">
        <v>0</v>
      </c>
      <c r="G1522" s="1094">
        <v>1200000</v>
      </c>
      <c r="H1522" s="1094">
        <v>1200000</v>
      </c>
      <c r="I1522" s="1094">
        <v>0</v>
      </c>
      <c r="J1522" s="1094">
        <v>0</v>
      </c>
      <c r="K1522" s="1094">
        <v>0</v>
      </c>
      <c r="L1522" s="1094">
        <v>1200000</v>
      </c>
    </row>
    <row r="1525" spans="1:12">
      <c r="A1525" s="1101" t="s">
        <v>2417</v>
      </c>
      <c r="C1525" s="1101" t="s">
        <v>2418</v>
      </c>
    </row>
    <row r="1526" spans="1:12">
      <c r="A1526" s="1097" t="s">
        <v>1747</v>
      </c>
      <c r="B1526" s="1097" t="s">
        <v>510</v>
      </c>
      <c r="F1526" s="1096">
        <v>0</v>
      </c>
      <c r="G1526" s="1096">
        <v>600000</v>
      </c>
      <c r="H1526" s="1096">
        <v>600000</v>
      </c>
      <c r="I1526" s="1096">
        <v>0</v>
      </c>
      <c r="J1526" s="1096">
        <v>0</v>
      </c>
      <c r="K1526" s="1096">
        <v>0</v>
      </c>
      <c r="L1526" s="1096">
        <v>600000</v>
      </c>
    </row>
    <row r="1527" spans="1:12">
      <c r="E1527" s="1091" t="s">
        <v>2669</v>
      </c>
      <c r="F1527" s="1094">
        <v>0</v>
      </c>
      <c r="G1527" s="1094">
        <v>600000</v>
      </c>
      <c r="H1527" s="1094">
        <v>600000</v>
      </c>
      <c r="I1527" s="1094">
        <v>0</v>
      </c>
      <c r="J1527" s="1094">
        <v>0</v>
      </c>
      <c r="K1527" s="1094">
        <v>0</v>
      </c>
      <c r="L1527" s="1094">
        <v>600000</v>
      </c>
    </row>
    <row r="1530" spans="1:12">
      <c r="A1530" s="1101" t="s">
        <v>2419</v>
      </c>
      <c r="C1530" s="1101" t="s">
        <v>2420</v>
      </c>
    </row>
    <row r="1531" spans="1:12">
      <c r="A1531" s="1097" t="s">
        <v>1747</v>
      </c>
      <c r="B1531" s="1097" t="s">
        <v>510</v>
      </c>
      <c r="F1531" s="1096">
        <v>0</v>
      </c>
      <c r="G1531" s="1096">
        <v>250000</v>
      </c>
      <c r="H1531" s="1096">
        <v>250000</v>
      </c>
      <c r="I1531" s="1096">
        <v>0</v>
      </c>
      <c r="J1531" s="1096">
        <v>0</v>
      </c>
      <c r="K1531" s="1096">
        <v>0</v>
      </c>
      <c r="L1531" s="1096">
        <v>250000</v>
      </c>
    </row>
    <row r="1532" spans="1:12">
      <c r="E1532" s="1091" t="s">
        <v>2669</v>
      </c>
      <c r="F1532" s="1094">
        <v>0</v>
      </c>
      <c r="G1532" s="1094">
        <v>250000</v>
      </c>
      <c r="H1532" s="1094">
        <v>250000</v>
      </c>
      <c r="I1532" s="1094">
        <v>0</v>
      </c>
      <c r="J1532" s="1094">
        <v>0</v>
      </c>
      <c r="K1532" s="1094">
        <v>0</v>
      </c>
      <c r="L1532" s="1094">
        <v>250000</v>
      </c>
    </row>
    <row r="1535" spans="1:12">
      <c r="A1535" s="1101" t="s">
        <v>2421</v>
      </c>
      <c r="C1535" s="1101" t="s">
        <v>2422</v>
      </c>
    </row>
    <row r="1536" spans="1:12">
      <c r="A1536" s="1097" t="s">
        <v>1747</v>
      </c>
      <c r="B1536" s="1097" t="s">
        <v>510</v>
      </c>
      <c r="F1536" s="1096">
        <v>0</v>
      </c>
      <c r="G1536" s="1096">
        <v>1980459.78</v>
      </c>
      <c r="H1536" s="1096">
        <v>1980459.78</v>
      </c>
      <c r="I1536" s="1096">
        <v>0</v>
      </c>
      <c r="J1536" s="1096">
        <v>0</v>
      </c>
      <c r="K1536" s="1096">
        <v>0</v>
      </c>
      <c r="L1536" s="1096">
        <v>1980459.78</v>
      </c>
    </row>
    <row r="1537" spans="1:12">
      <c r="E1537" s="1091" t="s">
        <v>2669</v>
      </c>
      <c r="F1537" s="1094">
        <v>0</v>
      </c>
      <c r="G1537" s="1094">
        <v>1980459.78</v>
      </c>
      <c r="H1537" s="1094">
        <v>1980459.78</v>
      </c>
      <c r="I1537" s="1094">
        <v>0</v>
      </c>
      <c r="J1537" s="1094">
        <v>0</v>
      </c>
      <c r="K1537" s="1094">
        <v>0</v>
      </c>
      <c r="L1537" s="1094">
        <v>1980459.78</v>
      </c>
    </row>
    <row r="1540" spans="1:12">
      <c r="A1540" s="1101" t="s">
        <v>2423</v>
      </c>
      <c r="C1540" s="1101" t="s">
        <v>2424</v>
      </c>
    </row>
    <row r="1541" spans="1:12">
      <c r="A1541" s="1097" t="s">
        <v>1747</v>
      </c>
      <c r="B1541" s="1097" t="s">
        <v>510</v>
      </c>
      <c r="F1541" s="1096">
        <v>0</v>
      </c>
      <c r="G1541" s="1096">
        <v>2000000</v>
      </c>
      <c r="H1541" s="1096">
        <v>2000000</v>
      </c>
      <c r="I1541" s="1096">
        <v>0</v>
      </c>
      <c r="J1541" s="1096">
        <v>0</v>
      </c>
      <c r="K1541" s="1096">
        <v>0</v>
      </c>
      <c r="L1541" s="1096">
        <v>2000000</v>
      </c>
    </row>
    <row r="1542" spans="1:12">
      <c r="E1542" s="1091" t="s">
        <v>2669</v>
      </c>
      <c r="F1542" s="1094">
        <v>0</v>
      </c>
      <c r="G1542" s="1094">
        <v>2000000</v>
      </c>
      <c r="H1542" s="1094">
        <v>2000000</v>
      </c>
      <c r="I1542" s="1094">
        <v>0</v>
      </c>
      <c r="J1542" s="1094">
        <v>0</v>
      </c>
      <c r="K1542" s="1094">
        <v>0</v>
      </c>
      <c r="L1542" s="1094">
        <v>2000000</v>
      </c>
    </row>
    <row r="1545" spans="1:12">
      <c r="A1545" s="1101" t="s">
        <v>2425</v>
      </c>
      <c r="C1545" s="1101" t="s">
        <v>2426</v>
      </c>
    </row>
    <row r="1546" spans="1:12">
      <c r="A1546" s="1097" t="s">
        <v>1747</v>
      </c>
      <c r="B1546" s="1097" t="s">
        <v>510</v>
      </c>
      <c r="F1546" s="1096">
        <v>0</v>
      </c>
      <c r="G1546" s="1096">
        <v>1050000</v>
      </c>
      <c r="H1546" s="1096">
        <v>1050000</v>
      </c>
      <c r="I1546" s="1096">
        <v>0</v>
      </c>
      <c r="J1546" s="1096">
        <v>0</v>
      </c>
      <c r="K1546" s="1096">
        <v>0</v>
      </c>
      <c r="L1546" s="1096">
        <v>1050000</v>
      </c>
    </row>
    <row r="1547" spans="1:12">
      <c r="E1547" s="1091" t="s">
        <v>2669</v>
      </c>
      <c r="F1547" s="1094">
        <v>0</v>
      </c>
      <c r="G1547" s="1094">
        <v>1050000</v>
      </c>
      <c r="H1547" s="1094">
        <v>1050000</v>
      </c>
      <c r="I1547" s="1094">
        <v>0</v>
      </c>
      <c r="J1547" s="1094">
        <v>0</v>
      </c>
      <c r="K1547" s="1094">
        <v>0</v>
      </c>
      <c r="L1547" s="1094">
        <v>1050000</v>
      </c>
    </row>
    <row r="1550" spans="1:12">
      <c r="A1550" s="1101" t="s">
        <v>2427</v>
      </c>
      <c r="C1550" s="1101" t="s">
        <v>2428</v>
      </c>
    </row>
    <row r="1551" spans="1:12">
      <c r="A1551" s="1097" t="s">
        <v>1747</v>
      </c>
      <c r="B1551" s="1097" t="s">
        <v>510</v>
      </c>
      <c r="F1551" s="1096">
        <v>0</v>
      </c>
      <c r="G1551" s="1096">
        <v>1126689.8</v>
      </c>
      <c r="H1551" s="1096">
        <v>1126689.8</v>
      </c>
      <c r="I1551" s="1096">
        <v>0</v>
      </c>
      <c r="J1551" s="1096">
        <v>0</v>
      </c>
      <c r="K1551" s="1096">
        <v>0</v>
      </c>
      <c r="L1551" s="1096">
        <v>1126689.8</v>
      </c>
    </row>
    <row r="1552" spans="1:12">
      <c r="E1552" s="1091" t="s">
        <v>2669</v>
      </c>
      <c r="F1552" s="1094">
        <v>0</v>
      </c>
      <c r="G1552" s="1094">
        <v>1126689.8</v>
      </c>
      <c r="H1552" s="1094">
        <v>1126689.8</v>
      </c>
      <c r="I1552" s="1094">
        <v>0</v>
      </c>
      <c r="J1552" s="1094">
        <v>0</v>
      </c>
      <c r="K1552" s="1094">
        <v>0</v>
      </c>
      <c r="L1552" s="1094">
        <v>1126689.8</v>
      </c>
    </row>
    <row r="1555" spans="1:12">
      <c r="A1555" s="1101" t="s">
        <v>2429</v>
      </c>
      <c r="C1555" s="1101" t="s">
        <v>2430</v>
      </c>
    </row>
    <row r="1556" spans="1:12">
      <c r="A1556" s="1097" t="s">
        <v>1747</v>
      </c>
      <c r="B1556" s="1097" t="s">
        <v>510</v>
      </c>
      <c r="F1556" s="1096">
        <v>0</v>
      </c>
      <c r="G1556" s="1096">
        <v>1000000</v>
      </c>
      <c r="H1556" s="1096">
        <v>1000000</v>
      </c>
      <c r="I1556" s="1096">
        <v>0</v>
      </c>
      <c r="J1556" s="1096">
        <v>0</v>
      </c>
      <c r="K1556" s="1096">
        <v>0</v>
      </c>
      <c r="L1556" s="1096">
        <v>1000000</v>
      </c>
    </row>
    <row r="1557" spans="1:12">
      <c r="E1557" s="1091" t="s">
        <v>2669</v>
      </c>
      <c r="F1557" s="1094">
        <v>0</v>
      </c>
      <c r="G1557" s="1094">
        <v>1000000</v>
      </c>
      <c r="H1557" s="1094">
        <v>1000000</v>
      </c>
      <c r="I1557" s="1094">
        <v>0</v>
      </c>
      <c r="J1557" s="1094">
        <v>0</v>
      </c>
      <c r="K1557" s="1094">
        <v>0</v>
      </c>
      <c r="L1557" s="1094">
        <v>1000000</v>
      </c>
    </row>
    <row r="1560" spans="1:12">
      <c r="A1560" s="1101" t="s">
        <v>2431</v>
      </c>
      <c r="C1560" s="1101" t="s">
        <v>2432</v>
      </c>
    </row>
    <row r="1561" spans="1:12">
      <c r="A1561" s="1097" t="s">
        <v>1747</v>
      </c>
      <c r="B1561" s="1097" t="s">
        <v>510</v>
      </c>
      <c r="F1561" s="1096">
        <v>0</v>
      </c>
      <c r="G1561" s="1096">
        <v>1000000</v>
      </c>
      <c r="H1561" s="1096">
        <v>1000000</v>
      </c>
      <c r="I1561" s="1096">
        <v>0</v>
      </c>
      <c r="J1561" s="1096">
        <v>0</v>
      </c>
      <c r="K1561" s="1096">
        <v>0</v>
      </c>
      <c r="L1561" s="1096">
        <v>1000000</v>
      </c>
    </row>
    <row r="1562" spans="1:12">
      <c r="E1562" s="1091" t="s">
        <v>2669</v>
      </c>
      <c r="F1562" s="1094">
        <v>0</v>
      </c>
      <c r="G1562" s="1094">
        <v>1000000</v>
      </c>
      <c r="H1562" s="1094">
        <v>1000000</v>
      </c>
      <c r="I1562" s="1094">
        <v>0</v>
      </c>
      <c r="J1562" s="1094">
        <v>0</v>
      </c>
      <c r="K1562" s="1094">
        <v>0</v>
      </c>
      <c r="L1562" s="1094">
        <v>1000000</v>
      </c>
    </row>
    <row r="1565" spans="1:12">
      <c r="A1565" s="1101" t="s">
        <v>2433</v>
      </c>
      <c r="C1565" s="1101" t="s">
        <v>2434</v>
      </c>
    </row>
    <row r="1566" spans="1:12">
      <c r="A1566" s="1097" t="s">
        <v>1747</v>
      </c>
      <c r="B1566" s="1097" t="s">
        <v>510</v>
      </c>
      <c r="F1566" s="1096">
        <v>0</v>
      </c>
      <c r="G1566" s="1096">
        <v>3800000</v>
      </c>
      <c r="H1566" s="1096">
        <v>3800000</v>
      </c>
      <c r="I1566" s="1096">
        <v>0</v>
      </c>
      <c r="J1566" s="1096">
        <v>0</v>
      </c>
      <c r="K1566" s="1096">
        <v>0</v>
      </c>
      <c r="L1566" s="1096">
        <v>3800000</v>
      </c>
    </row>
    <row r="1567" spans="1:12">
      <c r="E1567" s="1091" t="s">
        <v>2669</v>
      </c>
      <c r="F1567" s="1094">
        <v>0</v>
      </c>
      <c r="G1567" s="1094">
        <v>3800000</v>
      </c>
      <c r="H1567" s="1094">
        <v>3800000</v>
      </c>
      <c r="I1567" s="1094">
        <v>0</v>
      </c>
      <c r="J1567" s="1094">
        <v>0</v>
      </c>
      <c r="K1567" s="1094">
        <v>0</v>
      </c>
      <c r="L1567" s="1094">
        <v>3800000</v>
      </c>
    </row>
    <row r="1570" spans="1:12">
      <c r="A1570" s="1101" t="s">
        <v>2488</v>
      </c>
      <c r="C1570" s="1101" t="s">
        <v>2489</v>
      </c>
    </row>
    <row r="1571" spans="1:12">
      <c r="A1571" s="1097" t="s">
        <v>923</v>
      </c>
      <c r="B1571" s="1097" t="s">
        <v>458</v>
      </c>
      <c r="F1571" s="1096">
        <v>0</v>
      </c>
      <c r="G1571" s="1096">
        <v>4457652.29</v>
      </c>
      <c r="H1571" s="1096">
        <v>4457652.29</v>
      </c>
      <c r="I1571" s="1096">
        <v>4457652.29</v>
      </c>
      <c r="J1571" s="1096">
        <v>4457652.29</v>
      </c>
      <c r="K1571" s="1096">
        <v>4457652.29</v>
      </c>
      <c r="L1571" s="1096">
        <v>0</v>
      </c>
    </row>
    <row r="1572" spans="1:12">
      <c r="E1572" s="1091" t="s">
        <v>2669</v>
      </c>
      <c r="F1572" s="1094">
        <v>0</v>
      </c>
      <c r="G1572" s="1094">
        <v>4457652.29</v>
      </c>
      <c r="H1572" s="1094">
        <v>4457652.29</v>
      </c>
      <c r="I1572" s="1094">
        <v>4457652.29</v>
      </c>
      <c r="J1572" s="1094">
        <v>4457652.29</v>
      </c>
      <c r="K1572" s="1094">
        <v>4457652.29</v>
      </c>
      <c r="L1572" s="1094">
        <v>0</v>
      </c>
    </row>
    <row r="1575" spans="1:12">
      <c r="A1575" s="1101" t="s">
        <v>2490</v>
      </c>
      <c r="C1575" s="1101" t="s">
        <v>2491</v>
      </c>
    </row>
    <row r="1576" spans="1:12">
      <c r="A1576" s="1097" t="s">
        <v>923</v>
      </c>
      <c r="B1576" s="1097" t="s">
        <v>458</v>
      </c>
      <c r="F1576" s="1096">
        <v>0</v>
      </c>
      <c r="G1576" s="1096">
        <v>4994242.3</v>
      </c>
      <c r="H1576" s="1096">
        <v>4994242.3</v>
      </c>
      <c r="I1576" s="1096">
        <v>4994242.3</v>
      </c>
      <c r="J1576" s="1096">
        <v>4994242.3</v>
      </c>
      <c r="K1576" s="1096">
        <v>4994242.3</v>
      </c>
      <c r="L1576" s="1096">
        <v>0</v>
      </c>
    </row>
    <row r="1577" spans="1:12">
      <c r="E1577" s="1091" t="s">
        <v>2669</v>
      </c>
      <c r="F1577" s="1094">
        <v>0</v>
      </c>
      <c r="G1577" s="1094">
        <v>4994242.3</v>
      </c>
      <c r="H1577" s="1094">
        <v>4994242.3</v>
      </c>
      <c r="I1577" s="1094">
        <v>4994242.3</v>
      </c>
      <c r="J1577" s="1094">
        <v>4994242.3</v>
      </c>
      <c r="K1577" s="1094">
        <v>4994242.3</v>
      </c>
      <c r="L1577" s="1094">
        <v>0</v>
      </c>
    </row>
    <row r="1580" spans="1:12">
      <c r="A1580" s="1101" t="s">
        <v>2492</v>
      </c>
      <c r="C1580" s="1101" t="s">
        <v>2493</v>
      </c>
    </row>
    <row r="1581" spans="1:12">
      <c r="A1581" s="1097" t="s">
        <v>923</v>
      </c>
      <c r="B1581" s="1097" t="s">
        <v>458</v>
      </c>
      <c r="F1581" s="1096">
        <v>0</v>
      </c>
      <c r="G1581" s="1096">
        <v>4497240.6100000003</v>
      </c>
      <c r="H1581" s="1096">
        <v>4497240.6100000003</v>
      </c>
      <c r="I1581" s="1096">
        <v>4497240.6100000003</v>
      </c>
      <c r="J1581" s="1096">
        <v>4497240.6100000003</v>
      </c>
      <c r="K1581" s="1096">
        <v>4497240.6100000003</v>
      </c>
      <c r="L1581" s="1096">
        <v>0</v>
      </c>
    </row>
    <row r="1582" spans="1:12">
      <c r="E1582" s="1091" t="s">
        <v>2669</v>
      </c>
      <c r="F1582" s="1094">
        <v>0</v>
      </c>
      <c r="G1582" s="1094">
        <v>4497240.6100000003</v>
      </c>
      <c r="H1582" s="1094">
        <v>4497240.6100000003</v>
      </c>
      <c r="I1582" s="1094">
        <v>4497240.6100000003</v>
      </c>
      <c r="J1582" s="1094">
        <v>4497240.6100000003</v>
      </c>
      <c r="K1582" s="1094">
        <v>4497240.6100000003</v>
      </c>
      <c r="L1582" s="1094">
        <v>0</v>
      </c>
    </row>
    <row r="1585" spans="1:12">
      <c r="A1585" s="1101" t="s">
        <v>2223</v>
      </c>
      <c r="C1585" s="1101" t="s">
        <v>2224</v>
      </c>
    </row>
    <row r="1586" spans="1:12">
      <c r="A1586" s="1097" t="s">
        <v>911</v>
      </c>
      <c r="B1586" s="1097" t="s">
        <v>452</v>
      </c>
      <c r="F1586" s="1096">
        <v>0</v>
      </c>
      <c r="G1586" s="1096">
        <v>1810790.04</v>
      </c>
      <c r="H1586" s="1096">
        <v>1810790.04</v>
      </c>
      <c r="I1586" s="1096">
        <v>1810790.04</v>
      </c>
      <c r="J1586" s="1096">
        <v>1810790.04</v>
      </c>
      <c r="K1586" s="1096">
        <v>1810790.04</v>
      </c>
      <c r="L1586" s="1096">
        <v>0</v>
      </c>
    </row>
    <row r="1587" spans="1:12">
      <c r="E1587" s="1091" t="s">
        <v>2669</v>
      </c>
      <c r="F1587" s="1094">
        <v>0</v>
      </c>
      <c r="G1587" s="1094">
        <v>1810790.04</v>
      </c>
      <c r="H1587" s="1094">
        <v>1810790.04</v>
      </c>
      <c r="I1587" s="1094">
        <v>1810790.04</v>
      </c>
      <c r="J1587" s="1094">
        <v>1810790.04</v>
      </c>
      <c r="K1587" s="1094">
        <v>1810790.04</v>
      </c>
      <c r="L1587" s="1094">
        <v>0</v>
      </c>
    </row>
    <row r="1590" spans="1:12">
      <c r="A1590" s="1101" t="s">
        <v>2536</v>
      </c>
      <c r="C1590" s="1101" t="s">
        <v>2537</v>
      </c>
    </row>
    <row r="1591" spans="1:12">
      <c r="A1591" s="1097" t="s">
        <v>1759</v>
      </c>
      <c r="B1591" s="1097" t="s">
        <v>515</v>
      </c>
      <c r="F1591" s="1096">
        <v>0</v>
      </c>
      <c r="G1591" s="1096">
        <v>40000</v>
      </c>
      <c r="H1591" s="1096">
        <v>40000</v>
      </c>
      <c r="I1591" s="1096">
        <v>40000</v>
      </c>
      <c r="J1591" s="1096">
        <v>40000</v>
      </c>
      <c r="K1591" s="1096">
        <v>40000</v>
      </c>
      <c r="L1591" s="1096">
        <v>0</v>
      </c>
    </row>
    <row r="1592" spans="1:12">
      <c r="E1592" s="1091" t="s">
        <v>2669</v>
      </c>
      <c r="F1592" s="1094">
        <v>0</v>
      </c>
      <c r="G1592" s="1094">
        <v>40000</v>
      </c>
      <c r="H1592" s="1094">
        <v>40000</v>
      </c>
      <c r="I1592" s="1094">
        <v>40000</v>
      </c>
      <c r="J1592" s="1094">
        <v>40000</v>
      </c>
      <c r="K1592" s="1094">
        <v>40000</v>
      </c>
      <c r="L1592" s="1094">
        <v>0</v>
      </c>
    </row>
    <row r="1595" spans="1:12">
      <c r="A1595" s="1101" t="s">
        <v>2435</v>
      </c>
      <c r="C1595" s="1101" t="s">
        <v>2436</v>
      </c>
    </row>
    <row r="1596" spans="1:12">
      <c r="A1596" s="1097" t="s">
        <v>1747</v>
      </c>
      <c r="B1596" s="1097" t="s">
        <v>510</v>
      </c>
      <c r="F1596" s="1096">
        <v>0</v>
      </c>
      <c r="G1596" s="1096">
        <v>542050816.04999995</v>
      </c>
      <c r="H1596" s="1096">
        <v>542050816.04999995</v>
      </c>
      <c r="I1596" s="1096">
        <v>96169818.189999998</v>
      </c>
      <c r="J1596" s="1096">
        <v>96169818.189999998</v>
      </c>
      <c r="K1596" s="1096">
        <v>23581919.460000001</v>
      </c>
      <c r="L1596" s="1096">
        <v>445880997.8599999</v>
      </c>
    </row>
    <row r="1597" spans="1:12">
      <c r="E1597" s="1091" t="s">
        <v>2669</v>
      </c>
      <c r="F1597" s="1094">
        <v>0</v>
      </c>
      <c r="G1597" s="1094">
        <v>542050816.04999995</v>
      </c>
      <c r="H1597" s="1094">
        <v>542050816.04999995</v>
      </c>
      <c r="I1597" s="1094">
        <v>96169818.189999998</v>
      </c>
      <c r="J1597" s="1094">
        <v>96169818.189999998</v>
      </c>
      <c r="K1597" s="1094">
        <v>23581919.460000001</v>
      </c>
      <c r="L1597" s="1094">
        <v>445880997.8599999</v>
      </c>
    </row>
    <row r="1600" spans="1:12">
      <c r="A1600" s="1101" t="s">
        <v>2215</v>
      </c>
      <c r="C1600" s="1101" t="s">
        <v>2216</v>
      </c>
    </row>
    <row r="1601" spans="1:12">
      <c r="A1601" s="1097" t="s">
        <v>903</v>
      </c>
      <c r="B1601" s="1097" t="s">
        <v>449</v>
      </c>
      <c r="F1601" s="1096">
        <v>0</v>
      </c>
      <c r="G1601" s="1096">
        <v>7636467.2999999998</v>
      </c>
      <c r="H1601" s="1096">
        <v>7636467.2999999998</v>
      </c>
      <c r="I1601" s="1096">
        <v>3634517.97</v>
      </c>
      <c r="J1601" s="1096">
        <v>3634517.97</v>
      </c>
      <c r="K1601" s="1096">
        <v>3634517.97</v>
      </c>
      <c r="L1601" s="1096">
        <v>4001949.33</v>
      </c>
    </row>
    <row r="1602" spans="1:12">
      <c r="A1602" s="1097" t="s">
        <v>921</v>
      </c>
      <c r="B1602" s="1097" t="s">
        <v>457</v>
      </c>
      <c r="F1602" s="1096">
        <v>0</v>
      </c>
      <c r="G1602" s="1096">
        <v>24928898.469999999</v>
      </c>
      <c r="H1602" s="1096">
        <v>24928898.469999999</v>
      </c>
      <c r="I1602" s="1096">
        <v>0</v>
      </c>
      <c r="J1602" s="1096">
        <v>0</v>
      </c>
      <c r="K1602" s="1096">
        <v>0</v>
      </c>
      <c r="L1602" s="1096">
        <v>24928898.469999999</v>
      </c>
    </row>
    <row r="1603" spans="1:12">
      <c r="E1603" s="1091" t="s">
        <v>2669</v>
      </c>
      <c r="F1603" s="1094">
        <v>0</v>
      </c>
      <c r="G1603" s="1094">
        <v>32565365.77</v>
      </c>
      <c r="H1603" s="1094">
        <v>32565365.77</v>
      </c>
      <c r="I1603" s="1094">
        <v>3634517.97</v>
      </c>
      <c r="J1603" s="1094">
        <v>3634517.97</v>
      </c>
      <c r="K1603" s="1094">
        <v>3634517.97</v>
      </c>
      <c r="L1603" s="1094">
        <v>28930847.800000001</v>
      </c>
    </row>
    <row r="1606" spans="1:12">
      <c r="A1606" s="1101" t="s">
        <v>2437</v>
      </c>
      <c r="C1606" s="1101" t="s">
        <v>2438</v>
      </c>
    </row>
    <row r="1607" spans="1:12">
      <c r="A1607" s="1097" t="s">
        <v>921</v>
      </c>
      <c r="B1607" s="1097" t="s">
        <v>457</v>
      </c>
      <c r="F1607" s="1096">
        <v>2202083</v>
      </c>
      <c r="G1607" s="1096">
        <v>-2202083</v>
      </c>
      <c r="H1607" s="1096">
        <v>0</v>
      </c>
      <c r="I1607" s="1096">
        <v>0</v>
      </c>
      <c r="J1607" s="1096">
        <v>0</v>
      </c>
      <c r="K1607" s="1096">
        <v>0</v>
      </c>
      <c r="L1607" s="1096">
        <v>0</v>
      </c>
    </row>
    <row r="1608" spans="1:12">
      <c r="A1608" s="1097" t="s">
        <v>933</v>
      </c>
      <c r="B1608" s="1097" t="s">
        <v>463</v>
      </c>
      <c r="F1608" s="1096">
        <v>0</v>
      </c>
      <c r="G1608" s="1096">
        <v>2759009</v>
      </c>
      <c r="H1608" s="1096">
        <v>2759009</v>
      </c>
      <c r="I1608" s="1096">
        <v>2744703.82</v>
      </c>
      <c r="J1608" s="1096">
        <v>2744703.82</v>
      </c>
      <c r="K1608" s="1096">
        <v>0</v>
      </c>
      <c r="L1608" s="1096">
        <v>14305.18</v>
      </c>
    </row>
    <row r="1609" spans="1:12">
      <c r="E1609" s="1091" t="s">
        <v>2669</v>
      </c>
      <c r="F1609" s="1094">
        <v>2202083</v>
      </c>
      <c r="G1609" s="1094">
        <v>556926</v>
      </c>
      <c r="H1609" s="1094">
        <v>2759009</v>
      </c>
      <c r="I1609" s="1094">
        <v>2744703.82</v>
      </c>
      <c r="J1609" s="1094">
        <v>2744703.82</v>
      </c>
      <c r="K1609" s="1094">
        <v>0</v>
      </c>
      <c r="L1609" s="1094">
        <v>14305.18</v>
      </c>
    </row>
    <row r="1612" spans="1:12">
      <c r="A1612" s="1101" t="s">
        <v>2629</v>
      </c>
      <c r="C1612" s="1101" t="s">
        <v>2630</v>
      </c>
    </row>
    <row r="1613" spans="1:12">
      <c r="A1613" s="1097" t="s">
        <v>2671</v>
      </c>
      <c r="B1613" s="1097" t="s">
        <v>546</v>
      </c>
      <c r="F1613" s="1096">
        <v>18150000</v>
      </c>
      <c r="G1613" s="1096">
        <v>-11697820</v>
      </c>
      <c r="H1613" s="1096">
        <v>6452180</v>
      </c>
      <c r="I1613" s="1096">
        <v>0</v>
      </c>
      <c r="J1613" s="1096">
        <v>0</v>
      </c>
      <c r="K1613" s="1096">
        <v>0</v>
      </c>
      <c r="L1613" s="1096">
        <v>6452180</v>
      </c>
    </row>
    <row r="1614" spans="1:12">
      <c r="E1614" s="1091" t="s">
        <v>2669</v>
      </c>
      <c r="F1614" s="1094">
        <v>18150000</v>
      </c>
      <c r="G1614" s="1094">
        <v>-11697820</v>
      </c>
      <c r="H1614" s="1094">
        <v>6452180</v>
      </c>
      <c r="I1614" s="1094">
        <v>0</v>
      </c>
      <c r="J1614" s="1094">
        <v>0</v>
      </c>
      <c r="K1614" s="1094">
        <v>0</v>
      </c>
      <c r="L1614" s="1094">
        <v>6452180</v>
      </c>
    </row>
    <row r="1617" spans="1:12">
      <c r="A1617" s="1101" t="s">
        <v>2516</v>
      </c>
      <c r="C1617" s="1101" t="s">
        <v>2517</v>
      </c>
    </row>
    <row r="1618" spans="1:12">
      <c r="A1618" s="1097" t="s">
        <v>1705</v>
      </c>
      <c r="B1618" s="1097" t="s">
        <v>493</v>
      </c>
      <c r="F1618" s="1096">
        <v>419719138</v>
      </c>
      <c r="G1618" s="1096">
        <v>38304263</v>
      </c>
      <c r="H1618" s="1096">
        <v>458023401</v>
      </c>
      <c r="I1618" s="1096">
        <v>434410364.32999998</v>
      </c>
      <c r="J1618" s="1096">
        <v>434410364.32999998</v>
      </c>
      <c r="K1618" s="1096">
        <v>434383051.25</v>
      </c>
      <c r="L1618" s="1096">
        <v>23613036.670000002</v>
      </c>
    </row>
    <row r="1619" spans="1:12">
      <c r="E1619" s="1091" t="s">
        <v>2669</v>
      </c>
      <c r="F1619" s="1094">
        <v>419719138</v>
      </c>
      <c r="G1619" s="1094">
        <v>38304263</v>
      </c>
      <c r="H1619" s="1094">
        <v>458023401</v>
      </c>
      <c r="I1619" s="1094">
        <v>434410364.32999998</v>
      </c>
      <c r="J1619" s="1094">
        <v>434410364.32999998</v>
      </c>
      <c r="K1619" s="1094">
        <v>434383051.25</v>
      </c>
      <c r="L1619" s="1094">
        <v>23613036.670000002</v>
      </c>
    </row>
    <row r="1622" spans="1:12">
      <c r="A1622" s="1101" t="s">
        <v>2514</v>
      </c>
      <c r="C1622" s="1101" t="s">
        <v>2515</v>
      </c>
    </row>
    <row r="1623" spans="1:12">
      <c r="A1623" s="1097" t="s">
        <v>1703</v>
      </c>
      <c r="B1623" s="1097" t="s">
        <v>492</v>
      </c>
      <c r="F1623" s="1096">
        <v>591833035</v>
      </c>
      <c r="G1623" s="1096">
        <v>50790472</v>
      </c>
      <c r="H1623" s="1096">
        <v>642623507</v>
      </c>
      <c r="I1623" s="1096">
        <v>615509881.75999999</v>
      </c>
      <c r="J1623" s="1096">
        <v>615509881.75999999</v>
      </c>
      <c r="K1623" s="1096">
        <v>615389728.86000001</v>
      </c>
      <c r="L1623" s="1096">
        <v>27113625.239999998</v>
      </c>
    </row>
    <row r="1624" spans="1:12">
      <c r="E1624" s="1091" t="s">
        <v>2669</v>
      </c>
      <c r="F1624" s="1094">
        <v>591833035</v>
      </c>
      <c r="G1624" s="1094">
        <v>50790472</v>
      </c>
      <c r="H1624" s="1094">
        <v>642623507</v>
      </c>
      <c r="I1624" s="1094">
        <v>615509881.75999999</v>
      </c>
      <c r="J1624" s="1094">
        <v>615509881.75999999</v>
      </c>
      <c r="K1624" s="1094">
        <v>615389728.86000001</v>
      </c>
      <c r="L1624" s="1094">
        <v>27113625.239999998</v>
      </c>
    </row>
    <row r="1627" spans="1:12">
      <c r="A1627" s="1101" t="s">
        <v>2611</v>
      </c>
      <c r="C1627" s="1101" t="s">
        <v>2612</v>
      </c>
    </row>
    <row r="1628" spans="1:12">
      <c r="A1628" s="1097" t="s">
        <v>1791</v>
      </c>
      <c r="B1628" s="1097" t="s">
        <v>530</v>
      </c>
      <c r="F1628" s="1096">
        <v>88716767</v>
      </c>
      <c r="G1628" s="1096">
        <v>-3206630</v>
      </c>
      <c r="H1628" s="1096">
        <v>85510137</v>
      </c>
      <c r="I1628" s="1096">
        <v>85510137</v>
      </c>
      <c r="J1628" s="1096">
        <v>85510137</v>
      </c>
      <c r="K1628" s="1096">
        <v>85510137</v>
      </c>
      <c r="L1628" s="1096">
        <v>0</v>
      </c>
    </row>
    <row r="1629" spans="1:12">
      <c r="E1629" s="1091" t="s">
        <v>2669</v>
      </c>
      <c r="F1629" s="1094">
        <v>88716767</v>
      </c>
      <c r="G1629" s="1094">
        <v>-3206630</v>
      </c>
      <c r="H1629" s="1094">
        <v>85510137</v>
      </c>
      <c r="I1629" s="1094">
        <v>85510137</v>
      </c>
      <c r="J1629" s="1094">
        <v>85510137</v>
      </c>
      <c r="K1629" s="1094">
        <v>85510137</v>
      </c>
      <c r="L1629" s="1094">
        <v>0</v>
      </c>
    </row>
    <row r="1632" spans="1:12">
      <c r="A1632" s="1101" t="s">
        <v>2558</v>
      </c>
      <c r="C1632" s="1101" t="s">
        <v>2559</v>
      </c>
    </row>
    <row r="1633" spans="1:12">
      <c r="A1633" s="1097" t="s">
        <v>1781</v>
      </c>
      <c r="B1633" s="1097" t="s">
        <v>525</v>
      </c>
      <c r="F1633" s="1096">
        <v>11251991</v>
      </c>
      <c r="G1633" s="1096">
        <v>-406698</v>
      </c>
      <c r="H1633" s="1096">
        <v>10845293</v>
      </c>
      <c r="I1633" s="1096">
        <v>10845293</v>
      </c>
      <c r="J1633" s="1096">
        <v>10845293</v>
      </c>
      <c r="K1633" s="1096">
        <v>10845293</v>
      </c>
      <c r="L1633" s="1096">
        <v>0</v>
      </c>
    </row>
    <row r="1634" spans="1:12">
      <c r="E1634" s="1091" t="s">
        <v>2669</v>
      </c>
      <c r="F1634" s="1094">
        <v>11251991</v>
      </c>
      <c r="G1634" s="1094">
        <v>-406698</v>
      </c>
      <c r="H1634" s="1094">
        <v>10845293</v>
      </c>
      <c r="I1634" s="1094">
        <v>10845293</v>
      </c>
      <c r="J1634" s="1094">
        <v>10845293</v>
      </c>
      <c r="K1634" s="1094">
        <v>10845293</v>
      </c>
      <c r="L1634" s="1094">
        <v>0</v>
      </c>
    </row>
    <row r="1637" spans="1:12">
      <c r="A1637" s="1101" t="s">
        <v>2563</v>
      </c>
      <c r="C1637" s="1101" t="s">
        <v>526</v>
      </c>
    </row>
    <row r="1638" spans="1:12">
      <c r="A1638" s="1097" t="s">
        <v>1783</v>
      </c>
      <c r="B1638" s="1097" t="s">
        <v>526</v>
      </c>
      <c r="F1638" s="1096">
        <v>14093514</v>
      </c>
      <c r="G1638" s="1096">
        <v>5073338</v>
      </c>
      <c r="H1638" s="1096">
        <v>19166852</v>
      </c>
      <c r="I1638" s="1096">
        <v>19166852</v>
      </c>
      <c r="J1638" s="1096">
        <v>19166852</v>
      </c>
      <c r="K1638" s="1096">
        <v>19166852</v>
      </c>
      <c r="L1638" s="1096">
        <v>0</v>
      </c>
    </row>
    <row r="1639" spans="1:12">
      <c r="E1639" s="1091" t="s">
        <v>2669</v>
      </c>
      <c r="F1639" s="1094">
        <v>14093514</v>
      </c>
      <c r="G1639" s="1094">
        <v>5073338</v>
      </c>
      <c r="H1639" s="1094">
        <v>19166852</v>
      </c>
      <c r="I1639" s="1094">
        <v>19166852</v>
      </c>
      <c r="J1639" s="1094">
        <v>19166852</v>
      </c>
      <c r="K1639" s="1094">
        <v>19166852</v>
      </c>
      <c r="L1639" s="1094">
        <v>0</v>
      </c>
    </row>
    <row r="1642" spans="1:12">
      <c r="A1642" s="1101" t="s">
        <v>2552</v>
      </c>
      <c r="C1642" s="1101" t="s">
        <v>523</v>
      </c>
    </row>
    <row r="1643" spans="1:12">
      <c r="A1643" s="1097" t="s">
        <v>1777</v>
      </c>
      <c r="B1643" s="1097" t="s">
        <v>523</v>
      </c>
      <c r="F1643" s="1096">
        <v>11251991</v>
      </c>
      <c r="G1643" s="1096">
        <v>-406698</v>
      </c>
      <c r="H1643" s="1096">
        <v>10845293</v>
      </c>
      <c r="I1643" s="1096">
        <v>10845293</v>
      </c>
      <c r="J1643" s="1096">
        <v>10845293</v>
      </c>
      <c r="K1643" s="1096">
        <v>10845293</v>
      </c>
      <c r="L1643" s="1096">
        <v>0</v>
      </c>
    </row>
    <row r="1644" spans="1:12">
      <c r="E1644" s="1091" t="s">
        <v>2669</v>
      </c>
      <c r="F1644" s="1094">
        <v>11251991</v>
      </c>
      <c r="G1644" s="1094">
        <v>-406698</v>
      </c>
      <c r="H1644" s="1094">
        <v>10845293</v>
      </c>
      <c r="I1644" s="1094">
        <v>10845293</v>
      </c>
      <c r="J1644" s="1094">
        <v>10845293</v>
      </c>
      <c r="K1644" s="1094">
        <v>10845293</v>
      </c>
      <c r="L1644" s="1094">
        <v>0</v>
      </c>
    </row>
    <row r="1647" spans="1:12">
      <c r="A1647" s="1101" t="s">
        <v>2519</v>
      </c>
      <c r="C1647" s="1101" t="s">
        <v>2520</v>
      </c>
    </row>
    <row r="1648" spans="1:12">
      <c r="A1648" s="1097" t="s">
        <v>1707</v>
      </c>
      <c r="B1648" s="1097" t="s">
        <v>494</v>
      </c>
      <c r="F1648" s="1096">
        <v>0</v>
      </c>
      <c r="G1648" s="1096">
        <v>3416845.58</v>
      </c>
      <c r="H1648" s="1096">
        <v>3416845.58</v>
      </c>
      <c r="I1648" s="1096">
        <v>3416845.58</v>
      </c>
      <c r="J1648" s="1096">
        <v>3416845.58</v>
      </c>
      <c r="K1648" s="1096">
        <v>3416845.58</v>
      </c>
      <c r="L1648" s="1096">
        <v>0</v>
      </c>
    </row>
    <row r="1649" spans="1:12">
      <c r="E1649" s="1091" t="s">
        <v>2669</v>
      </c>
      <c r="F1649" s="1094">
        <v>0</v>
      </c>
      <c r="G1649" s="1094">
        <v>3416845.58</v>
      </c>
      <c r="H1649" s="1094">
        <v>3416845.58</v>
      </c>
      <c r="I1649" s="1094">
        <v>3416845.58</v>
      </c>
      <c r="J1649" s="1094">
        <v>3416845.58</v>
      </c>
      <c r="K1649" s="1094">
        <v>3416845.58</v>
      </c>
      <c r="L1649" s="1094">
        <v>0</v>
      </c>
    </row>
    <row r="1652" spans="1:12">
      <c r="A1652" s="1101" t="s">
        <v>2521</v>
      </c>
      <c r="C1652" s="1101" t="s">
        <v>2520</v>
      </c>
    </row>
    <row r="1653" spans="1:12">
      <c r="A1653" s="1097" t="s">
        <v>1707</v>
      </c>
      <c r="B1653" s="1097" t="s">
        <v>494</v>
      </c>
      <c r="F1653" s="1096">
        <v>189158786</v>
      </c>
      <c r="G1653" s="1096">
        <v>15974897.6</v>
      </c>
      <c r="H1653" s="1096">
        <v>205133683.59999999</v>
      </c>
      <c r="I1653" s="1096">
        <v>173060442.86000001</v>
      </c>
      <c r="J1653" s="1096">
        <v>173060442.86000001</v>
      </c>
      <c r="K1653" s="1096">
        <v>173060442.86000001</v>
      </c>
      <c r="L1653" s="1096">
        <v>32073240.739999998</v>
      </c>
    </row>
    <row r="1654" spans="1:12">
      <c r="E1654" s="1091" t="s">
        <v>2669</v>
      </c>
      <c r="F1654" s="1094">
        <v>189158786</v>
      </c>
      <c r="G1654" s="1094">
        <v>15974897.6</v>
      </c>
      <c r="H1654" s="1094">
        <v>205133683.59999999</v>
      </c>
      <c r="I1654" s="1094">
        <v>173060442.86000001</v>
      </c>
      <c r="J1654" s="1094">
        <v>173060442.86000001</v>
      </c>
      <c r="K1654" s="1094">
        <v>173060442.86000001</v>
      </c>
      <c r="L1654" s="1094">
        <v>32073240.739999998</v>
      </c>
    </row>
    <row r="1657" spans="1:12">
      <c r="A1657" s="1101" t="s">
        <v>2619</v>
      </c>
      <c r="C1657" s="1101" t="s">
        <v>2620</v>
      </c>
    </row>
    <row r="1658" spans="1:12">
      <c r="A1658" s="1097" t="s">
        <v>1795</v>
      </c>
      <c r="B1658" s="1097" t="s">
        <v>532</v>
      </c>
      <c r="F1658" s="1096">
        <v>22896220</v>
      </c>
      <c r="G1658" s="1096">
        <v>4148154.75</v>
      </c>
      <c r="H1658" s="1096">
        <v>27044374.75</v>
      </c>
      <c r="I1658" s="1096">
        <v>26564222.760000002</v>
      </c>
      <c r="J1658" s="1096">
        <v>26564222.760000002</v>
      </c>
      <c r="K1658" s="1096">
        <v>21859034.140000001</v>
      </c>
      <c r="L1658" s="1096">
        <v>480151.99</v>
      </c>
    </row>
    <row r="1659" spans="1:12">
      <c r="E1659" s="1091" t="s">
        <v>2669</v>
      </c>
      <c r="F1659" s="1094">
        <v>22896220</v>
      </c>
      <c r="G1659" s="1094">
        <v>4148154.75</v>
      </c>
      <c r="H1659" s="1094">
        <v>27044374.75</v>
      </c>
      <c r="I1659" s="1094">
        <v>26564222.760000002</v>
      </c>
      <c r="J1659" s="1094">
        <v>26564222.760000002</v>
      </c>
      <c r="K1659" s="1094">
        <v>21859034.140000001</v>
      </c>
      <c r="L1659" s="1094">
        <v>480151.99</v>
      </c>
    </row>
    <row r="1662" spans="1:12">
      <c r="A1662" s="1101" t="s">
        <v>2615</v>
      </c>
      <c r="C1662" s="1101" t="s">
        <v>2616</v>
      </c>
    </row>
    <row r="1663" spans="1:12">
      <c r="A1663" s="1097" t="s">
        <v>1793</v>
      </c>
      <c r="B1663" s="1097" t="s">
        <v>531</v>
      </c>
      <c r="F1663" s="1096">
        <v>8982078</v>
      </c>
      <c r="G1663" s="1096">
        <v>782740.85</v>
      </c>
      <c r="H1663" s="1096">
        <v>9764818.8499999996</v>
      </c>
      <c r="I1663" s="1096">
        <v>9204843.0999999996</v>
      </c>
      <c r="J1663" s="1096">
        <v>9204843.0999999996</v>
      </c>
      <c r="K1663" s="1096">
        <v>9204843.0999999996</v>
      </c>
      <c r="L1663" s="1096">
        <v>559975.75</v>
      </c>
    </row>
    <row r="1664" spans="1:12">
      <c r="E1664" s="1091" t="s">
        <v>2669</v>
      </c>
      <c r="F1664" s="1094">
        <v>8982078</v>
      </c>
      <c r="G1664" s="1094">
        <v>782740.85</v>
      </c>
      <c r="H1664" s="1094">
        <v>9764818.8499999996</v>
      </c>
      <c r="I1664" s="1094">
        <v>9204843.0999999996</v>
      </c>
      <c r="J1664" s="1094">
        <v>9204843.0999999996</v>
      </c>
      <c r="K1664" s="1094">
        <v>9204843.0999999996</v>
      </c>
      <c r="L1664" s="1094">
        <v>559975.75</v>
      </c>
    </row>
    <row r="1667" spans="1:12">
      <c r="A1667" s="1101" t="s">
        <v>2572</v>
      </c>
      <c r="C1667" s="1101" t="s">
        <v>527</v>
      </c>
    </row>
    <row r="1668" spans="1:12">
      <c r="A1668" s="1097" t="s">
        <v>1785</v>
      </c>
      <c r="B1668" s="1097" t="s">
        <v>527</v>
      </c>
      <c r="F1668" s="1096">
        <v>24266736</v>
      </c>
      <c r="G1668" s="1096">
        <v>-877111</v>
      </c>
      <c r="H1668" s="1096">
        <v>23389625</v>
      </c>
      <c r="I1668" s="1096">
        <v>23389625</v>
      </c>
      <c r="J1668" s="1096">
        <v>23389625</v>
      </c>
      <c r="K1668" s="1096">
        <v>23389567</v>
      </c>
      <c r="L1668" s="1096">
        <v>0</v>
      </c>
    </row>
    <row r="1669" spans="1:12">
      <c r="E1669" s="1091" t="s">
        <v>2669</v>
      </c>
      <c r="F1669" s="1094">
        <v>24266736</v>
      </c>
      <c r="G1669" s="1094">
        <v>-877111</v>
      </c>
      <c r="H1669" s="1094">
        <v>23389625</v>
      </c>
      <c r="I1669" s="1094">
        <v>23389625</v>
      </c>
      <c r="J1669" s="1094">
        <v>23389625</v>
      </c>
      <c r="K1669" s="1094">
        <v>23389567</v>
      </c>
      <c r="L1669" s="1094">
        <v>0</v>
      </c>
    </row>
    <row r="1672" spans="1:12">
      <c r="A1672" s="1101" t="s">
        <v>2508</v>
      </c>
      <c r="C1672" s="1101" t="s">
        <v>2509</v>
      </c>
    </row>
    <row r="1673" spans="1:12">
      <c r="A1673" s="1097" t="s">
        <v>1497</v>
      </c>
      <c r="B1673" s="1097" t="s">
        <v>481</v>
      </c>
      <c r="F1673" s="1096">
        <v>1112408896</v>
      </c>
      <c r="G1673" s="1096">
        <v>53577609</v>
      </c>
      <c r="H1673" s="1096">
        <v>1165986505</v>
      </c>
      <c r="I1673" s="1096">
        <v>1165986505</v>
      </c>
      <c r="J1673" s="1096">
        <v>1165986505</v>
      </c>
      <c r="K1673" s="1096">
        <v>1165974129.5999999</v>
      </c>
      <c r="L1673" s="1096">
        <v>0</v>
      </c>
    </row>
    <row r="1674" spans="1:12">
      <c r="E1674" s="1091" t="s">
        <v>2669</v>
      </c>
      <c r="F1674" s="1094">
        <v>1112408896</v>
      </c>
      <c r="G1674" s="1094">
        <v>53577609</v>
      </c>
      <c r="H1674" s="1094">
        <v>1165986505</v>
      </c>
      <c r="I1674" s="1094">
        <v>1165986505</v>
      </c>
      <c r="J1674" s="1094">
        <v>1165986505</v>
      </c>
      <c r="K1674" s="1094">
        <v>1165974129.5999999</v>
      </c>
      <c r="L1674" s="1094">
        <v>0</v>
      </c>
    </row>
    <row r="1677" spans="1:12">
      <c r="A1677" s="1101" t="s">
        <v>2581</v>
      </c>
      <c r="C1677" s="1101" t="s">
        <v>528</v>
      </c>
    </row>
    <row r="1678" spans="1:12">
      <c r="A1678" s="1097" t="s">
        <v>1787</v>
      </c>
      <c r="B1678" s="1097" t="s">
        <v>528</v>
      </c>
      <c r="F1678" s="1096">
        <v>94394631</v>
      </c>
      <c r="G1678" s="1096">
        <v>-3411854</v>
      </c>
      <c r="H1678" s="1096">
        <v>90982777</v>
      </c>
      <c r="I1678" s="1096">
        <v>90980565.439999998</v>
      </c>
      <c r="J1678" s="1096">
        <v>90980565.439999998</v>
      </c>
      <c r="K1678" s="1096">
        <v>90980565.439999998</v>
      </c>
      <c r="L1678" s="1096">
        <v>2211.56</v>
      </c>
    </row>
    <row r="1679" spans="1:12">
      <c r="E1679" s="1091" t="s">
        <v>2669</v>
      </c>
      <c r="F1679" s="1094">
        <v>94394631</v>
      </c>
      <c r="G1679" s="1094">
        <v>-3411854</v>
      </c>
      <c r="H1679" s="1094">
        <v>90982777</v>
      </c>
      <c r="I1679" s="1094">
        <v>90980565.439999998</v>
      </c>
      <c r="J1679" s="1094">
        <v>90980565.439999998</v>
      </c>
      <c r="K1679" s="1094">
        <v>90980565.439999998</v>
      </c>
      <c r="L1679" s="1094">
        <v>2211.56</v>
      </c>
    </row>
    <row r="1682" spans="1:12">
      <c r="A1682" s="1101" t="s">
        <v>2601</v>
      </c>
      <c r="C1682" s="1101" t="s">
        <v>529</v>
      </c>
    </row>
    <row r="1683" spans="1:12">
      <c r="A1683" s="1097" t="s">
        <v>1789</v>
      </c>
      <c r="B1683" s="1097" t="s">
        <v>529</v>
      </c>
      <c r="F1683" s="1096">
        <v>10676762</v>
      </c>
      <c r="G1683" s="1096">
        <v>2081328</v>
      </c>
      <c r="H1683" s="1096">
        <v>12758090</v>
      </c>
      <c r="I1683" s="1096">
        <v>12758090</v>
      </c>
      <c r="J1683" s="1096">
        <v>12758090</v>
      </c>
      <c r="K1683" s="1096">
        <v>12758090</v>
      </c>
      <c r="L1683" s="1096">
        <v>0</v>
      </c>
    </row>
    <row r="1684" spans="1:12">
      <c r="E1684" s="1091" t="s">
        <v>2669</v>
      </c>
      <c r="F1684" s="1094">
        <v>10676762</v>
      </c>
      <c r="G1684" s="1094">
        <v>2081328</v>
      </c>
      <c r="H1684" s="1094">
        <v>12758090</v>
      </c>
      <c r="I1684" s="1094">
        <v>12758090</v>
      </c>
      <c r="J1684" s="1094">
        <v>12758090</v>
      </c>
      <c r="K1684" s="1094">
        <v>12758090</v>
      </c>
      <c r="L1684" s="1094">
        <v>0</v>
      </c>
    </row>
    <row r="1687" spans="1:12">
      <c r="A1687" s="1101" t="s">
        <v>2626</v>
      </c>
      <c r="C1687" s="1101" t="s">
        <v>2505</v>
      </c>
    </row>
    <row r="1688" spans="1:12">
      <c r="A1688" s="1097" t="s">
        <v>1829</v>
      </c>
      <c r="B1688" s="1097" t="s">
        <v>545</v>
      </c>
      <c r="F1688" s="1096">
        <v>0</v>
      </c>
      <c r="G1688" s="1096">
        <v>2766942.72</v>
      </c>
      <c r="H1688" s="1096">
        <v>2766942.72</v>
      </c>
      <c r="I1688" s="1096">
        <v>2627176.39</v>
      </c>
      <c r="J1688" s="1096">
        <v>2627176.39</v>
      </c>
      <c r="K1688" s="1096">
        <v>2627176.39</v>
      </c>
      <c r="L1688" s="1096">
        <v>139766.32999999999</v>
      </c>
    </row>
    <row r="1689" spans="1:12">
      <c r="E1689" s="1091" t="s">
        <v>2669</v>
      </c>
      <c r="F1689" s="1094">
        <v>0</v>
      </c>
      <c r="G1689" s="1094">
        <v>2766942.72</v>
      </c>
      <c r="H1689" s="1094">
        <v>2766942.72</v>
      </c>
      <c r="I1689" s="1094">
        <v>2627176.39</v>
      </c>
      <c r="J1689" s="1094">
        <v>2627176.39</v>
      </c>
      <c r="K1689" s="1094">
        <v>2627176.39</v>
      </c>
      <c r="L1689" s="1094">
        <v>139766.32999999999</v>
      </c>
    </row>
    <row r="1692" spans="1:12">
      <c r="A1692" s="1101" t="s">
        <v>2504</v>
      </c>
      <c r="C1692" s="1101" t="s">
        <v>2505</v>
      </c>
    </row>
    <row r="1693" spans="1:12">
      <c r="A1693" s="1097" t="s">
        <v>957</v>
      </c>
      <c r="B1693" s="1097" t="s">
        <v>473</v>
      </c>
      <c r="F1693" s="1096">
        <v>0</v>
      </c>
      <c r="G1693" s="1096">
        <v>2500000</v>
      </c>
      <c r="H1693" s="1096">
        <v>2500000</v>
      </c>
      <c r="I1693" s="1096">
        <v>0</v>
      </c>
      <c r="J1693" s="1096">
        <v>0</v>
      </c>
      <c r="K1693" s="1096">
        <v>0</v>
      </c>
      <c r="L1693" s="1096">
        <v>2500000</v>
      </c>
    </row>
    <row r="1694" spans="1:12">
      <c r="A1694" s="1097" t="s">
        <v>1829</v>
      </c>
      <c r="B1694" s="1097" t="s">
        <v>545</v>
      </c>
      <c r="F1694" s="1096">
        <v>4567918</v>
      </c>
      <c r="G1694" s="1096">
        <v>3892553.15</v>
      </c>
      <c r="H1694" s="1096">
        <v>8460471.1500000004</v>
      </c>
      <c r="I1694" s="1096">
        <v>5553470.0099999998</v>
      </c>
      <c r="J1694" s="1096">
        <v>5553470.0099999998</v>
      </c>
      <c r="K1694" s="1096">
        <v>5553470.0099999998</v>
      </c>
      <c r="L1694" s="1096">
        <v>2907001.14</v>
      </c>
    </row>
    <row r="1695" spans="1:12">
      <c r="E1695" s="1091" t="s">
        <v>2669</v>
      </c>
      <c r="F1695" s="1094">
        <v>4567918</v>
      </c>
      <c r="G1695" s="1094">
        <v>6392553.1500000004</v>
      </c>
      <c r="H1695" s="1094">
        <v>10960471.15</v>
      </c>
      <c r="I1695" s="1094">
        <v>5553470.0099999998</v>
      </c>
      <c r="J1695" s="1094">
        <v>5553470.0099999998</v>
      </c>
      <c r="K1695" s="1094">
        <v>5553470.0099999998</v>
      </c>
      <c r="L1695" s="1094">
        <v>5407001.1399999997</v>
      </c>
    </row>
    <row r="1698" spans="1:12">
      <c r="A1698" s="1101" t="s">
        <v>2613</v>
      </c>
      <c r="C1698" s="1101" t="s">
        <v>2614</v>
      </c>
    </row>
    <row r="1699" spans="1:12">
      <c r="A1699" s="1097" t="s">
        <v>1791</v>
      </c>
      <c r="B1699" s="1097" t="s">
        <v>530</v>
      </c>
      <c r="F1699" s="1096">
        <v>0</v>
      </c>
      <c r="G1699" s="1096">
        <v>1491502.53</v>
      </c>
      <c r="H1699" s="1096">
        <v>1491502.53</v>
      </c>
      <c r="I1699" s="1096">
        <v>1491502.53</v>
      </c>
      <c r="J1699" s="1096">
        <v>1491502.53</v>
      </c>
      <c r="K1699" s="1096">
        <v>1491502.53</v>
      </c>
      <c r="L1699" s="1096">
        <v>0</v>
      </c>
    </row>
    <row r="1700" spans="1:12">
      <c r="E1700" s="1091" t="s">
        <v>2669</v>
      </c>
      <c r="F1700" s="1094">
        <v>0</v>
      </c>
      <c r="G1700" s="1094">
        <v>1491502.53</v>
      </c>
      <c r="H1700" s="1094">
        <v>1491502.53</v>
      </c>
      <c r="I1700" s="1094">
        <v>1491502.53</v>
      </c>
      <c r="J1700" s="1094">
        <v>1491502.53</v>
      </c>
      <c r="K1700" s="1094">
        <v>1491502.53</v>
      </c>
      <c r="L1700" s="1094">
        <v>0</v>
      </c>
    </row>
    <row r="1703" spans="1:12">
      <c r="A1703" s="1101" t="s">
        <v>2582</v>
      </c>
      <c r="C1703" s="1101" t="s">
        <v>2583</v>
      </c>
    </row>
    <row r="1704" spans="1:12">
      <c r="A1704" s="1097" t="s">
        <v>1787</v>
      </c>
      <c r="B1704" s="1097" t="s">
        <v>528</v>
      </c>
      <c r="F1704" s="1096">
        <v>0</v>
      </c>
      <c r="G1704" s="1096">
        <v>1337927.76</v>
      </c>
      <c r="H1704" s="1096">
        <v>1337927.76</v>
      </c>
      <c r="I1704" s="1096">
        <v>1337927.76</v>
      </c>
      <c r="J1704" s="1096">
        <v>1337927.76</v>
      </c>
      <c r="K1704" s="1096">
        <v>1337927.76</v>
      </c>
      <c r="L1704" s="1096">
        <v>0</v>
      </c>
    </row>
    <row r="1705" spans="1:12">
      <c r="E1705" s="1091" t="s">
        <v>2669</v>
      </c>
      <c r="F1705" s="1094">
        <v>0</v>
      </c>
      <c r="G1705" s="1094">
        <v>1337927.76</v>
      </c>
      <c r="H1705" s="1094">
        <v>1337927.76</v>
      </c>
      <c r="I1705" s="1094">
        <v>1337927.76</v>
      </c>
      <c r="J1705" s="1094">
        <v>1337927.76</v>
      </c>
      <c r="K1705" s="1094">
        <v>1337927.76</v>
      </c>
      <c r="L1705" s="1094">
        <v>0</v>
      </c>
    </row>
    <row r="1708" spans="1:12">
      <c r="A1708" s="1101" t="s">
        <v>2564</v>
      </c>
      <c r="C1708" s="1101" t="s">
        <v>2565</v>
      </c>
    </row>
    <row r="1709" spans="1:12">
      <c r="A1709" s="1097" t="s">
        <v>1783</v>
      </c>
      <c r="B1709" s="1097" t="s">
        <v>526</v>
      </c>
      <c r="F1709" s="1096">
        <v>0</v>
      </c>
      <c r="G1709" s="1096">
        <v>249837.88</v>
      </c>
      <c r="H1709" s="1096">
        <v>249837.88</v>
      </c>
      <c r="I1709" s="1096">
        <v>249837.88</v>
      </c>
      <c r="J1709" s="1096">
        <v>249837.88</v>
      </c>
      <c r="K1709" s="1096">
        <v>249837.88</v>
      </c>
      <c r="L1709" s="1096">
        <v>0</v>
      </c>
    </row>
    <row r="1710" spans="1:12">
      <c r="E1710" s="1091" t="s">
        <v>2669</v>
      </c>
      <c r="F1710" s="1094">
        <v>0</v>
      </c>
      <c r="G1710" s="1094">
        <v>249837.88</v>
      </c>
      <c r="H1710" s="1094">
        <v>249837.88</v>
      </c>
      <c r="I1710" s="1094">
        <v>249837.88</v>
      </c>
      <c r="J1710" s="1094">
        <v>249837.88</v>
      </c>
      <c r="K1710" s="1094">
        <v>249837.88</v>
      </c>
      <c r="L1710" s="1094">
        <v>0</v>
      </c>
    </row>
    <row r="1713" spans="1:12">
      <c r="A1713" s="1101" t="s">
        <v>2602</v>
      </c>
      <c r="C1713" s="1101" t="s">
        <v>2603</v>
      </c>
    </row>
    <row r="1714" spans="1:12">
      <c r="A1714" s="1097" t="s">
        <v>1789</v>
      </c>
      <c r="B1714" s="1097" t="s">
        <v>529</v>
      </c>
      <c r="F1714" s="1096">
        <v>0</v>
      </c>
      <c r="G1714" s="1096">
        <v>45473.2</v>
      </c>
      <c r="H1714" s="1096">
        <v>45473.2</v>
      </c>
      <c r="I1714" s="1096">
        <v>45473.2</v>
      </c>
      <c r="J1714" s="1096">
        <v>45473.2</v>
      </c>
      <c r="K1714" s="1096">
        <v>45473.2</v>
      </c>
      <c r="L1714" s="1096">
        <v>0</v>
      </c>
    </row>
    <row r="1715" spans="1:12">
      <c r="E1715" s="1091" t="s">
        <v>2669</v>
      </c>
      <c r="F1715" s="1094">
        <v>0</v>
      </c>
      <c r="G1715" s="1094">
        <v>45473.2</v>
      </c>
      <c r="H1715" s="1094">
        <v>45473.2</v>
      </c>
      <c r="I1715" s="1094">
        <v>45473.2</v>
      </c>
      <c r="J1715" s="1094">
        <v>45473.2</v>
      </c>
      <c r="K1715" s="1094">
        <v>45473.2</v>
      </c>
      <c r="L1715" s="1094">
        <v>0</v>
      </c>
    </row>
    <row r="1718" spans="1:12">
      <c r="A1718" s="1101" t="s">
        <v>2553</v>
      </c>
      <c r="C1718" s="1101" t="s">
        <v>2554</v>
      </c>
    </row>
    <row r="1719" spans="1:12">
      <c r="A1719" s="1097" t="s">
        <v>1777</v>
      </c>
      <c r="B1719" s="1097" t="s">
        <v>523</v>
      </c>
      <c r="F1719" s="1096">
        <v>0</v>
      </c>
      <c r="G1719" s="1096">
        <v>132191.66</v>
      </c>
      <c r="H1719" s="1096">
        <v>132191.66</v>
      </c>
      <c r="I1719" s="1096">
        <v>132191.66</v>
      </c>
      <c r="J1719" s="1096">
        <v>132191.66</v>
      </c>
      <c r="K1719" s="1096">
        <v>132191.66</v>
      </c>
      <c r="L1719" s="1096">
        <v>0</v>
      </c>
    </row>
    <row r="1720" spans="1:12">
      <c r="E1720" s="1091" t="s">
        <v>2669</v>
      </c>
      <c r="F1720" s="1094">
        <v>0</v>
      </c>
      <c r="G1720" s="1094">
        <v>132191.66</v>
      </c>
      <c r="H1720" s="1094">
        <v>132191.66</v>
      </c>
      <c r="I1720" s="1094">
        <v>132191.66</v>
      </c>
      <c r="J1720" s="1094">
        <v>132191.66</v>
      </c>
      <c r="K1720" s="1094">
        <v>132191.66</v>
      </c>
      <c r="L1720" s="1094">
        <v>0</v>
      </c>
    </row>
    <row r="1723" spans="1:12">
      <c r="A1723" s="1101" t="s">
        <v>2573</v>
      </c>
      <c r="C1723" s="1101" t="s">
        <v>2574</v>
      </c>
    </row>
    <row r="1724" spans="1:12">
      <c r="A1724" s="1097" t="s">
        <v>1785</v>
      </c>
      <c r="B1724" s="1097" t="s">
        <v>527</v>
      </c>
      <c r="F1724" s="1096">
        <v>0</v>
      </c>
      <c r="G1724" s="1096">
        <v>232877.9</v>
      </c>
      <c r="H1724" s="1096">
        <v>232877.9</v>
      </c>
      <c r="I1724" s="1096">
        <v>232877.9</v>
      </c>
      <c r="J1724" s="1096">
        <v>232877.9</v>
      </c>
      <c r="K1724" s="1096">
        <v>232877.9</v>
      </c>
      <c r="L1724" s="1096">
        <v>0</v>
      </c>
    </row>
    <row r="1725" spans="1:12">
      <c r="E1725" s="1091" t="s">
        <v>2669</v>
      </c>
      <c r="F1725" s="1094">
        <v>0</v>
      </c>
      <c r="G1725" s="1094">
        <v>232877.9</v>
      </c>
      <c r="H1725" s="1094">
        <v>232877.9</v>
      </c>
      <c r="I1725" s="1094">
        <v>232877.9</v>
      </c>
      <c r="J1725" s="1094">
        <v>232877.9</v>
      </c>
      <c r="K1725" s="1094">
        <v>232877.9</v>
      </c>
      <c r="L1725" s="1094">
        <v>0</v>
      </c>
    </row>
    <row r="1728" spans="1:12">
      <c r="A1728" s="1101" t="s">
        <v>2510</v>
      </c>
      <c r="C1728" s="1101" t="s">
        <v>2511</v>
      </c>
    </row>
    <row r="1729" spans="1:12">
      <c r="A1729" s="1097" t="s">
        <v>1497</v>
      </c>
      <c r="B1729" s="1097" t="s">
        <v>481</v>
      </c>
      <c r="F1729" s="1096">
        <v>0</v>
      </c>
      <c r="G1729" s="1096">
        <v>12375.4</v>
      </c>
      <c r="H1729" s="1096">
        <v>12375.4</v>
      </c>
      <c r="I1729" s="1096">
        <v>12375.4</v>
      </c>
      <c r="J1729" s="1096">
        <v>12375.4</v>
      </c>
      <c r="K1729" s="1096">
        <v>12375.4</v>
      </c>
      <c r="L1729" s="1096">
        <v>0</v>
      </c>
    </row>
    <row r="1730" spans="1:12">
      <c r="E1730" s="1091" t="s">
        <v>2669</v>
      </c>
      <c r="F1730" s="1094">
        <v>0</v>
      </c>
      <c r="G1730" s="1094">
        <v>12375.4</v>
      </c>
      <c r="H1730" s="1094">
        <v>12375.4</v>
      </c>
      <c r="I1730" s="1094">
        <v>12375.4</v>
      </c>
      <c r="J1730" s="1094">
        <v>12375.4</v>
      </c>
      <c r="K1730" s="1094">
        <v>12375.4</v>
      </c>
      <c r="L1730" s="1094">
        <v>0</v>
      </c>
    </row>
    <row r="1733" spans="1:12">
      <c r="A1733" s="1101" t="s">
        <v>2538</v>
      </c>
      <c r="C1733" s="1101" t="s">
        <v>2539</v>
      </c>
    </row>
    <row r="1734" spans="1:12">
      <c r="A1734" s="1097" t="s">
        <v>1761</v>
      </c>
      <c r="B1734" s="1097" t="s">
        <v>516</v>
      </c>
      <c r="F1734" s="1096">
        <v>15987518</v>
      </c>
      <c r="G1734" s="1096">
        <v>209115.6</v>
      </c>
      <c r="H1734" s="1096">
        <v>16196633.6</v>
      </c>
      <c r="I1734" s="1096">
        <v>13967268.23</v>
      </c>
      <c r="J1734" s="1096">
        <v>13967268.23</v>
      </c>
      <c r="K1734" s="1096">
        <v>11883548.58</v>
      </c>
      <c r="L1734" s="1096">
        <v>2229365.37</v>
      </c>
    </row>
    <row r="1735" spans="1:12">
      <c r="E1735" s="1091" t="s">
        <v>2669</v>
      </c>
      <c r="F1735" s="1094">
        <v>15987518</v>
      </c>
      <c r="G1735" s="1094">
        <v>209115.6</v>
      </c>
      <c r="H1735" s="1094">
        <v>16196633.6</v>
      </c>
      <c r="I1735" s="1094">
        <v>13967268.23</v>
      </c>
      <c r="J1735" s="1094">
        <v>13967268.23</v>
      </c>
      <c r="K1735" s="1094">
        <v>11883548.58</v>
      </c>
      <c r="L1735" s="1094">
        <v>2229365.37</v>
      </c>
    </row>
    <row r="1738" spans="1:12">
      <c r="A1738" s="1101" t="s">
        <v>2540</v>
      </c>
      <c r="C1738" s="1101" t="s">
        <v>2541</v>
      </c>
    </row>
    <row r="1739" spans="1:12">
      <c r="A1739" s="1097" t="s">
        <v>1763</v>
      </c>
      <c r="B1739" s="1097" t="s">
        <v>517</v>
      </c>
      <c r="F1739" s="1096">
        <v>0</v>
      </c>
      <c r="G1739" s="1096">
        <v>2338200.7000000002</v>
      </c>
      <c r="H1739" s="1096">
        <v>2338200.7000000002</v>
      </c>
      <c r="I1739" s="1096">
        <v>2338200.7000000002</v>
      </c>
      <c r="J1739" s="1096">
        <v>2338200.7000000002</v>
      </c>
      <c r="K1739" s="1096">
        <v>984827.25</v>
      </c>
      <c r="L1739" s="1096">
        <v>0</v>
      </c>
    </row>
    <row r="1740" spans="1:12">
      <c r="E1740" s="1091" t="s">
        <v>2669</v>
      </c>
      <c r="F1740" s="1094">
        <v>0</v>
      </c>
      <c r="G1740" s="1094">
        <v>2338200.7000000002</v>
      </c>
      <c r="H1740" s="1094">
        <v>2338200.7000000002</v>
      </c>
      <c r="I1740" s="1094">
        <v>2338200.7000000002</v>
      </c>
      <c r="J1740" s="1094">
        <v>2338200.7000000002</v>
      </c>
      <c r="K1740" s="1094">
        <v>984827.25</v>
      </c>
      <c r="L1740" s="1094">
        <v>0</v>
      </c>
    </row>
    <row r="1743" spans="1:12">
      <c r="A1743" s="1101" t="s">
        <v>2542</v>
      </c>
      <c r="C1743" s="1101" t="s">
        <v>2541</v>
      </c>
    </row>
    <row r="1744" spans="1:12">
      <c r="A1744" s="1097" t="s">
        <v>1763</v>
      </c>
      <c r="B1744" s="1097" t="s">
        <v>517</v>
      </c>
      <c r="F1744" s="1096">
        <v>16164495</v>
      </c>
      <c r="G1744" s="1096">
        <v>17274.2</v>
      </c>
      <c r="H1744" s="1096">
        <v>16181769.199999999</v>
      </c>
      <c r="I1744" s="1096">
        <v>14784600.16</v>
      </c>
      <c r="J1744" s="1096">
        <v>14784600.16</v>
      </c>
      <c r="K1744" s="1096">
        <v>8648233.1099999994</v>
      </c>
      <c r="L1744" s="1096">
        <v>1397169.04</v>
      </c>
    </row>
    <row r="1745" spans="1:12">
      <c r="E1745" s="1091" t="s">
        <v>2669</v>
      </c>
      <c r="F1745" s="1094">
        <v>16164495</v>
      </c>
      <c r="G1745" s="1094">
        <v>17274.2</v>
      </c>
      <c r="H1745" s="1094">
        <v>16181769.199999999</v>
      </c>
      <c r="I1745" s="1094">
        <v>14784600.16</v>
      </c>
      <c r="J1745" s="1094">
        <v>14784600.16</v>
      </c>
      <c r="K1745" s="1094">
        <v>8648233.1099999994</v>
      </c>
      <c r="L1745" s="1094">
        <v>1397169.04</v>
      </c>
    </row>
    <row r="1748" spans="1:12">
      <c r="A1748" s="1101" t="s">
        <v>2439</v>
      </c>
      <c r="C1748" s="1101" t="s">
        <v>2440</v>
      </c>
    </row>
    <row r="1749" spans="1:12">
      <c r="A1749" s="1097" t="s">
        <v>1739</v>
      </c>
      <c r="B1749" s="1097" t="s">
        <v>507</v>
      </c>
      <c r="F1749" s="1096">
        <v>55517296</v>
      </c>
      <c r="G1749" s="1096">
        <v>7139174.5999999996</v>
      </c>
      <c r="H1749" s="1096">
        <v>62656470.600000001</v>
      </c>
      <c r="I1749" s="1096">
        <v>54977338</v>
      </c>
      <c r="J1749" s="1096">
        <v>54977338</v>
      </c>
      <c r="K1749" s="1096">
        <v>48066511.93</v>
      </c>
      <c r="L1749" s="1096">
        <v>7679132.5999999996</v>
      </c>
    </row>
    <row r="1750" spans="1:12">
      <c r="E1750" s="1091" t="s">
        <v>2669</v>
      </c>
      <c r="F1750" s="1094">
        <v>55517296</v>
      </c>
      <c r="G1750" s="1094">
        <v>7139174.5999999996</v>
      </c>
      <c r="H1750" s="1094">
        <v>62656470.600000001</v>
      </c>
      <c r="I1750" s="1094">
        <v>54977338</v>
      </c>
      <c r="J1750" s="1094">
        <v>54977338</v>
      </c>
      <c r="K1750" s="1094">
        <v>48066511.93</v>
      </c>
      <c r="L1750" s="1094">
        <v>7679132.5999999996</v>
      </c>
    </row>
    <row r="1753" spans="1:12">
      <c r="A1753" s="1101" t="s">
        <v>2441</v>
      </c>
      <c r="C1753" s="1101" t="s">
        <v>2442</v>
      </c>
    </row>
    <row r="1754" spans="1:12">
      <c r="A1754" s="1097" t="s">
        <v>1755</v>
      </c>
      <c r="B1754" s="1097" t="s">
        <v>513</v>
      </c>
      <c r="F1754" s="1096">
        <v>0</v>
      </c>
      <c r="G1754" s="1096">
        <v>3146205.68</v>
      </c>
      <c r="H1754" s="1096">
        <v>3146205.68</v>
      </c>
      <c r="I1754" s="1096">
        <v>2357896.0299999998</v>
      </c>
      <c r="J1754" s="1096">
        <v>2357896.0299999998</v>
      </c>
      <c r="K1754" s="1096">
        <v>1414737.61</v>
      </c>
      <c r="L1754" s="1096">
        <v>788309.65000000026</v>
      </c>
    </row>
    <row r="1755" spans="1:12">
      <c r="E1755" s="1091" t="s">
        <v>2669</v>
      </c>
      <c r="F1755" s="1094">
        <v>0</v>
      </c>
      <c r="G1755" s="1094">
        <v>3146205.68</v>
      </c>
      <c r="H1755" s="1094">
        <v>3146205.68</v>
      </c>
      <c r="I1755" s="1094">
        <v>2357896.0299999998</v>
      </c>
      <c r="J1755" s="1094">
        <v>2357896.0299999998</v>
      </c>
      <c r="K1755" s="1094">
        <v>1414737.61</v>
      </c>
      <c r="L1755" s="1094">
        <v>788309.65000000026</v>
      </c>
    </row>
    <row r="1758" spans="1:12">
      <c r="A1758" s="1101" t="s">
        <v>2522</v>
      </c>
      <c r="C1758" s="1101" t="s">
        <v>2523</v>
      </c>
    </row>
    <row r="1759" spans="1:12">
      <c r="A1759" s="1097" t="s">
        <v>1707</v>
      </c>
      <c r="B1759" s="1097" t="s">
        <v>494</v>
      </c>
      <c r="F1759" s="1096">
        <v>0</v>
      </c>
      <c r="G1759" s="1096">
        <v>19138.2</v>
      </c>
      <c r="H1759" s="1096">
        <v>19138.2</v>
      </c>
      <c r="I1759" s="1096">
        <v>19138.2</v>
      </c>
      <c r="J1759" s="1096">
        <v>19138.2</v>
      </c>
      <c r="K1759" s="1096">
        <v>19138.2</v>
      </c>
      <c r="L1759" s="1096">
        <v>0</v>
      </c>
    </row>
    <row r="1760" spans="1:12">
      <c r="E1760" s="1091" t="s">
        <v>2669</v>
      </c>
      <c r="F1760" s="1094">
        <v>0</v>
      </c>
      <c r="G1760" s="1094">
        <v>19138.2</v>
      </c>
      <c r="H1760" s="1094">
        <v>19138.2</v>
      </c>
      <c r="I1760" s="1094">
        <v>19138.2</v>
      </c>
      <c r="J1760" s="1094">
        <v>19138.2</v>
      </c>
      <c r="K1760" s="1094">
        <v>19138.2</v>
      </c>
      <c r="L1760" s="1094">
        <v>0</v>
      </c>
    </row>
    <row r="1763" spans="1:12">
      <c r="A1763" s="1101" t="s">
        <v>2524</v>
      </c>
      <c r="C1763" s="1101" t="s">
        <v>2523</v>
      </c>
    </row>
    <row r="1764" spans="1:12">
      <c r="A1764" s="1097" t="s">
        <v>1707</v>
      </c>
      <c r="B1764" s="1097" t="s">
        <v>494</v>
      </c>
      <c r="F1764" s="1096">
        <v>3136633</v>
      </c>
      <c r="G1764" s="1096">
        <v>425769.6</v>
      </c>
      <c r="H1764" s="1096">
        <v>3562402.6</v>
      </c>
      <c r="I1764" s="1096">
        <v>2890091.81</v>
      </c>
      <c r="J1764" s="1096">
        <v>2890091.81</v>
      </c>
      <c r="K1764" s="1096">
        <v>2890091.81</v>
      </c>
      <c r="L1764" s="1096">
        <v>672310.79</v>
      </c>
    </row>
    <row r="1765" spans="1:12">
      <c r="E1765" s="1091" t="s">
        <v>2669</v>
      </c>
      <c r="F1765" s="1094">
        <v>3136633</v>
      </c>
      <c r="G1765" s="1094">
        <v>425769.6</v>
      </c>
      <c r="H1765" s="1094">
        <v>3562402.6</v>
      </c>
      <c r="I1765" s="1094">
        <v>2890091.81</v>
      </c>
      <c r="J1765" s="1094">
        <v>2890091.81</v>
      </c>
      <c r="K1765" s="1094">
        <v>2890091.81</v>
      </c>
      <c r="L1765" s="1094">
        <v>672310.79</v>
      </c>
    </row>
    <row r="1768" spans="1:12">
      <c r="A1768" s="1101" t="s">
        <v>2443</v>
      </c>
      <c r="C1768" s="1101" t="s">
        <v>2444</v>
      </c>
    </row>
    <row r="1769" spans="1:12">
      <c r="A1769" s="1097" t="s">
        <v>1755</v>
      </c>
      <c r="B1769" s="1097" t="s">
        <v>513</v>
      </c>
      <c r="F1769" s="1096">
        <v>0</v>
      </c>
      <c r="G1769" s="1096">
        <v>8564592.5500000007</v>
      </c>
      <c r="H1769" s="1096">
        <v>8564592.5500000007</v>
      </c>
      <c r="I1769" s="1096">
        <v>6422333.4400000004</v>
      </c>
      <c r="J1769" s="1096">
        <v>6422333.4400000004</v>
      </c>
      <c r="K1769" s="1096">
        <v>5998889.0300000003</v>
      </c>
      <c r="L1769" s="1096">
        <v>2142259.11</v>
      </c>
    </row>
    <row r="1770" spans="1:12">
      <c r="E1770" s="1091" t="s">
        <v>2669</v>
      </c>
      <c r="F1770" s="1094">
        <v>0</v>
      </c>
      <c r="G1770" s="1094">
        <v>8564592.5500000007</v>
      </c>
      <c r="H1770" s="1094">
        <v>8564592.5500000007</v>
      </c>
      <c r="I1770" s="1094">
        <v>6422333.4400000004</v>
      </c>
      <c r="J1770" s="1094">
        <v>6422333.4400000004</v>
      </c>
      <c r="K1770" s="1094">
        <v>5998889.0300000003</v>
      </c>
      <c r="L1770" s="1094">
        <v>2142259.11</v>
      </c>
    </row>
    <row r="1773" spans="1:12">
      <c r="A1773" s="1101" t="s">
        <v>2445</v>
      </c>
      <c r="C1773" s="1101" t="s">
        <v>2446</v>
      </c>
    </row>
    <row r="1774" spans="1:12">
      <c r="A1774" s="1097" t="s">
        <v>1771</v>
      </c>
      <c r="B1774" s="1097" t="s">
        <v>520</v>
      </c>
      <c r="F1774" s="1096">
        <v>0</v>
      </c>
      <c r="G1774" s="1096">
        <v>1173048.43</v>
      </c>
      <c r="H1774" s="1096">
        <v>1173048.43</v>
      </c>
      <c r="I1774" s="1096">
        <v>586692.16</v>
      </c>
      <c r="J1774" s="1096">
        <v>586692.16</v>
      </c>
      <c r="K1774" s="1096">
        <v>586692.16</v>
      </c>
      <c r="L1774" s="1096">
        <v>586356.27</v>
      </c>
    </row>
    <row r="1775" spans="1:12">
      <c r="E1775" s="1091" t="s">
        <v>2669</v>
      </c>
      <c r="F1775" s="1094">
        <v>0</v>
      </c>
      <c r="G1775" s="1094">
        <v>1173048.43</v>
      </c>
      <c r="H1775" s="1094">
        <v>1173048.43</v>
      </c>
      <c r="I1775" s="1094">
        <v>586692.16</v>
      </c>
      <c r="J1775" s="1094">
        <v>586692.16</v>
      </c>
      <c r="K1775" s="1094">
        <v>586692.16</v>
      </c>
      <c r="L1775" s="1094">
        <v>586356.27</v>
      </c>
    </row>
    <row r="1778" spans="1:12">
      <c r="A1778" s="1101" t="s">
        <v>2447</v>
      </c>
      <c r="C1778" s="1101" t="s">
        <v>2448</v>
      </c>
    </row>
    <row r="1779" spans="1:12">
      <c r="A1779" s="1097" t="s">
        <v>921</v>
      </c>
      <c r="B1779" s="1097" t="s">
        <v>457</v>
      </c>
      <c r="F1779" s="1096">
        <v>0</v>
      </c>
      <c r="G1779" s="1096">
        <v>1614369.19</v>
      </c>
      <c r="H1779" s="1096">
        <v>1614369.19</v>
      </c>
      <c r="I1779" s="1096">
        <v>0</v>
      </c>
      <c r="J1779" s="1096">
        <v>0</v>
      </c>
      <c r="K1779" s="1096">
        <v>0</v>
      </c>
      <c r="L1779" s="1096">
        <v>1614369.19</v>
      </c>
    </row>
    <row r="1780" spans="1:12">
      <c r="E1780" s="1091" t="s">
        <v>2669</v>
      </c>
      <c r="F1780" s="1094">
        <v>0</v>
      </c>
      <c r="G1780" s="1094">
        <v>1614369.19</v>
      </c>
      <c r="H1780" s="1094">
        <v>1614369.19</v>
      </c>
      <c r="I1780" s="1094">
        <v>0</v>
      </c>
      <c r="J1780" s="1094">
        <v>0</v>
      </c>
      <c r="K1780" s="1094">
        <v>0</v>
      </c>
      <c r="L1780" s="1094">
        <v>1614369.19</v>
      </c>
    </row>
    <row r="1783" spans="1:12">
      <c r="A1783" s="1101" t="s">
        <v>2449</v>
      </c>
      <c r="C1783" s="1101" t="s">
        <v>2450</v>
      </c>
    </row>
    <row r="1784" spans="1:12">
      <c r="A1784" s="1097" t="s">
        <v>1771</v>
      </c>
      <c r="B1784" s="1097" t="s">
        <v>520</v>
      </c>
      <c r="F1784" s="1096">
        <v>0</v>
      </c>
      <c r="G1784" s="1096">
        <v>1012422</v>
      </c>
      <c r="H1784" s="1096">
        <v>1012422</v>
      </c>
      <c r="I1784" s="1096">
        <v>300893.40999999997</v>
      </c>
      <c r="J1784" s="1096">
        <v>300893.40999999997</v>
      </c>
      <c r="K1784" s="1096">
        <v>300893.40999999997</v>
      </c>
      <c r="L1784" s="1096">
        <v>711528.59</v>
      </c>
    </row>
    <row r="1785" spans="1:12">
      <c r="E1785" s="1091" t="s">
        <v>2669</v>
      </c>
      <c r="F1785" s="1094">
        <v>0</v>
      </c>
      <c r="G1785" s="1094">
        <v>1012422</v>
      </c>
      <c r="H1785" s="1094">
        <v>1012422</v>
      </c>
      <c r="I1785" s="1094">
        <v>300893.40999999997</v>
      </c>
      <c r="J1785" s="1094">
        <v>300893.40999999997</v>
      </c>
      <c r="K1785" s="1094">
        <v>300893.40999999997</v>
      </c>
      <c r="L1785" s="1094">
        <v>711528.59</v>
      </c>
    </row>
    <row r="1788" spans="1:12">
      <c r="A1788" s="1101" t="s">
        <v>2548</v>
      </c>
      <c r="C1788" s="1101" t="s">
        <v>2450</v>
      </c>
    </row>
    <row r="1789" spans="1:12">
      <c r="A1789" s="1097" t="s">
        <v>1771</v>
      </c>
      <c r="B1789" s="1097" t="s">
        <v>520</v>
      </c>
      <c r="F1789" s="1096">
        <v>0</v>
      </c>
      <c r="G1789" s="1096">
        <v>33993228.049999997</v>
      </c>
      <c r="H1789" s="1096">
        <v>33993228.049999997</v>
      </c>
      <c r="I1789" s="1096">
        <v>22300523</v>
      </c>
      <c r="J1789" s="1096">
        <v>22300523</v>
      </c>
      <c r="K1789" s="1096">
        <v>21733131.890000001</v>
      </c>
      <c r="L1789" s="1096">
        <v>11692705.049999995</v>
      </c>
    </row>
    <row r="1790" spans="1:12">
      <c r="E1790" s="1091" t="s">
        <v>2669</v>
      </c>
      <c r="F1790" s="1094">
        <v>0</v>
      </c>
      <c r="G1790" s="1094">
        <v>33993228.049999997</v>
      </c>
      <c r="H1790" s="1094">
        <v>33993228.049999997</v>
      </c>
      <c r="I1790" s="1094">
        <v>22300523</v>
      </c>
      <c r="J1790" s="1094">
        <v>22300523</v>
      </c>
      <c r="K1790" s="1094">
        <v>21733131.890000001</v>
      </c>
      <c r="L1790" s="1094">
        <v>11692705.049999995</v>
      </c>
    </row>
    <row r="1793" spans="1:12">
      <c r="A1793" s="1101" t="s">
        <v>2451</v>
      </c>
      <c r="C1793" s="1101" t="s">
        <v>2452</v>
      </c>
    </row>
    <row r="1794" spans="1:12">
      <c r="A1794" s="1097" t="s">
        <v>1771</v>
      </c>
      <c r="B1794" s="1097" t="s">
        <v>520</v>
      </c>
      <c r="F1794" s="1096">
        <v>0</v>
      </c>
      <c r="G1794" s="1096">
        <v>117544612.84</v>
      </c>
      <c r="H1794" s="1096">
        <v>117544612.84</v>
      </c>
      <c r="I1794" s="1096">
        <v>0</v>
      </c>
      <c r="J1794" s="1096">
        <v>0</v>
      </c>
      <c r="K1794" s="1096">
        <v>0</v>
      </c>
      <c r="L1794" s="1096">
        <v>117544612.84</v>
      </c>
    </row>
    <row r="1795" spans="1:12">
      <c r="E1795" s="1091" t="s">
        <v>2669</v>
      </c>
      <c r="F1795" s="1094">
        <v>0</v>
      </c>
      <c r="G1795" s="1094">
        <v>117544612.84</v>
      </c>
      <c r="H1795" s="1094">
        <v>117544612.84</v>
      </c>
      <c r="I1795" s="1094">
        <v>0</v>
      </c>
      <c r="J1795" s="1094">
        <v>0</v>
      </c>
      <c r="K1795" s="1094">
        <v>0</v>
      </c>
      <c r="L1795" s="1094">
        <v>117544612.84</v>
      </c>
    </row>
    <row r="1798" spans="1:12">
      <c r="A1798" s="1101" t="s">
        <v>2453</v>
      </c>
      <c r="C1798" s="1101" t="s">
        <v>2452</v>
      </c>
    </row>
    <row r="1799" spans="1:12">
      <c r="A1799" s="1097" t="s">
        <v>1771</v>
      </c>
      <c r="B1799" s="1097" t="s">
        <v>520</v>
      </c>
      <c r="F1799" s="1096">
        <v>0</v>
      </c>
      <c r="G1799" s="1096">
        <v>255748332.86000001</v>
      </c>
      <c r="H1799" s="1096">
        <v>255748332.86000001</v>
      </c>
      <c r="I1799" s="1096">
        <v>252684814.97999999</v>
      </c>
      <c r="J1799" s="1096">
        <v>252684814.97999999</v>
      </c>
      <c r="K1799" s="1096">
        <v>252684814.97999999</v>
      </c>
      <c r="L1799" s="1096">
        <v>3063517.88</v>
      </c>
    </row>
    <row r="1800" spans="1:12">
      <c r="E1800" s="1091" t="s">
        <v>2669</v>
      </c>
      <c r="F1800" s="1094">
        <v>0</v>
      </c>
      <c r="G1800" s="1094">
        <v>255748332.86000001</v>
      </c>
      <c r="H1800" s="1094">
        <v>255748332.86000001</v>
      </c>
      <c r="I1800" s="1094">
        <v>252684814.97999999</v>
      </c>
      <c r="J1800" s="1094">
        <v>252684814.97999999</v>
      </c>
      <c r="K1800" s="1094">
        <v>252684814.97999999</v>
      </c>
      <c r="L1800" s="1094">
        <v>3063517.88</v>
      </c>
    </row>
    <row r="1803" spans="1:12">
      <c r="A1803" s="1101" t="s">
        <v>2454</v>
      </c>
      <c r="C1803" s="1101" t="s">
        <v>2452</v>
      </c>
    </row>
    <row r="1804" spans="1:12">
      <c r="A1804" s="1097" t="s">
        <v>1771</v>
      </c>
      <c r="B1804" s="1097" t="s">
        <v>520</v>
      </c>
      <c r="F1804" s="1096">
        <v>2568306464</v>
      </c>
      <c r="G1804" s="1096">
        <v>64742743.18</v>
      </c>
      <c r="H1804" s="1096">
        <v>2633049207.1799998</v>
      </c>
      <c r="I1804" s="1096">
        <v>2538715043.0300002</v>
      </c>
      <c r="J1804" s="1096">
        <v>2538715043.0300002</v>
      </c>
      <c r="K1804" s="1096">
        <v>2288017713.3099999</v>
      </c>
      <c r="L1804" s="1096">
        <v>94334164.149999693</v>
      </c>
    </row>
    <row r="1805" spans="1:12">
      <c r="E1805" s="1091" t="s">
        <v>2669</v>
      </c>
      <c r="F1805" s="1094">
        <v>2568306464</v>
      </c>
      <c r="G1805" s="1094">
        <v>64742743.18</v>
      </c>
      <c r="H1805" s="1094">
        <v>2633049207.1799998</v>
      </c>
      <c r="I1805" s="1094">
        <v>2538715043.0300002</v>
      </c>
      <c r="J1805" s="1094">
        <v>2538715043.0300002</v>
      </c>
      <c r="K1805" s="1094">
        <v>2288017713.3099999</v>
      </c>
      <c r="L1805" s="1094">
        <v>94334164.149999693</v>
      </c>
    </row>
    <row r="1808" spans="1:12">
      <c r="A1808" s="1101" t="s">
        <v>2455</v>
      </c>
      <c r="C1808" s="1101" t="s">
        <v>2456</v>
      </c>
    </row>
    <row r="1809" spans="1:12">
      <c r="A1809" s="1097" t="s">
        <v>1771</v>
      </c>
      <c r="B1809" s="1097" t="s">
        <v>520</v>
      </c>
      <c r="F1809" s="1096">
        <v>0</v>
      </c>
      <c r="G1809" s="1096">
        <v>10810292.560000001</v>
      </c>
      <c r="H1809" s="1096">
        <v>10810292.560000001</v>
      </c>
      <c r="I1809" s="1096">
        <v>10810093.970000001</v>
      </c>
      <c r="J1809" s="1096">
        <v>10810093.970000001</v>
      </c>
      <c r="K1809" s="1096">
        <v>10810093.970000001</v>
      </c>
      <c r="L1809" s="1096">
        <v>198.59</v>
      </c>
    </row>
    <row r="1810" spans="1:12">
      <c r="E1810" s="1091" t="s">
        <v>2669</v>
      </c>
      <c r="F1810" s="1094">
        <v>0</v>
      </c>
      <c r="G1810" s="1094">
        <v>10810292.560000001</v>
      </c>
      <c r="H1810" s="1094">
        <v>10810292.560000001</v>
      </c>
      <c r="I1810" s="1094">
        <v>10810093.970000001</v>
      </c>
      <c r="J1810" s="1094">
        <v>10810093.970000001</v>
      </c>
      <c r="K1810" s="1094">
        <v>10810093.970000001</v>
      </c>
      <c r="L1810" s="1094">
        <v>198.59</v>
      </c>
    </row>
    <row r="1813" spans="1:12">
      <c r="A1813" s="1101" t="s">
        <v>2549</v>
      </c>
      <c r="C1813" s="1101" t="s">
        <v>2456</v>
      </c>
    </row>
    <row r="1814" spans="1:12">
      <c r="A1814" s="1097" t="s">
        <v>1771</v>
      </c>
      <c r="B1814" s="1097" t="s">
        <v>520</v>
      </c>
      <c r="F1814" s="1096">
        <v>0</v>
      </c>
      <c r="G1814" s="1096">
        <v>9988347.5500000007</v>
      </c>
      <c r="H1814" s="1096">
        <v>9988347.5500000007</v>
      </c>
      <c r="I1814" s="1096">
        <v>0</v>
      </c>
      <c r="J1814" s="1096">
        <v>0</v>
      </c>
      <c r="K1814" s="1096">
        <v>0</v>
      </c>
      <c r="L1814" s="1096">
        <v>9988347.5500000007</v>
      </c>
    </row>
    <row r="1815" spans="1:12">
      <c r="E1815" s="1091" t="s">
        <v>2669</v>
      </c>
      <c r="F1815" s="1094">
        <v>0</v>
      </c>
      <c r="G1815" s="1094">
        <v>9988347.5500000007</v>
      </c>
      <c r="H1815" s="1094">
        <v>9988347.5500000007</v>
      </c>
      <c r="I1815" s="1094">
        <v>0</v>
      </c>
      <c r="J1815" s="1094">
        <v>0</v>
      </c>
      <c r="K1815" s="1094">
        <v>0</v>
      </c>
      <c r="L1815" s="1094">
        <v>9988347.5500000007</v>
      </c>
    </row>
    <row r="1818" spans="1:12">
      <c r="A1818" s="1101" t="s">
        <v>2457</v>
      </c>
      <c r="C1818" s="1101" t="s">
        <v>2458</v>
      </c>
    </row>
    <row r="1819" spans="1:12">
      <c r="A1819" s="1097" t="s">
        <v>1771</v>
      </c>
      <c r="B1819" s="1097" t="s">
        <v>520</v>
      </c>
      <c r="F1819" s="1096">
        <v>0</v>
      </c>
      <c r="G1819" s="1096">
        <v>8035290.8399999999</v>
      </c>
      <c r="H1819" s="1096">
        <v>8035290.8399999999</v>
      </c>
      <c r="I1819" s="1096">
        <v>3769444.12</v>
      </c>
      <c r="J1819" s="1096">
        <v>3769444.12</v>
      </c>
      <c r="K1819" s="1096">
        <v>3769444.12</v>
      </c>
      <c r="L1819" s="1096">
        <v>4265846.72</v>
      </c>
    </row>
    <row r="1820" spans="1:12">
      <c r="E1820" s="1091" t="s">
        <v>2669</v>
      </c>
      <c r="F1820" s="1094">
        <v>0</v>
      </c>
      <c r="G1820" s="1094">
        <v>8035290.8399999999</v>
      </c>
      <c r="H1820" s="1094">
        <v>8035290.8399999999</v>
      </c>
      <c r="I1820" s="1094">
        <v>3769444.12</v>
      </c>
      <c r="J1820" s="1094">
        <v>3769444.12</v>
      </c>
      <c r="K1820" s="1094">
        <v>3769444.12</v>
      </c>
      <c r="L1820" s="1094">
        <v>4265846.72</v>
      </c>
    </row>
    <row r="1823" spans="1:12">
      <c r="A1823" s="1101" t="s">
        <v>2459</v>
      </c>
      <c r="C1823" s="1101" t="s">
        <v>2460</v>
      </c>
    </row>
    <row r="1824" spans="1:12">
      <c r="A1824" s="1097" t="s">
        <v>1771</v>
      </c>
      <c r="B1824" s="1097" t="s">
        <v>520</v>
      </c>
      <c r="F1824" s="1096">
        <v>0</v>
      </c>
      <c r="G1824" s="1096">
        <v>114623353.48</v>
      </c>
      <c r="H1824" s="1096">
        <v>114623353.48</v>
      </c>
      <c r="I1824" s="1096">
        <v>112827948.54000001</v>
      </c>
      <c r="J1824" s="1096">
        <v>112827948.54000001</v>
      </c>
      <c r="K1824" s="1096">
        <v>0</v>
      </c>
      <c r="L1824" s="1096">
        <v>1795404.94</v>
      </c>
    </row>
    <row r="1825" spans="1:12">
      <c r="E1825" s="1091" t="s">
        <v>2669</v>
      </c>
      <c r="F1825" s="1094">
        <v>0</v>
      </c>
      <c r="G1825" s="1094">
        <v>114623353.48</v>
      </c>
      <c r="H1825" s="1094">
        <v>114623353.48</v>
      </c>
      <c r="I1825" s="1094">
        <v>112827948.54000001</v>
      </c>
      <c r="J1825" s="1094">
        <v>112827948.54000001</v>
      </c>
      <c r="K1825" s="1094">
        <v>0</v>
      </c>
      <c r="L1825" s="1094">
        <v>1795404.94</v>
      </c>
    </row>
    <row r="1828" spans="1:12">
      <c r="A1828" s="1101" t="s">
        <v>2461</v>
      </c>
      <c r="C1828" s="1101" t="s">
        <v>2462</v>
      </c>
    </row>
    <row r="1829" spans="1:12">
      <c r="A1829" s="1097" t="s">
        <v>921</v>
      </c>
      <c r="B1829" s="1097" t="s">
        <v>457</v>
      </c>
      <c r="F1829" s="1096">
        <v>0</v>
      </c>
      <c r="G1829" s="1096">
        <v>114935507.14</v>
      </c>
      <c r="H1829" s="1096">
        <v>114935507.14</v>
      </c>
      <c r="I1829" s="1096">
        <v>0</v>
      </c>
      <c r="J1829" s="1096">
        <v>0</v>
      </c>
      <c r="K1829" s="1096">
        <v>0</v>
      </c>
      <c r="L1829" s="1096">
        <v>114935507.14</v>
      </c>
    </row>
    <row r="1830" spans="1:12">
      <c r="E1830" s="1091" t="s">
        <v>2669</v>
      </c>
      <c r="F1830" s="1094">
        <v>0</v>
      </c>
      <c r="G1830" s="1094">
        <v>114935507.14</v>
      </c>
      <c r="H1830" s="1094">
        <v>114935507.14</v>
      </c>
      <c r="I1830" s="1094">
        <v>0</v>
      </c>
      <c r="J1830" s="1094">
        <v>0</v>
      </c>
      <c r="K1830" s="1094">
        <v>0</v>
      </c>
      <c r="L1830" s="1094">
        <v>114935507.14</v>
      </c>
    </row>
    <row r="1833" spans="1:12">
      <c r="A1833" s="1101" t="s">
        <v>2217</v>
      </c>
      <c r="C1833" s="1101" t="s">
        <v>2218</v>
      </c>
    </row>
    <row r="1834" spans="1:12">
      <c r="A1834" s="1097" t="s">
        <v>903</v>
      </c>
      <c r="B1834" s="1097" t="s">
        <v>449</v>
      </c>
      <c r="F1834" s="1096">
        <v>0</v>
      </c>
      <c r="G1834" s="1096">
        <v>2145053.56</v>
      </c>
      <c r="H1834" s="1096">
        <v>2145053.56</v>
      </c>
      <c r="I1834" s="1096">
        <v>2145053.56</v>
      </c>
      <c r="J1834" s="1096">
        <v>2145053.56</v>
      </c>
      <c r="K1834" s="1096">
        <v>2145053.56</v>
      </c>
      <c r="L1834" s="1096">
        <v>0</v>
      </c>
    </row>
    <row r="1835" spans="1:12">
      <c r="A1835" s="1097" t="s">
        <v>921</v>
      </c>
      <c r="B1835" s="1097" t="s">
        <v>457</v>
      </c>
      <c r="F1835" s="1096">
        <v>0</v>
      </c>
      <c r="G1835" s="1096">
        <v>15397387.800000001</v>
      </c>
      <c r="H1835" s="1096">
        <v>15397387.800000001</v>
      </c>
      <c r="I1835" s="1096">
        <v>0</v>
      </c>
      <c r="J1835" s="1096">
        <v>0</v>
      </c>
      <c r="K1835" s="1096">
        <v>0</v>
      </c>
      <c r="L1835" s="1096">
        <v>15397387.800000001</v>
      </c>
    </row>
    <row r="1836" spans="1:12">
      <c r="A1836" s="1097" t="s">
        <v>1693</v>
      </c>
      <c r="B1836" s="1097" t="s">
        <v>489</v>
      </c>
      <c r="F1836" s="1096">
        <v>0</v>
      </c>
      <c r="G1836" s="1096">
        <v>14819276.09</v>
      </c>
      <c r="H1836" s="1096">
        <v>14819276.09</v>
      </c>
      <c r="I1836" s="1096">
        <v>14819276.09</v>
      </c>
      <c r="J1836" s="1096">
        <v>14819276.09</v>
      </c>
      <c r="K1836" s="1096">
        <v>14819276.09</v>
      </c>
      <c r="L1836" s="1096">
        <v>0</v>
      </c>
    </row>
    <row r="1837" spans="1:12">
      <c r="A1837" s="1097" t="s">
        <v>2670</v>
      </c>
      <c r="B1837" s="1097" t="s">
        <v>557</v>
      </c>
      <c r="F1837" s="1096">
        <v>0</v>
      </c>
      <c r="G1837" s="1096">
        <v>1163139</v>
      </c>
      <c r="H1837" s="1096">
        <v>1163139</v>
      </c>
      <c r="I1837" s="1096">
        <v>1163139</v>
      </c>
      <c r="J1837" s="1096">
        <v>1163139</v>
      </c>
      <c r="K1837" s="1096">
        <v>1163139</v>
      </c>
      <c r="L1837" s="1096">
        <v>0</v>
      </c>
    </row>
    <row r="1838" spans="1:12">
      <c r="E1838" s="1091" t="s">
        <v>2669</v>
      </c>
      <c r="F1838" s="1094">
        <v>0</v>
      </c>
      <c r="G1838" s="1094">
        <v>33524856.449999999</v>
      </c>
      <c r="H1838" s="1094">
        <v>33524856.449999999</v>
      </c>
      <c r="I1838" s="1094">
        <v>18127468.649999999</v>
      </c>
      <c r="J1838" s="1094">
        <v>18127468.649999999</v>
      </c>
      <c r="K1838" s="1094">
        <v>18127468.649999999</v>
      </c>
      <c r="L1838" s="1094">
        <v>15397387.800000001</v>
      </c>
    </row>
    <row r="1841" spans="1:12">
      <c r="A1841" s="1101" t="s">
        <v>2463</v>
      </c>
      <c r="C1841" s="1101" t="s">
        <v>2218</v>
      </c>
    </row>
    <row r="1842" spans="1:12">
      <c r="A1842" s="1097" t="s">
        <v>921</v>
      </c>
      <c r="B1842" s="1097" t="s">
        <v>457</v>
      </c>
      <c r="F1842" s="1096">
        <v>69600000</v>
      </c>
      <c r="G1842" s="1096">
        <v>-25531620.350000001</v>
      </c>
      <c r="H1842" s="1096">
        <v>44068379.649999999</v>
      </c>
      <c r="I1842" s="1096">
        <v>0</v>
      </c>
      <c r="J1842" s="1096">
        <v>0</v>
      </c>
      <c r="K1842" s="1096">
        <v>0</v>
      </c>
      <c r="L1842" s="1096">
        <v>44068379.649999999</v>
      </c>
    </row>
    <row r="1843" spans="1:12">
      <c r="A1843" s="1097" t="s">
        <v>2670</v>
      </c>
      <c r="B1843" s="1097" t="s">
        <v>557</v>
      </c>
      <c r="F1843" s="1096">
        <v>0</v>
      </c>
      <c r="G1843" s="1096">
        <v>13318901.27</v>
      </c>
      <c r="H1843" s="1096">
        <v>13318901.27</v>
      </c>
      <c r="I1843" s="1096">
        <v>13318901.27</v>
      </c>
      <c r="J1843" s="1096">
        <v>13318901.27</v>
      </c>
      <c r="K1843" s="1096">
        <v>13318901.27</v>
      </c>
      <c r="L1843" s="1096">
        <v>0</v>
      </c>
    </row>
    <row r="1844" spans="1:12">
      <c r="E1844" s="1091" t="s">
        <v>2669</v>
      </c>
      <c r="F1844" s="1094">
        <v>69600000</v>
      </c>
      <c r="G1844" s="1094">
        <v>-12212719.08</v>
      </c>
      <c r="H1844" s="1094">
        <v>57387280.920000002</v>
      </c>
      <c r="I1844" s="1094">
        <v>13318901.27</v>
      </c>
      <c r="J1844" s="1094">
        <v>13318901.27</v>
      </c>
      <c r="K1844" s="1094">
        <v>13318901.27</v>
      </c>
      <c r="L1844" s="1094">
        <v>44068379.649999999</v>
      </c>
    </row>
    <row r="1847" spans="1:12">
      <c r="A1847" s="1101" t="s">
        <v>2464</v>
      </c>
      <c r="C1847" s="1101" t="s">
        <v>2465</v>
      </c>
    </row>
    <row r="1848" spans="1:12">
      <c r="A1848" s="1097" t="s">
        <v>921</v>
      </c>
      <c r="B1848" s="1097" t="s">
        <v>457</v>
      </c>
      <c r="F1848" s="1096">
        <v>0</v>
      </c>
      <c r="G1848" s="1096">
        <v>102230.42</v>
      </c>
      <c r="H1848" s="1096">
        <v>102230.42</v>
      </c>
      <c r="I1848" s="1096">
        <v>0</v>
      </c>
      <c r="J1848" s="1096">
        <v>0</v>
      </c>
      <c r="K1848" s="1096">
        <v>0</v>
      </c>
      <c r="L1848" s="1096">
        <v>102230.42</v>
      </c>
    </row>
    <row r="1849" spans="1:12">
      <c r="E1849" s="1091" t="s">
        <v>2669</v>
      </c>
      <c r="F1849" s="1094">
        <v>0</v>
      </c>
      <c r="G1849" s="1094">
        <v>102230.42</v>
      </c>
      <c r="H1849" s="1094">
        <v>102230.42</v>
      </c>
      <c r="I1849" s="1094">
        <v>0</v>
      </c>
      <c r="J1849" s="1094">
        <v>0</v>
      </c>
      <c r="K1849" s="1094">
        <v>0</v>
      </c>
      <c r="L1849" s="1094">
        <v>102230.42</v>
      </c>
    </row>
    <row r="1852" spans="1:12">
      <c r="A1852" s="1101" t="s">
        <v>2466</v>
      </c>
      <c r="C1852" s="1101" t="s">
        <v>2467</v>
      </c>
    </row>
    <row r="1853" spans="1:12">
      <c r="A1853" s="1097" t="s">
        <v>921</v>
      </c>
      <c r="B1853" s="1097" t="s">
        <v>457</v>
      </c>
      <c r="F1853" s="1096">
        <v>1</v>
      </c>
      <c r="G1853" s="1096">
        <v>0</v>
      </c>
      <c r="H1853" s="1096">
        <v>1</v>
      </c>
      <c r="I1853" s="1096">
        <v>0</v>
      </c>
      <c r="J1853" s="1096">
        <v>0</v>
      </c>
      <c r="K1853" s="1096">
        <v>0</v>
      </c>
      <c r="L1853" s="1096">
        <v>1</v>
      </c>
    </row>
    <row r="1854" spans="1:12">
      <c r="E1854" s="1091" t="s">
        <v>2669</v>
      </c>
      <c r="F1854" s="1094">
        <v>1</v>
      </c>
      <c r="G1854" s="1094">
        <v>0</v>
      </c>
      <c r="H1854" s="1094">
        <v>1</v>
      </c>
      <c r="I1854" s="1094">
        <v>0</v>
      </c>
      <c r="J1854" s="1094">
        <v>0</v>
      </c>
      <c r="K1854" s="1094">
        <v>0</v>
      </c>
      <c r="L1854" s="1094">
        <v>1</v>
      </c>
    </row>
    <row r="1857" spans="1:12">
      <c r="E1857" s="1091" t="s">
        <v>2683</v>
      </c>
      <c r="F1857" s="1094">
        <v>92229479717</v>
      </c>
      <c r="G1857" s="1094">
        <v>9958811421.1599998</v>
      </c>
      <c r="H1857" s="1094">
        <v>102188291138.16</v>
      </c>
      <c r="I1857" s="1094">
        <v>94790166477.820007</v>
      </c>
      <c r="J1857" s="1094">
        <v>94789928719.570007</v>
      </c>
      <c r="K1857" s="1094">
        <v>92780081791.5</v>
      </c>
      <c r="L1857" s="1094">
        <v>7398124660.3400002</v>
      </c>
    </row>
    <row r="1860" spans="1:12" ht="13.5">
      <c r="A1860" s="1102" t="s">
        <v>2684</v>
      </c>
      <c r="I1860" s="1099">
        <v>45348</v>
      </c>
      <c r="K1860" s="1100" t="s">
        <v>2661</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8"/>
  <sheetViews>
    <sheetView topLeftCell="A496" workbookViewId="0">
      <selection activeCell="A518" sqref="A518"/>
    </sheetView>
  </sheetViews>
  <sheetFormatPr baseColWidth="10" defaultRowHeight="12.75"/>
  <cols>
    <col min="1" max="16384" width="11.42578125" style="1088"/>
  </cols>
  <sheetData>
    <row r="1" spans="1:12" ht="15">
      <c r="A1" s="1087" t="s">
        <v>2154</v>
      </c>
    </row>
    <row r="2" spans="1:12" ht="15">
      <c r="A2" s="1089" t="s">
        <v>2155</v>
      </c>
    </row>
    <row r="3" spans="1:12" ht="15">
      <c r="A3" s="1087" t="s">
        <v>2685</v>
      </c>
    </row>
    <row r="4" spans="1:12" ht="15">
      <c r="A4" s="1089" t="s">
        <v>2686</v>
      </c>
    </row>
    <row r="10" spans="1:12">
      <c r="A10" s="1103" t="s">
        <v>622</v>
      </c>
      <c r="F10" s="1091" t="s">
        <v>623</v>
      </c>
      <c r="G10" s="1091" t="s">
        <v>624</v>
      </c>
      <c r="H10" s="1091" t="s">
        <v>625</v>
      </c>
      <c r="I10" s="1091" t="s">
        <v>601</v>
      </c>
      <c r="J10" s="1091" t="s">
        <v>2159</v>
      </c>
      <c r="K10" s="1091" t="s">
        <v>2687</v>
      </c>
      <c r="L10" s="1091" t="s">
        <v>2687</v>
      </c>
    </row>
    <row r="11" spans="1:12">
      <c r="F11" s="1091" t="s">
        <v>2688</v>
      </c>
      <c r="G11" s="1091" t="s">
        <v>2688</v>
      </c>
      <c r="H11" s="1091" t="s">
        <v>2688</v>
      </c>
      <c r="I11" s="1091" t="s">
        <v>2688</v>
      </c>
      <c r="J11" s="1091" t="s">
        <v>2688</v>
      </c>
      <c r="K11" s="1091" t="s">
        <v>2689</v>
      </c>
      <c r="L11" s="1091" t="s">
        <v>2690</v>
      </c>
    </row>
    <row r="12" spans="1:12">
      <c r="A12" s="1101" t="s">
        <v>2169</v>
      </c>
      <c r="B12" s="1101" t="s">
        <v>563</v>
      </c>
      <c r="F12" s="1104">
        <v>21880556958.779999</v>
      </c>
      <c r="G12" s="1104">
        <v>22299390254.330002</v>
      </c>
      <c r="H12" s="1104">
        <v>21648857969.75</v>
      </c>
      <c r="I12" s="1104">
        <v>21475721739.02</v>
      </c>
      <c r="J12" s="1104">
        <v>21475494042.77</v>
      </c>
      <c r="K12" s="1094">
        <v>823668515.30999994</v>
      </c>
      <c r="L12" s="1094">
        <v>823896211.55999994</v>
      </c>
    </row>
    <row r="14" spans="1:12">
      <c r="A14" s="1101" t="s">
        <v>893</v>
      </c>
      <c r="B14" s="1101" t="s">
        <v>446</v>
      </c>
      <c r="F14" s="1104">
        <v>243099410.00999999</v>
      </c>
      <c r="G14" s="1104">
        <v>222827641.91999999</v>
      </c>
      <c r="H14" s="1104">
        <v>222827641.91999999</v>
      </c>
      <c r="I14" s="1104">
        <v>222827641.91999999</v>
      </c>
      <c r="J14" s="1104">
        <v>222827641.91999999</v>
      </c>
      <c r="K14" s="1094">
        <v>0</v>
      </c>
      <c r="L14" s="1094">
        <v>0</v>
      </c>
    </row>
    <row r="15" spans="1:12">
      <c r="A15" s="1097" t="s">
        <v>2691</v>
      </c>
      <c r="B15" s="1097" t="s">
        <v>363</v>
      </c>
      <c r="F15" s="1096">
        <v>203174940.06999999</v>
      </c>
      <c r="G15" s="1096">
        <v>183194071.19</v>
      </c>
      <c r="H15" s="1096">
        <v>183194071.19</v>
      </c>
      <c r="I15" s="1096">
        <v>183194071.19</v>
      </c>
      <c r="J15" s="1096">
        <v>183194071.19</v>
      </c>
      <c r="K15" s="1096">
        <v>0</v>
      </c>
      <c r="L15" s="1096">
        <v>0</v>
      </c>
    </row>
    <row r="16" spans="1:12">
      <c r="A16" s="1097" t="s">
        <v>2165</v>
      </c>
      <c r="B16" s="1097" t="s">
        <v>364</v>
      </c>
      <c r="F16" s="1096">
        <v>11312070.060000001</v>
      </c>
      <c r="G16" s="1096">
        <v>10698226.449999999</v>
      </c>
      <c r="H16" s="1096">
        <v>10698226.449999999</v>
      </c>
      <c r="I16" s="1096">
        <v>10698226.449999999</v>
      </c>
      <c r="J16" s="1096">
        <v>10698226.449999999</v>
      </c>
      <c r="K16" s="1096">
        <v>0</v>
      </c>
      <c r="L16" s="1096">
        <v>0</v>
      </c>
    </row>
    <row r="17" spans="1:12">
      <c r="A17" s="1097" t="s">
        <v>2692</v>
      </c>
      <c r="B17" s="1097" t="s">
        <v>365</v>
      </c>
      <c r="F17" s="1096">
        <v>16741799.880000001</v>
      </c>
      <c r="G17" s="1096">
        <v>17440953.350000001</v>
      </c>
      <c r="H17" s="1096">
        <v>17440953.350000001</v>
      </c>
      <c r="I17" s="1096">
        <v>17440953.350000001</v>
      </c>
      <c r="J17" s="1096">
        <v>17440953.350000001</v>
      </c>
      <c r="K17" s="1096">
        <v>0</v>
      </c>
      <c r="L17" s="1096">
        <v>0</v>
      </c>
    </row>
    <row r="18" spans="1:12">
      <c r="A18" s="1097" t="s">
        <v>2693</v>
      </c>
      <c r="B18" s="1097" t="s">
        <v>367</v>
      </c>
      <c r="F18" s="1096">
        <v>11870600</v>
      </c>
      <c r="G18" s="1096">
        <v>11173216.949999999</v>
      </c>
      <c r="H18" s="1096">
        <v>11173216.949999999</v>
      </c>
      <c r="I18" s="1096">
        <v>11173216.949999999</v>
      </c>
      <c r="J18" s="1096">
        <v>11173216.949999999</v>
      </c>
      <c r="K18" s="1096">
        <v>0</v>
      </c>
      <c r="L18" s="1096">
        <v>0</v>
      </c>
    </row>
    <row r="19" spans="1:12">
      <c r="A19" s="1097" t="s">
        <v>2694</v>
      </c>
      <c r="B19" s="1097" t="s">
        <v>371</v>
      </c>
      <c r="F19" s="1096">
        <v>0</v>
      </c>
      <c r="G19" s="1096">
        <v>321173.98</v>
      </c>
      <c r="H19" s="1096">
        <v>321173.98</v>
      </c>
      <c r="I19" s="1096">
        <v>321173.98</v>
      </c>
      <c r="J19" s="1096">
        <v>321173.98</v>
      </c>
      <c r="K19" s="1096">
        <v>0</v>
      </c>
      <c r="L19" s="1096">
        <v>0</v>
      </c>
    </row>
    <row r="21" spans="1:12">
      <c r="A21" s="1101" t="s">
        <v>895</v>
      </c>
      <c r="B21" s="1101" t="s">
        <v>447</v>
      </c>
      <c r="F21" s="1104">
        <v>448297403.72000003</v>
      </c>
      <c r="G21" s="1104">
        <v>481190853.81</v>
      </c>
      <c r="H21" s="1104">
        <v>481190473.19</v>
      </c>
      <c r="I21" s="1104">
        <v>481190473.19</v>
      </c>
      <c r="J21" s="1104">
        <v>481190473.19</v>
      </c>
      <c r="K21" s="1094">
        <v>380.62</v>
      </c>
      <c r="L21" s="1094">
        <v>380.62</v>
      </c>
    </row>
    <row r="22" spans="1:12">
      <c r="A22" s="1097" t="s">
        <v>2691</v>
      </c>
      <c r="B22" s="1097" t="s">
        <v>363</v>
      </c>
      <c r="F22" s="1096">
        <v>374364765.72000003</v>
      </c>
      <c r="G22" s="1096">
        <v>345003739.51999998</v>
      </c>
      <c r="H22" s="1096">
        <v>345003739.51999998</v>
      </c>
      <c r="I22" s="1096">
        <v>345003739.51999998</v>
      </c>
      <c r="J22" s="1096">
        <v>345003739.51999998</v>
      </c>
      <c r="K22" s="1096">
        <v>0</v>
      </c>
      <c r="L22" s="1096">
        <v>0</v>
      </c>
    </row>
    <row r="23" spans="1:12">
      <c r="A23" s="1097" t="s">
        <v>2165</v>
      </c>
      <c r="B23" s="1097" t="s">
        <v>364</v>
      </c>
      <c r="F23" s="1096">
        <v>5433531.5599999996</v>
      </c>
      <c r="G23" s="1096">
        <v>7758275.7800000003</v>
      </c>
      <c r="H23" s="1096">
        <v>7757895.1600000001</v>
      </c>
      <c r="I23" s="1096">
        <v>7757895.1600000001</v>
      </c>
      <c r="J23" s="1096">
        <v>7757895.1600000001</v>
      </c>
      <c r="K23" s="1096">
        <v>380.62</v>
      </c>
      <c r="L23" s="1096">
        <v>380.62</v>
      </c>
    </row>
    <row r="24" spans="1:12">
      <c r="A24" s="1097" t="s">
        <v>2692</v>
      </c>
      <c r="B24" s="1097" t="s">
        <v>365</v>
      </c>
      <c r="F24" s="1096">
        <v>18448905.440000001</v>
      </c>
      <c r="G24" s="1096">
        <v>35630091.509999998</v>
      </c>
      <c r="H24" s="1096">
        <v>35630091.509999998</v>
      </c>
      <c r="I24" s="1096">
        <v>35630091.509999998</v>
      </c>
      <c r="J24" s="1096">
        <v>35630091.509999998</v>
      </c>
      <c r="K24" s="1096">
        <v>0</v>
      </c>
      <c r="L24" s="1096">
        <v>0</v>
      </c>
    </row>
    <row r="25" spans="1:12">
      <c r="A25" s="1097" t="s">
        <v>2693</v>
      </c>
      <c r="B25" s="1097" t="s">
        <v>367</v>
      </c>
      <c r="F25" s="1096">
        <v>50050201</v>
      </c>
      <c r="G25" s="1096">
        <v>83798747</v>
      </c>
      <c r="H25" s="1096">
        <v>83798747</v>
      </c>
      <c r="I25" s="1096">
        <v>83798747</v>
      </c>
      <c r="J25" s="1096">
        <v>83798747</v>
      </c>
      <c r="K25" s="1096">
        <v>0</v>
      </c>
      <c r="L25" s="1096">
        <v>0</v>
      </c>
    </row>
    <row r="26" spans="1:12">
      <c r="A26" s="1097" t="s">
        <v>2694</v>
      </c>
      <c r="B26" s="1097" t="s">
        <v>371</v>
      </c>
      <c r="F26" s="1096">
        <v>0</v>
      </c>
      <c r="G26" s="1096">
        <v>0</v>
      </c>
      <c r="H26" s="1096">
        <v>0</v>
      </c>
      <c r="I26" s="1096">
        <v>0</v>
      </c>
      <c r="J26" s="1096">
        <v>0</v>
      </c>
      <c r="K26" s="1096">
        <v>0</v>
      </c>
      <c r="L26" s="1096">
        <v>0</v>
      </c>
    </row>
    <row r="27" spans="1:12">
      <c r="A27" s="1097" t="s">
        <v>2695</v>
      </c>
      <c r="B27" s="1097" t="s">
        <v>370</v>
      </c>
      <c r="F27" s="1096">
        <v>0</v>
      </c>
      <c r="G27" s="1096">
        <v>9000000</v>
      </c>
      <c r="H27" s="1096">
        <v>9000000</v>
      </c>
      <c r="I27" s="1096">
        <v>9000000</v>
      </c>
      <c r="J27" s="1096">
        <v>9000000</v>
      </c>
      <c r="K27" s="1096">
        <v>0</v>
      </c>
      <c r="L27" s="1096">
        <v>0</v>
      </c>
    </row>
    <row r="29" spans="1:12">
      <c r="A29" s="1101" t="s">
        <v>899</v>
      </c>
      <c r="B29" s="1101" t="s">
        <v>448</v>
      </c>
      <c r="F29" s="1104">
        <v>1947438778.5999999</v>
      </c>
      <c r="G29" s="1104">
        <v>1947330863.1600001</v>
      </c>
      <c r="H29" s="1104">
        <v>1947330863.1600001</v>
      </c>
      <c r="I29" s="1104">
        <v>1947330863.1500001</v>
      </c>
      <c r="J29" s="1104">
        <v>1947330863.1500001</v>
      </c>
      <c r="K29" s="1094">
        <v>0.01</v>
      </c>
      <c r="L29" s="1094">
        <v>0.01</v>
      </c>
    </row>
    <row r="30" spans="1:12">
      <c r="A30" s="1097" t="s">
        <v>2691</v>
      </c>
      <c r="B30" s="1097" t="s">
        <v>363</v>
      </c>
      <c r="F30" s="1096">
        <v>1590980439.3900001</v>
      </c>
      <c r="G30" s="1096">
        <v>1533257541.98</v>
      </c>
      <c r="H30" s="1096">
        <v>1533257541.98</v>
      </c>
      <c r="I30" s="1096">
        <v>1533257541.98</v>
      </c>
      <c r="J30" s="1096">
        <v>1533257541.98</v>
      </c>
      <c r="K30" s="1096">
        <v>0</v>
      </c>
      <c r="L30" s="1096">
        <v>0</v>
      </c>
    </row>
    <row r="31" spans="1:12">
      <c r="A31" s="1097" t="s">
        <v>2165</v>
      </c>
      <c r="B31" s="1097" t="s">
        <v>364</v>
      </c>
      <c r="F31" s="1096">
        <v>193992799.50999999</v>
      </c>
      <c r="G31" s="1096">
        <v>250487841.74000001</v>
      </c>
      <c r="H31" s="1096">
        <v>250487841.74000001</v>
      </c>
      <c r="I31" s="1096">
        <v>250487841.74000001</v>
      </c>
      <c r="J31" s="1096">
        <v>250487841.74000001</v>
      </c>
      <c r="K31" s="1096">
        <v>0</v>
      </c>
      <c r="L31" s="1096">
        <v>0</v>
      </c>
    </row>
    <row r="32" spans="1:12">
      <c r="A32" s="1097" t="s">
        <v>2692</v>
      </c>
      <c r="B32" s="1097" t="s">
        <v>365</v>
      </c>
      <c r="F32" s="1096">
        <v>125109513.66</v>
      </c>
      <c r="G32" s="1096">
        <v>128780278.26000001</v>
      </c>
      <c r="H32" s="1096">
        <v>128780278.26000001</v>
      </c>
      <c r="I32" s="1096">
        <v>128780278.25</v>
      </c>
      <c r="J32" s="1096">
        <v>128780278.25</v>
      </c>
      <c r="K32" s="1096">
        <v>0.01</v>
      </c>
      <c r="L32" s="1096">
        <v>0.01</v>
      </c>
    </row>
    <row r="33" spans="1:12">
      <c r="A33" s="1097" t="s">
        <v>2693</v>
      </c>
      <c r="B33" s="1097" t="s">
        <v>367</v>
      </c>
      <c r="F33" s="1096">
        <v>36786630.880000003</v>
      </c>
      <c r="G33" s="1096">
        <v>33866804.359999999</v>
      </c>
      <c r="H33" s="1096">
        <v>33866804.359999999</v>
      </c>
      <c r="I33" s="1096">
        <v>33866804.359999999</v>
      </c>
      <c r="J33" s="1096">
        <v>33866804.359999999</v>
      </c>
      <c r="K33" s="1096">
        <v>0</v>
      </c>
      <c r="L33" s="1096">
        <v>0</v>
      </c>
    </row>
    <row r="34" spans="1:12">
      <c r="A34" s="1097" t="s">
        <v>2694</v>
      </c>
      <c r="B34" s="1097" t="s">
        <v>371</v>
      </c>
      <c r="F34" s="1096">
        <v>569395.16</v>
      </c>
      <c r="G34" s="1096">
        <v>938396.82</v>
      </c>
      <c r="H34" s="1096">
        <v>938396.82</v>
      </c>
      <c r="I34" s="1096">
        <v>938396.82</v>
      </c>
      <c r="J34" s="1096">
        <v>938396.82</v>
      </c>
      <c r="K34" s="1096">
        <v>0</v>
      </c>
      <c r="L34" s="1096">
        <v>0</v>
      </c>
    </row>
    <row r="36" spans="1:12">
      <c r="A36" s="1101" t="s">
        <v>903</v>
      </c>
      <c r="B36" s="1101" t="s">
        <v>449</v>
      </c>
      <c r="F36" s="1104">
        <v>351014492.44</v>
      </c>
      <c r="G36" s="1104">
        <v>451336353.51999998</v>
      </c>
      <c r="H36" s="1104">
        <v>451336353.51999998</v>
      </c>
      <c r="I36" s="1104">
        <v>428655580.17000002</v>
      </c>
      <c r="J36" s="1104">
        <v>428655580.17000002</v>
      </c>
      <c r="K36" s="1094">
        <v>22680773.350000001</v>
      </c>
      <c r="L36" s="1094">
        <v>22680773.350000001</v>
      </c>
    </row>
    <row r="37" spans="1:12">
      <c r="A37" s="1097" t="s">
        <v>2691</v>
      </c>
      <c r="B37" s="1097" t="s">
        <v>363</v>
      </c>
      <c r="F37" s="1096">
        <v>299137979.52999997</v>
      </c>
      <c r="G37" s="1096">
        <v>322976699.83999997</v>
      </c>
      <c r="H37" s="1096">
        <v>322976699.83999997</v>
      </c>
      <c r="I37" s="1096">
        <v>322976699.83999997</v>
      </c>
      <c r="J37" s="1096">
        <v>322976699.83999997</v>
      </c>
      <c r="K37" s="1096">
        <v>0</v>
      </c>
      <c r="L37" s="1096">
        <v>0</v>
      </c>
    </row>
    <row r="38" spans="1:12">
      <c r="A38" s="1097" t="s">
        <v>2165</v>
      </c>
      <c r="B38" s="1097" t="s">
        <v>364</v>
      </c>
      <c r="F38" s="1096">
        <v>8692197.7899999991</v>
      </c>
      <c r="G38" s="1096">
        <v>11589509.220000001</v>
      </c>
      <c r="H38" s="1096">
        <v>11589509.220000001</v>
      </c>
      <c r="I38" s="1096">
        <v>11589509.220000001</v>
      </c>
      <c r="J38" s="1096">
        <v>11589509.220000001</v>
      </c>
      <c r="K38" s="1096">
        <v>0</v>
      </c>
      <c r="L38" s="1096">
        <v>0</v>
      </c>
    </row>
    <row r="39" spans="1:12">
      <c r="A39" s="1097" t="s">
        <v>2692</v>
      </c>
      <c r="B39" s="1097" t="s">
        <v>365</v>
      </c>
      <c r="F39" s="1096">
        <v>16867055.120000001</v>
      </c>
      <c r="G39" s="1096">
        <v>24212814.870000001</v>
      </c>
      <c r="H39" s="1096">
        <v>24212814.870000001</v>
      </c>
      <c r="I39" s="1096">
        <v>24212814.870000001</v>
      </c>
      <c r="J39" s="1096">
        <v>24212814.870000001</v>
      </c>
      <c r="K39" s="1096">
        <v>0</v>
      </c>
      <c r="L39" s="1096">
        <v>0</v>
      </c>
    </row>
    <row r="40" spans="1:12">
      <c r="A40" s="1097" t="s">
        <v>2693</v>
      </c>
      <c r="B40" s="1097" t="s">
        <v>367</v>
      </c>
      <c r="F40" s="1096">
        <v>26317260</v>
      </c>
      <c r="G40" s="1096">
        <v>26649759.5</v>
      </c>
      <c r="H40" s="1096">
        <v>26649759.5</v>
      </c>
      <c r="I40" s="1096">
        <v>26649759.5</v>
      </c>
      <c r="J40" s="1096">
        <v>26649759.5</v>
      </c>
      <c r="K40" s="1096">
        <v>0</v>
      </c>
      <c r="L40" s="1096">
        <v>0</v>
      </c>
    </row>
    <row r="41" spans="1:12">
      <c r="A41" s="1097" t="s">
        <v>2695</v>
      </c>
      <c r="B41" s="1097" t="s">
        <v>370</v>
      </c>
      <c r="F41" s="1096">
        <v>0</v>
      </c>
      <c r="G41" s="1096">
        <v>65907570.090000004</v>
      </c>
      <c r="H41" s="1096">
        <v>65907570.090000004</v>
      </c>
      <c r="I41" s="1096">
        <v>43226796.740000002</v>
      </c>
      <c r="J41" s="1096">
        <v>43226796.740000002</v>
      </c>
      <c r="K41" s="1096">
        <v>22680773.350000001</v>
      </c>
      <c r="L41" s="1096">
        <v>22680773.350000001</v>
      </c>
    </row>
    <row r="43" spans="1:12">
      <c r="A43" s="1101" t="s">
        <v>907</v>
      </c>
      <c r="B43" s="1101" t="s">
        <v>450</v>
      </c>
      <c r="F43" s="1104">
        <v>0</v>
      </c>
      <c r="G43" s="1104">
        <v>35808875.530000001</v>
      </c>
      <c r="H43" s="1104">
        <v>35808875.530000001</v>
      </c>
      <c r="I43" s="1104">
        <v>35808875.530000001</v>
      </c>
      <c r="J43" s="1104">
        <v>35808875.530000001</v>
      </c>
      <c r="K43" s="1094">
        <v>0</v>
      </c>
      <c r="L43" s="1094">
        <v>0</v>
      </c>
    </row>
    <row r="44" spans="1:12">
      <c r="A44" s="1097" t="s">
        <v>2691</v>
      </c>
      <c r="B44" s="1097" t="s">
        <v>363</v>
      </c>
      <c r="F44" s="1096">
        <v>0</v>
      </c>
      <c r="G44" s="1096">
        <v>22447619.390000001</v>
      </c>
      <c r="H44" s="1096">
        <v>22447619.390000001</v>
      </c>
      <c r="I44" s="1096">
        <v>22447619.390000001</v>
      </c>
      <c r="J44" s="1096">
        <v>22447619.390000001</v>
      </c>
      <c r="K44" s="1096">
        <v>0</v>
      </c>
      <c r="L44" s="1096">
        <v>0</v>
      </c>
    </row>
    <row r="45" spans="1:12">
      <c r="A45" s="1097" t="s">
        <v>2165</v>
      </c>
      <c r="B45" s="1097" t="s">
        <v>364</v>
      </c>
      <c r="F45" s="1096">
        <v>0</v>
      </c>
      <c r="G45" s="1096">
        <v>5449199.8799999999</v>
      </c>
      <c r="H45" s="1096">
        <v>5449199.8799999999</v>
      </c>
      <c r="I45" s="1096">
        <v>5449199.8799999999</v>
      </c>
      <c r="J45" s="1096">
        <v>5449199.8799999999</v>
      </c>
      <c r="K45" s="1096">
        <v>0</v>
      </c>
      <c r="L45" s="1096">
        <v>0</v>
      </c>
    </row>
    <row r="46" spans="1:12">
      <c r="A46" s="1097" t="s">
        <v>2692</v>
      </c>
      <c r="B46" s="1097" t="s">
        <v>365</v>
      </c>
      <c r="F46" s="1096">
        <v>0</v>
      </c>
      <c r="G46" s="1096">
        <v>6592802.8600000003</v>
      </c>
      <c r="H46" s="1096">
        <v>6592802.8600000003</v>
      </c>
      <c r="I46" s="1096">
        <v>6592802.8600000003</v>
      </c>
      <c r="J46" s="1096">
        <v>6592802.8600000003</v>
      </c>
      <c r="K46" s="1096">
        <v>0</v>
      </c>
      <c r="L46" s="1096">
        <v>0</v>
      </c>
    </row>
    <row r="47" spans="1:12">
      <c r="A47" s="1097" t="s">
        <v>2693</v>
      </c>
      <c r="B47" s="1097" t="s">
        <v>367</v>
      </c>
      <c r="F47" s="1096">
        <v>0</v>
      </c>
      <c r="G47" s="1096">
        <v>1319253.3999999999</v>
      </c>
      <c r="H47" s="1096">
        <v>1319253.3999999999</v>
      </c>
      <c r="I47" s="1096">
        <v>1319253.3999999999</v>
      </c>
      <c r="J47" s="1096">
        <v>1319253.3999999999</v>
      </c>
      <c r="K47" s="1096">
        <v>0</v>
      </c>
      <c r="L47" s="1096">
        <v>0</v>
      </c>
    </row>
    <row r="49" spans="1:12">
      <c r="A49" s="1101" t="s">
        <v>909</v>
      </c>
      <c r="B49" s="1101" t="s">
        <v>451</v>
      </c>
      <c r="F49" s="1104">
        <v>238095484.99000001</v>
      </c>
      <c r="G49" s="1104">
        <v>293084860.00999999</v>
      </c>
      <c r="H49" s="1104">
        <v>293084860.00999999</v>
      </c>
      <c r="I49" s="1104">
        <v>293084860.00999999</v>
      </c>
      <c r="J49" s="1104">
        <v>293084860.00999999</v>
      </c>
      <c r="K49" s="1094">
        <v>0</v>
      </c>
      <c r="L49" s="1094">
        <v>0</v>
      </c>
    </row>
    <row r="50" spans="1:12">
      <c r="A50" s="1097" t="s">
        <v>2691</v>
      </c>
      <c r="B50" s="1097" t="s">
        <v>363</v>
      </c>
      <c r="F50" s="1096">
        <v>153310067.56999999</v>
      </c>
      <c r="G50" s="1096">
        <v>172500202.16</v>
      </c>
      <c r="H50" s="1096">
        <v>172500202.16</v>
      </c>
      <c r="I50" s="1096">
        <v>172500202.16</v>
      </c>
      <c r="J50" s="1096">
        <v>172500202.16</v>
      </c>
      <c r="K50" s="1096">
        <v>0</v>
      </c>
      <c r="L50" s="1096">
        <v>0</v>
      </c>
    </row>
    <row r="51" spans="1:12">
      <c r="A51" s="1097" t="s">
        <v>2165</v>
      </c>
      <c r="B51" s="1097" t="s">
        <v>364</v>
      </c>
      <c r="F51" s="1096">
        <v>53190035.390000001</v>
      </c>
      <c r="G51" s="1096">
        <v>76896622.260000005</v>
      </c>
      <c r="H51" s="1096">
        <v>76896622.260000005</v>
      </c>
      <c r="I51" s="1096">
        <v>76896622.260000005</v>
      </c>
      <c r="J51" s="1096">
        <v>76896622.260000005</v>
      </c>
      <c r="K51" s="1096">
        <v>0</v>
      </c>
      <c r="L51" s="1096">
        <v>0</v>
      </c>
    </row>
    <row r="52" spans="1:12">
      <c r="A52" s="1097" t="s">
        <v>2692</v>
      </c>
      <c r="B52" s="1097" t="s">
        <v>365</v>
      </c>
      <c r="F52" s="1096">
        <v>17903694.030000001</v>
      </c>
      <c r="G52" s="1096">
        <v>29596539.289999999</v>
      </c>
      <c r="H52" s="1096">
        <v>29596539.289999999</v>
      </c>
      <c r="I52" s="1096">
        <v>29596539.289999999</v>
      </c>
      <c r="J52" s="1096">
        <v>29596539.289999999</v>
      </c>
      <c r="K52" s="1096">
        <v>0</v>
      </c>
      <c r="L52" s="1096">
        <v>0</v>
      </c>
    </row>
    <row r="53" spans="1:12">
      <c r="A53" s="1097" t="s">
        <v>2693</v>
      </c>
      <c r="B53" s="1097" t="s">
        <v>367</v>
      </c>
      <c r="F53" s="1096">
        <v>13691688</v>
      </c>
      <c r="G53" s="1096">
        <v>13913123.1</v>
      </c>
      <c r="H53" s="1096">
        <v>13913123.1</v>
      </c>
      <c r="I53" s="1096">
        <v>13913123.1</v>
      </c>
      <c r="J53" s="1096">
        <v>13913123.1</v>
      </c>
      <c r="K53" s="1096">
        <v>0</v>
      </c>
      <c r="L53" s="1096">
        <v>0</v>
      </c>
    </row>
    <row r="54" spans="1:12">
      <c r="A54" s="1097" t="s">
        <v>2694</v>
      </c>
      <c r="B54" s="1097" t="s">
        <v>371</v>
      </c>
      <c r="F54" s="1096">
        <v>0</v>
      </c>
      <c r="G54" s="1096">
        <v>178373.2</v>
      </c>
      <c r="H54" s="1096">
        <v>178373.2</v>
      </c>
      <c r="I54" s="1096">
        <v>178373.2</v>
      </c>
      <c r="J54" s="1096">
        <v>178373.2</v>
      </c>
      <c r="K54" s="1096">
        <v>0</v>
      </c>
      <c r="L54" s="1096">
        <v>0</v>
      </c>
    </row>
    <row r="56" spans="1:12">
      <c r="A56" s="1101" t="s">
        <v>911</v>
      </c>
      <c r="B56" s="1101" t="s">
        <v>452</v>
      </c>
      <c r="F56" s="1104">
        <v>244123420.63999999</v>
      </c>
      <c r="G56" s="1104">
        <v>268212324.43000001</v>
      </c>
      <c r="H56" s="1104">
        <v>268212324.43000001</v>
      </c>
      <c r="I56" s="1104">
        <v>268212324.43000001</v>
      </c>
      <c r="J56" s="1104">
        <v>268212324.43000001</v>
      </c>
      <c r="K56" s="1094">
        <v>0</v>
      </c>
      <c r="L56" s="1094">
        <v>0</v>
      </c>
    </row>
    <row r="57" spans="1:12">
      <c r="A57" s="1097" t="s">
        <v>2691</v>
      </c>
      <c r="B57" s="1097" t="s">
        <v>363</v>
      </c>
      <c r="F57" s="1096">
        <v>191313718.19</v>
      </c>
      <c r="G57" s="1096">
        <v>206465002.31999999</v>
      </c>
      <c r="H57" s="1096">
        <v>206465002.31999999</v>
      </c>
      <c r="I57" s="1096">
        <v>206465002.31999999</v>
      </c>
      <c r="J57" s="1096">
        <v>206465002.31999999</v>
      </c>
      <c r="K57" s="1096">
        <v>0</v>
      </c>
      <c r="L57" s="1096">
        <v>0</v>
      </c>
    </row>
    <row r="58" spans="1:12">
      <c r="A58" s="1097" t="s">
        <v>2165</v>
      </c>
      <c r="B58" s="1097" t="s">
        <v>364</v>
      </c>
      <c r="F58" s="1096">
        <v>2657655.4500000002</v>
      </c>
      <c r="G58" s="1096">
        <v>3715882.27</v>
      </c>
      <c r="H58" s="1096">
        <v>3715882.27</v>
      </c>
      <c r="I58" s="1096">
        <v>3715882.27</v>
      </c>
      <c r="J58" s="1096">
        <v>3715882.27</v>
      </c>
      <c r="K58" s="1096">
        <v>0</v>
      </c>
      <c r="L58" s="1096">
        <v>0</v>
      </c>
    </row>
    <row r="59" spans="1:12">
      <c r="A59" s="1097" t="s">
        <v>2692</v>
      </c>
      <c r="B59" s="1097" t="s">
        <v>365</v>
      </c>
      <c r="F59" s="1096">
        <v>18331331</v>
      </c>
      <c r="G59" s="1096">
        <v>17705046.840000004</v>
      </c>
      <c r="H59" s="1096">
        <v>17705046.840000004</v>
      </c>
      <c r="I59" s="1096">
        <v>17705046.840000004</v>
      </c>
      <c r="J59" s="1096">
        <v>17705046.840000004</v>
      </c>
      <c r="K59" s="1096">
        <v>0</v>
      </c>
      <c r="L59" s="1096">
        <v>0</v>
      </c>
    </row>
    <row r="60" spans="1:12">
      <c r="A60" s="1097" t="s">
        <v>2693</v>
      </c>
      <c r="B60" s="1097" t="s">
        <v>367</v>
      </c>
      <c r="F60" s="1096">
        <v>15820716</v>
      </c>
      <c r="G60" s="1096">
        <v>15920303.300000001</v>
      </c>
      <c r="H60" s="1096">
        <v>15920303.300000001</v>
      </c>
      <c r="I60" s="1096">
        <v>15920303.300000001</v>
      </c>
      <c r="J60" s="1096">
        <v>15920303.300000001</v>
      </c>
      <c r="K60" s="1096">
        <v>0</v>
      </c>
      <c r="L60" s="1096">
        <v>0</v>
      </c>
    </row>
    <row r="61" spans="1:12">
      <c r="A61" s="1097" t="s">
        <v>2694</v>
      </c>
      <c r="B61" s="1097" t="s">
        <v>371</v>
      </c>
      <c r="F61" s="1096">
        <v>0</v>
      </c>
      <c r="G61" s="1096">
        <v>51356.84</v>
      </c>
      <c r="H61" s="1096">
        <v>51356.84</v>
      </c>
      <c r="I61" s="1096">
        <v>51356.84</v>
      </c>
      <c r="J61" s="1096">
        <v>51356.84</v>
      </c>
      <c r="K61" s="1096">
        <v>0</v>
      </c>
      <c r="L61" s="1096">
        <v>0</v>
      </c>
    </row>
    <row r="62" spans="1:12">
      <c r="A62" s="1097" t="s">
        <v>2695</v>
      </c>
      <c r="B62" s="1097" t="s">
        <v>370</v>
      </c>
      <c r="F62" s="1096">
        <v>16000000</v>
      </c>
      <c r="G62" s="1096">
        <v>24354732.859999999</v>
      </c>
      <c r="H62" s="1096">
        <v>24354732.859999999</v>
      </c>
      <c r="I62" s="1096">
        <v>24354732.859999999</v>
      </c>
      <c r="J62" s="1096">
        <v>24354732.859999999</v>
      </c>
      <c r="K62" s="1096">
        <v>0</v>
      </c>
      <c r="L62" s="1096">
        <v>0</v>
      </c>
    </row>
    <row r="64" spans="1:12">
      <c r="A64" s="1101" t="s">
        <v>913</v>
      </c>
      <c r="B64" s="1101" t="s">
        <v>453</v>
      </c>
      <c r="F64" s="1104">
        <v>104583711.73999999</v>
      </c>
      <c r="G64" s="1104">
        <v>371000303.22000003</v>
      </c>
      <c r="H64" s="1104">
        <v>371000303.22000003</v>
      </c>
      <c r="I64" s="1104">
        <v>371000303.22000003</v>
      </c>
      <c r="J64" s="1104">
        <v>371000303.22000003</v>
      </c>
      <c r="K64" s="1094">
        <v>0</v>
      </c>
      <c r="L64" s="1094">
        <v>0</v>
      </c>
    </row>
    <row r="65" spans="1:12">
      <c r="A65" s="1097" t="s">
        <v>2691</v>
      </c>
      <c r="B65" s="1097" t="s">
        <v>363</v>
      </c>
      <c r="F65" s="1096">
        <v>89363260.019999996</v>
      </c>
      <c r="G65" s="1096">
        <v>109200396.92</v>
      </c>
      <c r="H65" s="1096">
        <v>109200396.92</v>
      </c>
      <c r="I65" s="1096">
        <v>109200396.92</v>
      </c>
      <c r="J65" s="1096">
        <v>109200396.92</v>
      </c>
      <c r="K65" s="1096">
        <v>0</v>
      </c>
      <c r="L65" s="1096">
        <v>0</v>
      </c>
    </row>
    <row r="66" spans="1:12">
      <c r="A66" s="1097" t="s">
        <v>2165</v>
      </c>
      <c r="B66" s="1097" t="s">
        <v>364</v>
      </c>
      <c r="F66" s="1096">
        <v>2549372.67</v>
      </c>
      <c r="G66" s="1096">
        <v>7301536.3600000003</v>
      </c>
      <c r="H66" s="1096">
        <v>7301536.3600000003</v>
      </c>
      <c r="I66" s="1096">
        <v>7301536.3600000003</v>
      </c>
      <c r="J66" s="1096">
        <v>7301536.3600000003</v>
      </c>
      <c r="K66" s="1096">
        <v>0</v>
      </c>
      <c r="L66" s="1096">
        <v>0</v>
      </c>
    </row>
    <row r="67" spans="1:12">
      <c r="A67" s="1097" t="s">
        <v>2692</v>
      </c>
      <c r="B67" s="1097" t="s">
        <v>365</v>
      </c>
      <c r="F67" s="1096">
        <v>6485056.6699999999</v>
      </c>
      <c r="G67" s="1096">
        <v>7920601.4500000002</v>
      </c>
      <c r="H67" s="1096">
        <v>7920601.4500000002</v>
      </c>
      <c r="I67" s="1096">
        <v>7920601.4500000002</v>
      </c>
      <c r="J67" s="1096">
        <v>7920601.4500000002</v>
      </c>
      <c r="K67" s="1096">
        <v>0</v>
      </c>
      <c r="L67" s="1096">
        <v>0</v>
      </c>
    </row>
    <row r="68" spans="1:12">
      <c r="A68" s="1097" t="s">
        <v>2693</v>
      </c>
      <c r="B68" s="1097" t="s">
        <v>367</v>
      </c>
      <c r="F68" s="1096">
        <v>6186022.3799999999</v>
      </c>
      <c r="G68" s="1096">
        <v>245716949.15000001</v>
      </c>
      <c r="H68" s="1096">
        <v>245716949.15000001</v>
      </c>
      <c r="I68" s="1096">
        <v>245716949.15000001</v>
      </c>
      <c r="J68" s="1096">
        <v>245716949.15000001</v>
      </c>
      <c r="K68" s="1096">
        <v>0</v>
      </c>
      <c r="L68" s="1096">
        <v>0</v>
      </c>
    </row>
    <row r="69" spans="1:12">
      <c r="A69" s="1097" t="s">
        <v>2694</v>
      </c>
      <c r="B69" s="1097" t="s">
        <v>371</v>
      </c>
      <c r="F69" s="1096">
        <v>0</v>
      </c>
      <c r="G69" s="1096">
        <v>860819.34</v>
      </c>
      <c r="H69" s="1096">
        <v>860819.34</v>
      </c>
      <c r="I69" s="1096">
        <v>860819.34</v>
      </c>
      <c r="J69" s="1096">
        <v>860819.34</v>
      </c>
      <c r="K69" s="1096">
        <v>0</v>
      </c>
      <c r="L69" s="1096">
        <v>0</v>
      </c>
    </row>
    <row r="71" spans="1:12">
      <c r="A71" s="1101" t="s">
        <v>915</v>
      </c>
      <c r="B71" s="1101" t="s">
        <v>454</v>
      </c>
      <c r="F71" s="1104">
        <v>47069960.93</v>
      </c>
      <c r="G71" s="1104">
        <v>71403057.780000001</v>
      </c>
      <c r="H71" s="1104">
        <v>71403057.780000001</v>
      </c>
      <c r="I71" s="1104">
        <v>71403057.780000001</v>
      </c>
      <c r="J71" s="1104">
        <v>71403057.780000001</v>
      </c>
      <c r="K71" s="1094">
        <v>0</v>
      </c>
      <c r="L71" s="1094">
        <v>0</v>
      </c>
    </row>
    <row r="72" spans="1:12">
      <c r="A72" s="1097" t="s">
        <v>2691</v>
      </c>
      <c r="B72" s="1097" t="s">
        <v>363</v>
      </c>
      <c r="F72" s="1096">
        <v>34643430.899999999</v>
      </c>
      <c r="G72" s="1096">
        <v>35744622.979999997</v>
      </c>
      <c r="H72" s="1096">
        <v>35744622.979999997</v>
      </c>
      <c r="I72" s="1096">
        <v>35744622.979999997</v>
      </c>
      <c r="J72" s="1096">
        <v>35744622.979999997</v>
      </c>
      <c r="K72" s="1096">
        <v>0</v>
      </c>
      <c r="L72" s="1096">
        <v>0</v>
      </c>
    </row>
    <row r="73" spans="1:12">
      <c r="A73" s="1097" t="s">
        <v>2165</v>
      </c>
      <c r="B73" s="1097" t="s">
        <v>364</v>
      </c>
      <c r="F73" s="1096">
        <v>3234067</v>
      </c>
      <c r="G73" s="1096">
        <v>3953675.51</v>
      </c>
      <c r="H73" s="1096">
        <v>3953675.51</v>
      </c>
      <c r="I73" s="1096">
        <v>3953675.51</v>
      </c>
      <c r="J73" s="1096">
        <v>3953675.51</v>
      </c>
      <c r="K73" s="1096">
        <v>0</v>
      </c>
      <c r="L73" s="1096">
        <v>0</v>
      </c>
    </row>
    <row r="74" spans="1:12">
      <c r="A74" s="1097" t="s">
        <v>2692</v>
      </c>
      <c r="B74" s="1097" t="s">
        <v>365</v>
      </c>
      <c r="F74" s="1096">
        <v>6746549</v>
      </c>
      <c r="G74" s="1096">
        <v>4246120.55</v>
      </c>
      <c r="H74" s="1096">
        <v>4246120.55</v>
      </c>
      <c r="I74" s="1096">
        <v>4246120.55</v>
      </c>
      <c r="J74" s="1096">
        <v>4246120.55</v>
      </c>
      <c r="K74" s="1096">
        <v>0</v>
      </c>
      <c r="L74" s="1096">
        <v>0</v>
      </c>
    </row>
    <row r="75" spans="1:12">
      <c r="A75" s="1097" t="s">
        <v>2693</v>
      </c>
      <c r="B75" s="1097" t="s">
        <v>367</v>
      </c>
      <c r="F75" s="1096">
        <v>2445914.0299999998</v>
      </c>
      <c r="G75" s="1096">
        <v>2732891.06</v>
      </c>
      <c r="H75" s="1096">
        <v>2732891.06</v>
      </c>
      <c r="I75" s="1096">
        <v>2732891.06</v>
      </c>
      <c r="J75" s="1096">
        <v>2732891.06</v>
      </c>
      <c r="K75" s="1096">
        <v>0</v>
      </c>
      <c r="L75" s="1096">
        <v>0</v>
      </c>
    </row>
    <row r="76" spans="1:12">
      <c r="A76" s="1097" t="s">
        <v>2694</v>
      </c>
      <c r="B76" s="1097" t="s">
        <v>371</v>
      </c>
      <c r="F76" s="1096">
        <v>0</v>
      </c>
      <c r="G76" s="1096">
        <v>430262.88</v>
      </c>
      <c r="H76" s="1096">
        <v>430262.88</v>
      </c>
      <c r="I76" s="1096">
        <v>430262.88</v>
      </c>
      <c r="J76" s="1096">
        <v>430262.88</v>
      </c>
      <c r="K76" s="1096">
        <v>0</v>
      </c>
      <c r="L76" s="1096">
        <v>0</v>
      </c>
    </row>
    <row r="77" spans="1:12">
      <c r="A77" s="1097" t="s">
        <v>2695</v>
      </c>
      <c r="B77" s="1097" t="s">
        <v>370</v>
      </c>
      <c r="F77" s="1096">
        <v>0</v>
      </c>
      <c r="G77" s="1096">
        <v>24295484.800000001</v>
      </c>
      <c r="H77" s="1096">
        <v>24295484.800000001</v>
      </c>
      <c r="I77" s="1096">
        <v>24295484.800000001</v>
      </c>
      <c r="J77" s="1096">
        <v>24295484.800000001</v>
      </c>
      <c r="K77" s="1096">
        <v>0</v>
      </c>
      <c r="L77" s="1096">
        <v>0</v>
      </c>
    </row>
    <row r="79" spans="1:12">
      <c r="A79" s="1101" t="s">
        <v>917</v>
      </c>
      <c r="B79" s="1101" t="s">
        <v>455</v>
      </c>
      <c r="F79" s="1104">
        <v>375839853.19</v>
      </c>
      <c r="G79" s="1104">
        <v>789509387.25</v>
      </c>
      <c r="H79" s="1104">
        <v>789509387.25</v>
      </c>
      <c r="I79" s="1104">
        <v>789480099.02999997</v>
      </c>
      <c r="J79" s="1104">
        <v>789480099.02999997</v>
      </c>
      <c r="K79" s="1094">
        <v>29288.22</v>
      </c>
      <c r="L79" s="1094">
        <v>29288.22</v>
      </c>
    </row>
    <row r="80" spans="1:12">
      <c r="A80" s="1097" t="s">
        <v>2691</v>
      </c>
      <c r="B80" s="1097" t="s">
        <v>363</v>
      </c>
      <c r="F80" s="1096">
        <v>326839496.38999999</v>
      </c>
      <c r="G80" s="1096">
        <v>350559658.24000001</v>
      </c>
      <c r="H80" s="1096">
        <v>350559658.24000001</v>
      </c>
      <c r="I80" s="1096">
        <v>350559658.24000001</v>
      </c>
      <c r="J80" s="1096">
        <v>350559658.24000001</v>
      </c>
      <c r="K80" s="1096">
        <v>0</v>
      </c>
      <c r="L80" s="1096">
        <v>0</v>
      </c>
    </row>
    <row r="81" spans="1:12">
      <c r="A81" s="1097" t="s">
        <v>2165</v>
      </c>
      <c r="B81" s="1097" t="s">
        <v>364</v>
      </c>
      <c r="F81" s="1096">
        <v>7795203.1500000004</v>
      </c>
      <c r="G81" s="1096">
        <v>326938038.55000001</v>
      </c>
      <c r="H81" s="1096">
        <v>326938038.55000001</v>
      </c>
      <c r="I81" s="1096">
        <v>326938038.55000001</v>
      </c>
      <c r="J81" s="1096">
        <v>326938038.55000001</v>
      </c>
      <c r="K81" s="1096">
        <v>0</v>
      </c>
      <c r="L81" s="1096">
        <v>0</v>
      </c>
    </row>
    <row r="82" spans="1:12">
      <c r="A82" s="1097" t="s">
        <v>2692</v>
      </c>
      <c r="B82" s="1097" t="s">
        <v>365</v>
      </c>
      <c r="F82" s="1096">
        <v>12018705.65</v>
      </c>
      <c r="G82" s="1096">
        <v>10360445.810000001</v>
      </c>
      <c r="H82" s="1096">
        <v>10360445.810000001</v>
      </c>
      <c r="I82" s="1096">
        <v>10331157.59</v>
      </c>
      <c r="J82" s="1096">
        <v>10331157.59</v>
      </c>
      <c r="K82" s="1096">
        <v>29288.22</v>
      </c>
      <c r="L82" s="1096">
        <v>29288.22</v>
      </c>
    </row>
    <row r="83" spans="1:12">
      <c r="A83" s="1097" t="s">
        <v>2693</v>
      </c>
      <c r="B83" s="1097" t="s">
        <v>367</v>
      </c>
      <c r="F83" s="1096">
        <v>29186448</v>
      </c>
      <c r="G83" s="1096">
        <v>29607994.649999999</v>
      </c>
      <c r="H83" s="1096">
        <v>29607994.649999999</v>
      </c>
      <c r="I83" s="1096">
        <v>29607994.649999999</v>
      </c>
      <c r="J83" s="1096">
        <v>29607994.649999999</v>
      </c>
      <c r="K83" s="1096">
        <v>0</v>
      </c>
      <c r="L83" s="1096">
        <v>0</v>
      </c>
    </row>
    <row r="84" spans="1:12">
      <c r="A84" s="1097" t="s">
        <v>2695</v>
      </c>
      <c r="B84" s="1097" t="s">
        <v>370</v>
      </c>
      <c r="F84" s="1096">
        <v>0</v>
      </c>
      <c r="G84" s="1096">
        <v>72043250</v>
      </c>
      <c r="H84" s="1096">
        <v>72043250</v>
      </c>
      <c r="I84" s="1096">
        <v>72043250</v>
      </c>
      <c r="J84" s="1096">
        <v>72043250</v>
      </c>
      <c r="K84" s="1096">
        <v>0</v>
      </c>
      <c r="L84" s="1096">
        <v>0</v>
      </c>
    </row>
    <row r="86" spans="1:12">
      <c r="A86" s="1101" t="s">
        <v>919</v>
      </c>
      <c r="B86" s="1101" t="s">
        <v>456</v>
      </c>
      <c r="F86" s="1104">
        <v>760909817.88999999</v>
      </c>
      <c r="G86" s="1104">
        <v>913498295.85000002</v>
      </c>
      <c r="H86" s="1104">
        <v>913498295.85000002</v>
      </c>
      <c r="I86" s="1104">
        <v>868939266.71000004</v>
      </c>
      <c r="J86" s="1104">
        <v>868939266.71000004</v>
      </c>
      <c r="K86" s="1094">
        <v>44559029.140000001</v>
      </c>
      <c r="L86" s="1094">
        <v>44559029.140000001</v>
      </c>
    </row>
    <row r="87" spans="1:12">
      <c r="A87" s="1097" t="s">
        <v>2691</v>
      </c>
      <c r="B87" s="1097" t="s">
        <v>363</v>
      </c>
      <c r="F87" s="1096">
        <v>693608396.35000002</v>
      </c>
      <c r="G87" s="1096">
        <v>760821292.19000006</v>
      </c>
      <c r="H87" s="1096">
        <v>760821292.19000006</v>
      </c>
      <c r="I87" s="1096">
        <v>759562098.25999999</v>
      </c>
      <c r="J87" s="1096">
        <v>759562098.25999999</v>
      </c>
      <c r="K87" s="1096">
        <v>1259193.93</v>
      </c>
      <c r="L87" s="1096">
        <v>1259193.93</v>
      </c>
    </row>
    <row r="88" spans="1:12">
      <c r="A88" s="1097" t="s">
        <v>2165</v>
      </c>
      <c r="B88" s="1097" t="s">
        <v>364</v>
      </c>
      <c r="F88" s="1096">
        <v>0</v>
      </c>
      <c r="G88" s="1096">
        <v>17332315.989999998</v>
      </c>
      <c r="H88" s="1096">
        <v>17332315.989999998</v>
      </c>
      <c r="I88" s="1096">
        <v>3443700.26</v>
      </c>
      <c r="J88" s="1096">
        <v>3443700.26</v>
      </c>
      <c r="K88" s="1096">
        <v>13888615.729999997</v>
      </c>
      <c r="L88" s="1096">
        <v>13888615.729999997</v>
      </c>
    </row>
    <row r="89" spans="1:12">
      <c r="A89" s="1097" t="s">
        <v>2692</v>
      </c>
      <c r="B89" s="1097" t="s">
        <v>365</v>
      </c>
      <c r="F89" s="1096">
        <v>18881793.539999999</v>
      </c>
      <c r="G89" s="1096">
        <v>82208062.549999997</v>
      </c>
      <c r="H89" s="1096">
        <v>82208062.549999997</v>
      </c>
      <c r="I89" s="1096">
        <v>52830400.719999999</v>
      </c>
      <c r="J89" s="1096">
        <v>52830400.719999999</v>
      </c>
      <c r="K89" s="1096">
        <v>29377661.829999998</v>
      </c>
      <c r="L89" s="1096">
        <v>29377661.829999998</v>
      </c>
    </row>
    <row r="90" spans="1:12">
      <c r="A90" s="1097" t="s">
        <v>2693</v>
      </c>
      <c r="B90" s="1097" t="s">
        <v>367</v>
      </c>
      <c r="F90" s="1096">
        <v>48419628</v>
      </c>
      <c r="G90" s="1096">
        <v>49397840.600000001</v>
      </c>
      <c r="H90" s="1096">
        <v>49397840.600000001</v>
      </c>
      <c r="I90" s="1096">
        <v>49397840.600000001</v>
      </c>
      <c r="J90" s="1096">
        <v>49397840.600000001</v>
      </c>
      <c r="K90" s="1096">
        <v>0</v>
      </c>
      <c r="L90" s="1096">
        <v>0</v>
      </c>
    </row>
    <row r="91" spans="1:12">
      <c r="A91" s="1097" t="s">
        <v>2694</v>
      </c>
      <c r="B91" s="1097" t="s">
        <v>371</v>
      </c>
      <c r="F91" s="1096">
        <v>0</v>
      </c>
      <c r="G91" s="1096">
        <v>3738784.52</v>
      </c>
      <c r="H91" s="1096">
        <v>3738784.52</v>
      </c>
      <c r="I91" s="1096">
        <v>3705226.87</v>
      </c>
      <c r="J91" s="1096">
        <v>3705226.87</v>
      </c>
      <c r="K91" s="1096">
        <v>33557.65</v>
      </c>
      <c r="L91" s="1096">
        <v>33557.65</v>
      </c>
    </row>
    <row r="93" spans="1:12">
      <c r="A93" s="1101" t="s">
        <v>921</v>
      </c>
      <c r="B93" s="1101" t="s">
        <v>457</v>
      </c>
      <c r="F93" s="1104">
        <v>3809238596.02</v>
      </c>
      <c r="G93" s="1104">
        <v>646703291.63999999</v>
      </c>
      <c r="H93" s="1104">
        <v>0</v>
      </c>
      <c r="I93" s="1104">
        <v>0</v>
      </c>
      <c r="J93" s="1104">
        <v>0</v>
      </c>
      <c r="K93" s="1094">
        <v>646703291.63999999</v>
      </c>
      <c r="L93" s="1094">
        <v>646703291.63999999</v>
      </c>
    </row>
    <row r="94" spans="1:12">
      <c r="A94" s="1097" t="s">
        <v>2691</v>
      </c>
      <c r="B94" s="1097" t="s">
        <v>363</v>
      </c>
      <c r="F94" s="1096">
        <v>0</v>
      </c>
      <c r="G94" s="1096">
        <v>0</v>
      </c>
      <c r="H94" s="1096">
        <v>0</v>
      </c>
      <c r="I94" s="1096">
        <v>0</v>
      </c>
      <c r="J94" s="1096">
        <v>0</v>
      </c>
      <c r="K94" s="1096">
        <v>0</v>
      </c>
      <c r="L94" s="1096">
        <v>0</v>
      </c>
    </row>
    <row r="95" spans="1:12">
      <c r="A95" s="1097" t="s">
        <v>2165</v>
      </c>
      <c r="B95" s="1097" t="s">
        <v>364</v>
      </c>
      <c r="F95" s="1096">
        <v>3000000</v>
      </c>
      <c r="G95" s="1096">
        <v>3000000</v>
      </c>
      <c r="H95" s="1096">
        <v>0</v>
      </c>
      <c r="I95" s="1096">
        <v>0</v>
      </c>
      <c r="J95" s="1096">
        <v>0</v>
      </c>
      <c r="K95" s="1096">
        <v>3000000</v>
      </c>
      <c r="L95" s="1096">
        <v>3000000</v>
      </c>
    </row>
    <row r="96" spans="1:12">
      <c r="A96" s="1097" t="s">
        <v>2692</v>
      </c>
      <c r="B96" s="1097" t="s">
        <v>365</v>
      </c>
      <c r="F96" s="1096">
        <v>58000000</v>
      </c>
      <c r="G96" s="1096">
        <v>0</v>
      </c>
      <c r="H96" s="1096">
        <v>0</v>
      </c>
      <c r="I96" s="1096">
        <v>0</v>
      </c>
      <c r="J96" s="1096">
        <v>0</v>
      </c>
      <c r="K96" s="1096">
        <v>0</v>
      </c>
      <c r="L96" s="1096">
        <v>0</v>
      </c>
    </row>
    <row r="97" spans="1:12">
      <c r="A97" s="1097" t="s">
        <v>2693</v>
      </c>
      <c r="B97" s="1097" t="s">
        <v>367</v>
      </c>
      <c r="F97" s="1096">
        <v>3252912621.7399998</v>
      </c>
      <c r="G97" s="1096">
        <v>519858303.80000001</v>
      </c>
      <c r="H97" s="1096">
        <v>0</v>
      </c>
      <c r="I97" s="1096">
        <v>0</v>
      </c>
      <c r="J97" s="1096">
        <v>0</v>
      </c>
      <c r="K97" s="1096">
        <v>519858303.80000001</v>
      </c>
      <c r="L97" s="1096">
        <v>519858303.80000001</v>
      </c>
    </row>
    <row r="98" spans="1:12">
      <c r="A98" s="1097" t="s">
        <v>2695</v>
      </c>
      <c r="B98" s="1097" t="s">
        <v>370</v>
      </c>
      <c r="F98" s="1096">
        <v>495325974.27999997</v>
      </c>
      <c r="G98" s="1096">
        <v>123844987.84</v>
      </c>
      <c r="H98" s="1096">
        <v>0</v>
      </c>
      <c r="I98" s="1096">
        <v>0</v>
      </c>
      <c r="J98" s="1096">
        <v>0</v>
      </c>
      <c r="K98" s="1096">
        <v>123844987.84</v>
      </c>
      <c r="L98" s="1096">
        <v>123844987.84</v>
      </c>
    </row>
    <row r="100" spans="1:12">
      <c r="A100" s="1101" t="s">
        <v>923</v>
      </c>
      <c r="B100" s="1101" t="s">
        <v>458</v>
      </c>
      <c r="F100" s="1104">
        <v>232158879.53</v>
      </c>
      <c r="G100" s="1104">
        <v>668414270.52999997</v>
      </c>
      <c r="H100" s="1104">
        <v>668414270.52999997</v>
      </c>
      <c r="I100" s="1104">
        <v>668414270.52999997</v>
      </c>
      <c r="J100" s="1104">
        <v>668414270.52999997</v>
      </c>
      <c r="K100" s="1094">
        <v>0</v>
      </c>
      <c r="L100" s="1094">
        <v>0</v>
      </c>
    </row>
    <row r="101" spans="1:12">
      <c r="A101" s="1097" t="s">
        <v>2692</v>
      </c>
      <c r="B101" s="1097" t="s">
        <v>365</v>
      </c>
      <c r="F101" s="1096">
        <v>11241853.58</v>
      </c>
      <c r="G101" s="1096">
        <v>326932442.00999999</v>
      </c>
      <c r="H101" s="1096">
        <v>326932442.00999999</v>
      </c>
      <c r="I101" s="1096">
        <v>326932442.00999999</v>
      </c>
      <c r="J101" s="1096">
        <v>326932442.00999999</v>
      </c>
      <c r="K101" s="1096">
        <v>0</v>
      </c>
      <c r="L101" s="1096">
        <v>0</v>
      </c>
    </row>
    <row r="102" spans="1:12">
      <c r="A102" s="1097" t="s">
        <v>2693</v>
      </c>
      <c r="B102" s="1097" t="s">
        <v>367</v>
      </c>
      <c r="F102" s="1096">
        <v>81696616.989999995</v>
      </c>
      <c r="G102" s="1096">
        <v>36727773.300000004</v>
      </c>
      <c r="H102" s="1096">
        <v>36727773.300000004</v>
      </c>
      <c r="I102" s="1096">
        <v>36727773.300000004</v>
      </c>
      <c r="J102" s="1096">
        <v>36727773.300000004</v>
      </c>
      <c r="K102" s="1096">
        <v>0</v>
      </c>
      <c r="L102" s="1096">
        <v>0</v>
      </c>
    </row>
    <row r="103" spans="1:12">
      <c r="A103" s="1097" t="s">
        <v>2696</v>
      </c>
      <c r="B103" s="1097" t="s">
        <v>374</v>
      </c>
      <c r="F103" s="1096">
        <v>139220408.96000001</v>
      </c>
      <c r="G103" s="1096">
        <v>304754055.21999997</v>
      </c>
      <c r="H103" s="1096">
        <v>304754055.21999997</v>
      </c>
      <c r="I103" s="1096">
        <v>304754055.21999997</v>
      </c>
      <c r="J103" s="1096">
        <v>304754055.21999997</v>
      </c>
      <c r="K103" s="1096">
        <v>0</v>
      </c>
      <c r="L103" s="1096">
        <v>0</v>
      </c>
    </row>
    <row r="105" spans="1:12">
      <c r="A105" s="1101" t="s">
        <v>925</v>
      </c>
      <c r="B105" s="1101" t="s">
        <v>459</v>
      </c>
      <c r="F105" s="1104">
        <v>1282560968.1099999</v>
      </c>
      <c r="G105" s="1104">
        <v>1366013054.2</v>
      </c>
      <c r="H105" s="1104">
        <v>1366013054.2</v>
      </c>
      <c r="I105" s="1104">
        <v>1366013054.2</v>
      </c>
      <c r="J105" s="1104">
        <v>1366013054.2</v>
      </c>
      <c r="K105" s="1094">
        <v>0</v>
      </c>
      <c r="L105" s="1094">
        <v>0</v>
      </c>
    </row>
    <row r="106" spans="1:12">
      <c r="A106" s="1097" t="s">
        <v>2691</v>
      </c>
      <c r="B106" s="1097" t="s">
        <v>363</v>
      </c>
      <c r="F106" s="1096">
        <v>975207103.48000002</v>
      </c>
      <c r="G106" s="1096">
        <v>963421117.36000001</v>
      </c>
      <c r="H106" s="1096">
        <v>963421117.36000001</v>
      </c>
      <c r="I106" s="1096">
        <v>963421117.36000001</v>
      </c>
      <c r="J106" s="1096">
        <v>963421117.36000001</v>
      </c>
      <c r="K106" s="1096">
        <v>0</v>
      </c>
      <c r="L106" s="1096">
        <v>0</v>
      </c>
    </row>
    <row r="107" spans="1:12">
      <c r="A107" s="1097" t="s">
        <v>2165</v>
      </c>
      <c r="B107" s="1097" t="s">
        <v>364</v>
      </c>
      <c r="F107" s="1096">
        <v>28916953.629999999</v>
      </c>
      <c r="G107" s="1096">
        <v>31360097.489999998</v>
      </c>
      <c r="H107" s="1096">
        <v>31360097.489999998</v>
      </c>
      <c r="I107" s="1096">
        <v>31360097.489999998</v>
      </c>
      <c r="J107" s="1096">
        <v>31360097.489999998</v>
      </c>
      <c r="K107" s="1096">
        <v>0</v>
      </c>
      <c r="L107" s="1096">
        <v>0</v>
      </c>
    </row>
    <row r="108" spans="1:12">
      <c r="A108" s="1097" t="s">
        <v>2692</v>
      </c>
      <c r="B108" s="1097" t="s">
        <v>365</v>
      </c>
      <c r="F108" s="1096">
        <v>212782274.06999999</v>
      </c>
      <c r="G108" s="1096">
        <v>309224848.57999998</v>
      </c>
      <c r="H108" s="1096">
        <v>309224848.57999998</v>
      </c>
      <c r="I108" s="1096">
        <v>309224848.57999998</v>
      </c>
      <c r="J108" s="1096">
        <v>309224848.57999998</v>
      </c>
      <c r="K108" s="1096">
        <v>0</v>
      </c>
      <c r="L108" s="1096">
        <v>0</v>
      </c>
    </row>
    <row r="109" spans="1:12">
      <c r="A109" s="1097" t="s">
        <v>2693</v>
      </c>
      <c r="B109" s="1097" t="s">
        <v>367</v>
      </c>
      <c r="F109" s="1096">
        <v>65654636.93</v>
      </c>
      <c r="G109" s="1096">
        <v>61135811.899999999</v>
      </c>
      <c r="H109" s="1096">
        <v>61135811.899999999</v>
      </c>
      <c r="I109" s="1096">
        <v>61135811.899999999</v>
      </c>
      <c r="J109" s="1096">
        <v>61135811.899999999</v>
      </c>
      <c r="K109" s="1096">
        <v>0</v>
      </c>
      <c r="L109" s="1096">
        <v>0</v>
      </c>
    </row>
    <row r="110" spans="1:12">
      <c r="A110" s="1097" t="s">
        <v>2694</v>
      </c>
      <c r="B110" s="1097" t="s">
        <v>371</v>
      </c>
      <c r="F110" s="1096">
        <v>0</v>
      </c>
      <c r="G110" s="1096">
        <v>871178.87</v>
      </c>
      <c r="H110" s="1096">
        <v>871178.87</v>
      </c>
      <c r="I110" s="1096">
        <v>871178.87</v>
      </c>
      <c r="J110" s="1096">
        <v>871178.87</v>
      </c>
      <c r="K110" s="1096">
        <v>0</v>
      </c>
      <c r="L110" s="1096">
        <v>0</v>
      </c>
    </row>
    <row r="111" spans="1:12">
      <c r="A111" s="1097" t="s">
        <v>2695</v>
      </c>
      <c r="B111" s="1097" t="s">
        <v>370</v>
      </c>
      <c r="F111" s="1096">
        <v>0</v>
      </c>
      <c r="G111" s="1096">
        <v>0</v>
      </c>
      <c r="H111" s="1096">
        <v>0</v>
      </c>
      <c r="I111" s="1096">
        <v>0</v>
      </c>
      <c r="J111" s="1096">
        <v>0</v>
      </c>
      <c r="K111" s="1096">
        <v>0</v>
      </c>
      <c r="L111" s="1096">
        <v>0</v>
      </c>
    </row>
    <row r="113" spans="1:12">
      <c r="A113" s="1101" t="s">
        <v>927</v>
      </c>
      <c r="B113" s="1101" t="s">
        <v>460</v>
      </c>
      <c r="F113" s="1104">
        <v>698890541.83000004</v>
      </c>
      <c r="G113" s="1104">
        <v>422716055.88999999</v>
      </c>
      <c r="H113" s="1104">
        <v>422716055.88999999</v>
      </c>
      <c r="I113" s="1104">
        <v>422716055.88999999</v>
      </c>
      <c r="J113" s="1104">
        <v>422716055.88999999</v>
      </c>
      <c r="K113" s="1094">
        <v>0</v>
      </c>
      <c r="L113" s="1094">
        <v>0</v>
      </c>
    </row>
    <row r="114" spans="1:12">
      <c r="A114" s="1097" t="s">
        <v>2691</v>
      </c>
      <c r="B114" s="1097" t="s">
        <v>363</v>
      </c>
      <c r="F114" s="1096">
        <v>508684968.19999999</v>
      </c>
      <c r="G114" s="1096">
        <v>233666968.5</v>
      </c>
      <c r="H114" s="1096">
        <v>233666968.5</v>
      </c>
      <c r="I114" s="1096">
        <v>233666968.5</v>
      </c>
      <c r="J114" s="1096">
        <v>233666968.5</v>
      </c>
      <c r="K114" s="1096">
        <v>0</v>
      </c>
      <c r="L114" s="1096">
        <v>0</v>
      </c>
    </row>
    <row r="115" spans="1:12">
      <c r="A115" s="1097" t="s">
        <v>2692</v>
      </c>
      <c r="B115" s="1097" t="s">
        <v>365</v>
      </c>
      <c r="F115" s="1096">
        <v>60255621</v>
      </c>
      <c r="G115" s="1096">
        <v>59125204.43</v>
      </c>
      <c r="H115" s="1096">
        <v>59125204.43</v>
      </c>
      <c r="I115" s="1096">
        <v>59125204.43</v>
      </c>
      <c r="J115" s="1096">
        <v>59125204.43</v>
      </c>
      <c r="K115" s="1096">
        <v>0</v>
      </c>
      <c r="L115" s="1096">
        <v>0</v>
      </c>
    </row>
    <row r="116" spans="1:12">
      <c r="A116" s="1097" t="s">
        <v>2693</v>
      </c>
      <c r="B116" s="1097" t="s">
        <v>367</v>
      </c>
      <c r="F116" s="1096">
        <v>129949952.63</v>
      </c>
      <c r="G116" s="1096">
        <v>129923882.95999999</v>
      </c>
      <c r="H116" s="1096">
        <v>129923882.95999999</v>
      </c>
      <c r="I116" s="1096">
        <v>129923882.95999999</v>
      </c>
      <c r="J116" s="1096">
        <v>129923882.95999999</v>
      </c>
      <c r="K116" s="1096">
        <v>0</v>
      </c>
      <c r="L116" s="1096">
        <v>0</v>
      </c>
    </row>
    <row r="118" spans="1:12">
      <c r="A118" s="1101" t="s">
        <v>929</v>
      </c>
      <c r="B118" s="1101" t="s">
        <v>461</v>
      </c>
      <c r="F118" s="1104">
        <v>152526402.02000001</v>
      </c>
      <c r="G118" s="1104">
        <v>199387129.03</v>
      </c>
      <c r="H118" s="1104">
        <v>199387129.03</v>
      </c>
      <c r="I118" s="1104">
        <v>199387129.03</v>
      </c>
      <c r="J118" s="1104">
        <v>199387129.03</v>
      </c>
      <c r="K118" s="1094">
        <v>0</v>
      </c>
      <c r="L118" s="1094">
        <v>0</v>
      </c>
    </row>
    <row r="119" spans="1:12">
      <c r="A119" s="1097" t="s">
        <v>2691</v>
      </c>
      <c r="B119" s="1097" t="s">
        <v>363</v>
      </c>
      <c r="F119" s="1096">
        <v>134647937.63</v>
      </c>
      <c r="G119" s="1096">
        <v>152238558.87</v>
      </c>
      <c r="H119" s="1096">
        <v>152238558.87</v>
      </c>
      <c r="I119" s="1096">
        <v>152238558.87</v>
      </c>
      <c r="J119" s="1096">
        <v>152238558.87</v>
      </c>
      <c r="K119" s="1096">
        <v>0</v>
      </c>
      <c r="L119" s="1096">
        <v>0</v>
      </c>
    </row>
    <row r="120" spans="1:12">
      <c r="A120" s="1097" t="s">
        <v>2165</v>
      </c>
      <c r="B120" s="1097" t="s">
        <v>364</v>
      </c>
      <c r="F120" s="1096">
        <v>2083094.67</v>
      </c>
      <c r="G120" s="1096">
        <v>2652990.9500000002</v>
      </c>
      <c r="H120" s="1096">
        <v>2652990.9500000002</v>
      </c>
      <c r="I120" s="1096">
        <v>2652990.9500000002</v>
      </c>
      <c r="J120" s="1096">
        <v>2652990.9500000002</v>
      </c>
      <c r="K120" s="1096">
        <v>0</v>
      </c>
      <c r="L120" s="1096">
        <v>0</v>
      </c>
    </row>
    <row r="121" spans="1:12">
      <c r="A121" s="1097" t="s">
        <v>2692</v>
      </c>
      <c r="B121" s="1097" t="s">
        <v>365</v>
      </c>
      <c r="F121" s="1096">
        <v>5501935.9400000004</v>
      </c>
      <c r="G121" s="1096">
        <v>27563551.370000001</v>
      </c>
      <c r="H121" s="1096">
        <v>27563551.370000001</v>
      </c>
      <c r="I121" s="1096">
        <v>27563551.370000001</v>
      </c>
      <c r="J121" s="1096">
        <v>27563551.370000001</v>
      </c>
      <c r="K121" s="1096">
        <v>0</v>
      </c>
      <c r="L121" s="1096">
        <v>0</v>
      </c>
    </row>
    <row r="122" spans="1:12">
      <c r="A122" s="1097" t="s">
        <v>2693</v>
      </c>
      <c r="B122" s="1097" t="s">
        <v>367</v>
      </c>
      <c r="F122" s="1096">
        <v>10293433.779999999</v>
      </c>
      <c r="G122" s="1096">
        <v>10748677.35</v>
      </c>
      <c r="H122" s="1096">
        <v>10748677.35</v>
      </c>
      <c r="I122" s="1096">
        <v>10748677.35</v>
      </c>
      <c r="J122" s="1096">
        <v>10748677.35</v>
      </c>
      <c r="K122" s="1096">
        <v>0</v>
      </c>
      <c r="L122" s="1096">
        <v>0</v>
      </c>
    </row>
    <row r="123" spans="1:12">
      <c r="A123" s="1097" t="s">
        <v>2694</v>
      </c>
      <c r="B123" s="1097" t="s">
        <v>371</v>
      </c>
      <c r="F123" s="1096">
        <v>0</v>
      </c>
      <c r="G123" s="1096">
        <v>6183350.4900000002</v>
      </c>
      <c r="H123" s="1096">
        <v>6183350.4900000002</v>
      </c>
      <c r="I123" s="1096">
        <v>6183350.4900000002</v>
      </c>
      <c r="J123" s="1096">
        <v>6183350.4900000002</v>
      </c>
      <c r="K123" s="1096">
        <v>0</v>
      </c>
      <c r="L123" s="1096">
        <v>0</v>
      </c>
    </row>
    <row r="125" spans="1:12">
      <c r="A125" s="1101" t="s">
        <v>931</v>
      </c>
      <c r="B125" s="1101" t="s">
        <v>462</v>
      </c>
      <c r="F125" s="1104">
        <v>0</v>
      </c>
      <c r="G125" s="1104">
        <v>41391134.100000001</v>
      </c>
      <c r="H125" s="1104">
        <v>41391134.100000001</v>
      </c>
      <c r="I125" s="1104">
        <v>41391134.100000001</v>
      </c>
      <c r="J125" s="1104">
        <v>41391134.100000001</v>
      </c>
      <c r="K125" s="1094">
        <v>0</v>
      </c>
      <c r="L125" s="1094">
        <v>0</v>
      </c>
    </row>
    <row r="126" spans="1:12">
      <c r="A126" s="1097" t="s">
        <v>2691</v>
      </c>
      <c r="B126" s="1097" t="s">
        <v>363</v>
      </c>
      <c r="F126" s="1096">
        <v>0</v>
      </c>
      <c r="G126" s="1096">
        <v>27773116.57</v>
      </c>
      <c r="H126" s="1096">
        <v>27773116.57</v>
      </c>
      <c r="I126" s="1096">
        <v>27773116.57</v>
      </c>
      <c r="J126" s="1096">
        <v>27773116.57</v>
      </c>
      <c r="K126" s="1096">
        <v>0</v>
      </c>
      <c r="L126" s="1096">
        <v>0</v>
      </c>
    </row>
    <row r="127" spans="1:12">
      <c r="A127" s="1097" t="s">
        <v>2165</v>
      </c>
      <c r="B127" s="1097" t="s">
        <v>364</v>
      </c>
      <c r="F127" s="1096">
        <v>0</v>
      </c>
      <c r="G127" s="1096">
        <v>1611980.99</v>
      </c>
      <c r="H127" s="1096">
        <v>1611980.99</v>
      </c>
      <c r="I127" s="1096">
        <v>1611980.99</v>
      </c>
      <c r="J127" s="1096">
        <v>1611980.99</v>
      </c>
      <c r="K127" s="1096">
        <v>0</v>
      </c>
      <c r="L127" s="1096">
        <v>0</v>
      </c>
    </row>
    <row r="128" spans="1:12">
      <c r="A128" s="1097" t="s">
        <v>2692</v>
      </c>
      <c r="B128" s="1097" t="s">
        <v>365</v>
      </c>
      <c r="F128" s="1096">
        <v>0</v>
      </c>
      <c r="G128" s="1096">
        <v>10399614.189999999</v>
      </c>
      <c r="H128" s="1096">
        <v>10399614.189999999</v>
      </c>
      <c r="I128" s="1096">
        <v>10399614.189999999</v>
      </c>
      <c r="J128" s="1096">
        <v>10399614.189999999</v>
      </c>
      <c r="K128" s="1096">
        <v>0</v>
      </c>
      <c r="L128" s="1096">
        <v>0</v>
      </c>
    </row>
    <row r="129" spans="1:12">
      <c r="A129" s="1097" t="s">
        <v>2693</v>
      </c>
      <c r="B129" s="1097" t="s">
        <v>367</v>
      </c>
      <c r="F129" s="1096">
        <v>0</v>
      </c>
      <c r="G129" s="1096">
        <v>1606422.35</v>
      </c>
      <c r="H129" s="1096">
        <v>1606422.35</v>
      </c>
      <c r="I129" s="1096">
        <v>1606422.35</v>
      </c>
      <c r="J129" s="1096">
        <v>1606422.35</v>
      </c>
      <c r="K129" s="1096">
        <v>0</v>
      </c>
      <c r="L129" s="1096">
        <v>0</v>
      </c>
    </row>
    <row r="130" spans="1:12">
      <c r="A130" s="1097" t="s">
        <v>2694</v>
      </c>
      <c r="B130" s="1097" t="s">
        <v>371</v>
      </c>
      <c r="F130" s="1096">
        <v>0</v>
      </c>
      <c r="G130" s="1096">
        <v>0</v>
      </c>
      <c r="H130" s="1096">
        <v>0</v>
      </c>
      <c r="I130" s="1096">
        <v>0</v>
      </c>
      <c r="J130" s="1096">
        <v>0</v>
      </c>
      <c r="K130" s="1096">
        <v>0</v>
      </c>
      <c r="L130" s="1096">
        <v>0</v>
      </c>
    </row>
    <row r="132" spans="1:12">
      <c r="A132" s="1101" t="s">
        <v>933</v>
      </c>
      <c r="B132" s="1101" t="s">
        <v>463</v>
      </c>
      <c r="F132" s="1104">
        <v>486609275.51999998</v>
      </c>
      <c r="G132" s="1104">
        <v>564321336.46000004</v>
      </c>
      <c r="H132" s="1104">
        <v>564317729.53999996</v>
      </c>
      <c r="I132" s="1104">
        <v>564317729.53999996</v>
      </c>
      <c r="J132" s="1104">
        <v>564317729.53999996</v>
      </c>
      <c r="K132" s="1094">
        <v>3606.92</v>
      </c>
      <c r="L132" s="1094">
        <v>3606.92</v>
      </c>
    </row>
    <row r="133" spans="1:12">
      <c r="A133" s="1097" t="s">
        <v>2691</v>
      </c>
      <c r="B133" s="1097" t="s">
        <v>363</v>
      </c>
      <c r="F133" s="1096">
        <v>423118420.49000001</v>
      </c>
      <c r="G133" s="1096">
        <v>483674685.58999997</v>
      </c>
      <c r="H133" s="1096">
        <v>483674685.58999997</v>
      </c>
      <c r="I133" s="1096">
        <v>483674685.58999997</v>
      </c>
      <c r="J133" s="1096">
        <v>483674685.58999997</v>
      </c>
      <c r="K133" s="1096">
        <v>0</v>
      </c>
      <c r="L133" s="1096">
        <v>0</v>
      </c>
    </row>
    <row r="134" spans="1:12">
      <c r="A134" s="1097" t="s">
        <v>2165</v>
      </c>
      <c r="B134" s="1097" t="s">
        <v>364</v>
      </c>
      <c r="F134" s="1096">
        <v>6236524.5700000003</v>
      </c>
      <c r="G134" s="1096">
        <v>11981621.560000001</v>
      </c>
      <c r="H134" s="1096">
        <v>11980758.01</v>
      </c>
      <c r="I134" s="1096">
        <v>11980758.01</v>
      </c>
      <c r="J134" s="1096">
        <v>11980758.01</v>
      </c>
      <c r="K134" s="1096">
        <v>863.55</v>
      </c>
      <c r="L134" s="1096">
        <v>863.55</v>
      </c>
    </row>
    <row r="135" spans="1:12">
      <c r="A135" s="1097" t="s">
        <v>2692</v>
      </c>
      <c r="B135" s="1097" t="s">
        <v>365</v>
      </c>
      <c r="F135" s="1096">
        <v>21449921.690000001</v>
      </c>
      <c r="G135" s="1096">
        <v>27009756.920000002</v>
      </c>
      <c r="H135" s="1096">
        <v>27007420.75</v>
      </c>
      <c r="I135" s="1096">
        <v>27007420.75</v>
      </c>
      <c r="J135" s="1096">
        <v>27007420.75</v>
      </c>
      <c r="K135" s="1096">
        <v>2336.17</v>
      </c>
      <c r="L135" s="1096">
        <v>2336.17</v>
      </c>
    </row>
    <row r="136" spans="1:12">
      <c r="A136" s="1097" t="s">
        <v>2693</v>
      </c>
      <c r="B136" s="1097" t="s">
        <v>367</v>
      </c>
      <c r="F136" s="1096">
        <v>35804408.770000003</v>
      </c>
      <c r="G136" s="1096">
        <v>40459261.700000003</v>
      </c>
      <c r="H136" s="1096">
        <v>40459261.700000003</v>
      </c>
      <c r="I136" s="1096">
        <v>40459261.700000003</v>
      </c>
      <c r="J136" s="1096">
        <v>40459261.700000003</v>
      </c>
      <c r="K136" s="1096">
        <v>0</v>
      </c>
      <c r="L136" s="1096">
        <v>0</v>
      </c>
    </row>
    <row r="137" spans="1:12">
      <c r="A137" s="1097" t="s">
        <v>2694</v>
      </c>
      <c r="B137" s="1097" t="s">
        <v>371</v>
      </c>
      <c r="F137" s="1096">
        <v>0</v>
      </c>
      <c r="G137" s="1096">
        <v>1196010.69</v>
      </c>
      <c r="H137" s="1096">
        <v>1195603.49</v>
      </c>
      <c r="I137" s="1096">
        <v>1195603.49</v>
      </c>
      <c r="J137" s="1096">
        <v>1195603.49</v>
      </c>
      <c r="K137" s="1096">
        <v>407.2</v>
      </c>
      <c r="L137" s="1096">
        <v>407.2</v>
      </c>
    </row>
    <row r="139" spans="1:12">
      <c r="A139" s="1101" t="s">
        <v>935</v>
      </c>
      <c r="B139" s="1101" t="s">
        <v>464</v>
      </c>
      <c r="F139" s="1104">
        <v>43336493.100000001</v>
      </c>
      <c r="G139" s="1104">
        <v>48419640.219999999</v>
      </c>
      <c r="H139" s="1104">
        <v>48419640.219999999</v>
      </c>
      <c r="I139" s="1104">
        <v>48419640.219999999</v>
      </c>
      <c r="J139" s="1104">
        <v>48419640.219999999</v>
      </c>
      <c r="K139" s="1094">
        <v>0</v>
      </c>
      <c r="L139" s="1094">
        <v>0</v>
      </c>
    </row>
    <row r="140" spans="1:12">
      <c r="A140" s="1097" t="s">
        <v>2691</v>
      </c>
      <c r="B140" s="1097" t="s">
        <v>363</v>
      </c>
      <c r="F140" s="1096">
        <v>35903022.259999998</v>
      </c>
      <c r="G140" s="1096">
        <v>38788816.009999998</v>
      </c>
      <c r="H140" s="1096">
        <v>38788816.009999998</v>
      </c>
      <c r="I140" s="1096">
        <v>38788816.009999998</v>
      </c>
      <c r="J140" s="1096">
        <v>38788816.009999998</v>
      </c>
      <c r="K140" s="1096">
        <v>0</v>
      </c>
      <c r="L140" s="1096">
        <v>0</v>
      </c>
    </row>
    <row r="141" spans="1:12">
      <c r="A141" s="1097" t="s">
        <v>2165</v>
      </c>
      <c r="B141" s="1097" t="s">
        <v>364</v>
      </c>
      <c r="F141" s="1096">
        <v>810837</v>
      </c>
      <c r="G141" s="1096">
        <v>1848534.97</v>
      </c>
      <c r="H141" s="1096">
        <v>1848534.97</v>
      </c>
      <c r="I141" s="1096">
        <v>1848534.97</v>
      </c>
      <c r="J141" s="1096">
        <v>1848534.97</v>
      </c>
      <c r="K141" s="1096">
        <v>0</v>
      </c>
      <c r="L141" s="1096">
        <v>0</v>
      </c>
    </row>
    <row r="142" spans="1:12">
      <c r="A142" s="1097" t="s">
        <v>2692</v>
      </c>
      <c r="B142" s="1097" t="s">
        <v>365</v>
      </c>
      <c r="F142" s="1096">
        <v>4487335.84</v>
      </c>
      <c r="G142" s="1096">
        <v>5234240.09</v>
      </c>
      <c r="H142" s="1096">
        <v>5234240.09</v>
      </c>
      <c r="I142" s="1096">
        <v>5234240.09</v>
      </c>
      <c r="J142" s="1096">
        <v>5234240.09</v>
      </c>
      <c r="K142" s="1096">
        <v>0</v>
      </c>
      <c r="L142" s="1096">
        <v>0</v>
      </c>
    </row>
    <row r="143" spans="1:12">
      <c r="A143" s="1097" t="s">
        <v>2693</v>
      </c>
      <c r="B143" s="1097" t="s">
        <v>367</v>
      </c>
      <c r="F143" s="1096">
        <v>2135298</v>
      </c>
      <c r="G143" s="1096">
        <v>2436549.9500000002</v>
      </c>
      <c r="H143" s="1096">
        <v>2436549.9500000002</v>
      </c>
      <c r="I143" s="1096">
        <v>2436549.9500000002</v>
      </c>
      <c r="J143" s="1096">
        <v>2436549.9500000002</v>
      </c>
      <c r="K143" s="1096">
        <v>0</v>
      </c>
      <c r="L143" s="1096">
        <v>0</v>
      </c>
    </row>
    <row r="144" spans="1:12">
      <c r="A144" s="1097" t="s">
        <v>2694</v>
      </c>
      <c r="B144" s="1097" t="s">
        <v>371</v>
      </c>
      <c r="F144" s="1096">
        <v>0</v>
      </c>
      <c r="G144" s="1096">
        <v>111499.2</v>
      </c>
      <c r="H144" s="1096">
        <v>111499.2</v>
      </c>
      <c r="I144" s="1096">
        <v>111499.2</v>
      </c>
      <c r="J144" s="1096">
        <v>111499.2</v>
      </c>
      <c r="K144" s="1096">
        <v>0</v>
      </c>
      <c r="L144" s="1096">
        <v>0</v>
      </c>
    </row>
    <row r="146" spans="1:12">
      <c r="A146" s="1101" t="s">
        <v>939</v>
      </c>
      <c r="B146" s="1101" t="s">
        <v>465</v>
      </c>
      <c r="F146" s="1104">
        <v>275453617.51999998</v>
      </c>
      <c r="G146" s="1104">
        <v>284135657.88999999</v>
      </c>
      <c r="H146" s="1104">
        <v>284135657.88999999</v>
      </c>
      <c r="I146" s="1104">
        <v>284135657.87</v>
      </c>
      <c r="J146" s="1104">
        <v>284135657.87</v>
      </c>
      <c r="K146" s="1094">
        <v>0.02</v>
      </c>
      <c r="L146" s="1094">
        <v>0.02</v>
      </c>
    </row>
    <row r="147" spans="1:12">
      <c r="A147" s="1097" t="s">
        <v>2691</v>
      </c>
      <c r="B147" s="1097" t="s">
        <v>363</v>
      </c>
      <c r="F147" s="1096">
        <v>43662594.57</v>
      </c>
      <c r="G147" s="1096">
        <v>49030186.490000002</v>
      </c>
      <c r="H147" s="1096">
        <v>49030186.490000002</v>
      </c>
      <c r="I147" s="1096">
        <v>49030186.490000002</v>
      </c>
      <c r="J147" s="1096">
        <v>49030186.490000002</v>
      </c>
      <c r="K147" s="1096">
        <v>0</v>
      </c>
      <c r="L147" s="1096">
        <v>0</v>
      </c>
    </row>
    <row r="148" spans="1:12">
      <c r="A148" s="1097" t="s">
        <v>2165</v>
      </c>
      <c r="B148" s="1097" t="s">
        <v>364</v>
      </c>
      <c r="F148" s="1096">
        <v>1944933.3</v>
      </c>
      <c r="G148" s="1096">
        <v>2208022.4500000002</v>
      </c>
      <c r="H148" s="1096">
        <v>2208022.4500000002</v>
      </c>
      <c r="I148" s="1096">
        <v>2208022.44</v>
      </c>
      <c r="J148" s="1096">
        <v>2208022.44</v>
      </c>
      <c r="K148" s="1096">
        <v>0.01</v>
      </c>
      <c r="L148" s="1096">
        <v>0.01</v>
      </c>
    </row>
    <row r="149" spans="1:12">
      <c r="A149" s="1097" t="s">
        <v>2692</v>
      </c>
      <c r="B149" s="1097" t="s">
        <v>365</v>
      </c>
      <c r="F149" s="1096">
        <v>226303661.65000001</v>
      </c>
      <c r="G149" s="1096">
        <v>222520954.75999999</v>
      </c>
      <c r="H149" s="1096">
        <v>222520954.75999999</v>
      </c>
      <c r="I149" s="1096">
        <v>222520954.75</v>
      </c>
      <c r="J149" s="1096">
        <v>222520954.75</v>
      </c>
      <c r="K149" s="1096">
        <v>0.01</v>
      </c>
      <c r="L149" s="1096">
        <v>0.01</v>
      </c>
    </row>
    <row r="150" spans="1:12">
      <c r="A150" s="1097" t="s">
        <v>2693</v>
      </c>
      <c r="B150" s="1097" t="s">
        <v>367</v>
      </c>
      <c r="F150" s="1096">
        <v>3467028</v>
      </c>
      <c r="G150" s="1096">
        <v>3693994.7</v>
      </c>
      <c r="H150" s="1096">
        <v>3693994.7</v>
      </c>
      <c r="I150" s="1096">
        <v>3693994.7</v>
      </c>
      <c r="J150" s="1096">
        <v>3693994.7</v>
      </c>
      <c r="K150" s="1096">
        <v>0</v>
      </c>
      <c r="L150" s="1096">
        <v>0</v>
      </c>
    </row>
    <row r="151" spans="1:12">
      <c r="A151" s="1097" t="s">
        <v>2694</v>
      </c>
      <c r="B151" s="1097" t="s">
        <v>371</v>
      </c>
      <c r="F151" s="1096">
        <v>0</v>
      </c>
      <c r="G151" s="1096">
        <v>0</v>
      </c>
      <c r="H151" s="1096">
        <v>0</v>
      </c>
      <c r="I151" s="1096">
        <v>0</v>
      </c>
      <c r="J151" s="1096">
        <v>0</v>
      </c>
      <c r="K151" s="1096">
        <v>0</v>
      </c>
      <c r="L151" s="1096">
        <v>0</v>
      </c>
    </row>
    <row r="152" spans="1:12">
      <c r="A152" s="1097" t="s">
        <v>2695</v>
      </c>
      <c r="B152" s="1097" t="s">
        <v>370</v>
      </c>
      <c r="F152" s="1096">
        <v>75400</v>
      </c>
      <c r="G152" s="1096">
        <v>6682499.4900000002</v>
      </c>
      <c r="H152" s="1096">
        <v>6682499.4900000002</v>
      </c>
      <c r="I152" s="1096">
        <v>6682499.4900000002</v>
      </c>
      <c r="J152" s="1096">
        <v>6682499.4900000002</v>
      </c>
      <c r="K152" s="1096">
        <v>0</v>
      </c>
      <c r="L152" s="1096">
        <v>0</v>
      </c>
    </row>
    <row r="154" spans="1:12">
      <c r="A154" s="1101" t="s">
        <v>941</v>
      </c>
      <c r="B154" s="1101" t="s">
        <v>466</v>
      </c>
      <c r="F154" s="1104">
        <v>7947354.7699999996</v>
      </c>
      <c r="G154" s="1104">
        <v>12855803.43</v>
      </c>
      <c r="H154" s="1104">
        <v>12855803.43</v>
      </c>
      <c r="I154" s="1104">
        <v>12855803.43</v>
      </c>
      <c r="J154" s="1104">
        <v>12855803.43</v>
      </c>
      <c r="K154" s="1094">
        <v>0</v>
      </c>
      <c r="L154" s="1094">
        <v>0</v>
      </c>
    </row>
    <row r="155" spans="1:12">
      <c r="A155" s="1097" t="s">
        <v>2691</v>
      </c>
      <c r="B155" s="1097" t="s">
        <v>363</v>
      </c>
      <c r="F155" s="1096">
        <v>6016902.7999999998</v>
      </c>
      <c r="G155" s="1096">
        <v>6715434.8899999997</v>
      </c>
      <c r="H155" s="1096">
        <v>6715434.8899999997</v>
      </c>
      <c r="I155" s="1096">
        <v>6715434.8899999997</v>
      </c>
      <c r="J155" s="1096">
        <v>6715434.8899999997</v>
      </c>
      <c r="K155" s="1096">
        <v>0</v>
      </c>
      <c r="L155" s="1096">
        <v>0</v>
      </c>
    </row>
    <row r="156" spans="1:12">
      <c r="A156" s="1097" t="s">
        <v>2165</v>
      </c>
      <c r="B156" s="1097" t="s">
        <v>364</v>
      </c>
      <c r="F156" s="1096">
        <v>102824.8</v>
      </c>
      <c r="G156" s="1096">
        <v>180868.28</v>
      </c>
      <c r="H156" s="1096">
        <v>180868.28</v>
      </c>
      <c r="I156" s="1096">
        <v>180868.28</v>
      </c>
      <c r="J156" s="1096">
        <v>180868.28</v>
      </c>
      <c r="K156" s="1096">
        <v>0</v>
      </c>
      <c r="L156" s="1096">
        <v>0</v>
      </c>
    </row>
    <row r="157" spans="1:12">
      <c r="A157" s="1097" t="s">
        <v>2692</v>
      </c>
      <c r="B157" s="1097" t="s">
        <v>365</v>
      </c>
      <c r="F157" s="1096">
        <v>1530819.17</v>
      </c>
      <c r="G157" s="1096">
        <v>1180266.52</v>
      </c>
      <c r="H157" s="1096">
        <v>1180266.52</v>
      </c>
      <c r="I157" s="1096">
        <v>1180266.52</v>
      </c>
      <c r="J157" s="1096">
        <v>1180266.52</v>
      </c>
      <c r="K157" s="1096">
        <v>0</v>
      </c>
      <c r="L157" s="1096">
        <v>0</v>
      </c>
    </row>
    <row r="158" spans="1:12">
      <c r="A158" s="1097" t="s">
        <v>2693</v>
      </c>
      <c r="B158" s="1097" t="s">
        <v>367</v>
      </c>
      <c r="F158" s="1096">
        <v>296808</v>
      </c>
      <c r="G158" s="1096">
        <v>4750815.74</v>
      </c>
      <c r="H158" s="1096">
        <v>4750815.74</v>
      </c>
      <c r="I158" s="1096">
        <v>4750815.74</v>
      </c>
      <c r="J158" s="1096">
        <v>4750815.74</v>
      </c>
      <c r="K158" s="1096">
        <v>0</v>
      </c>
      <c r="L158" s="1096">
        <v>0</v>
      </c>
    </row>
    <row r="159" spans="1:12">
      <c r="A159" s="1097" t="s">
        <v>2694</v>
      </c>
      <c r="B159" s="1097" t="s">
        <v>371</v>
      </c>
      <c r="F159" s="1096">
        <v>0</v>
      </c>
      <c r="G159" s="1096">
        <v>28418</v>
      </c>
      <c r="H159" s="1096">
        <v>28418</v>
      </c>
      <c r="I159" s="1096">
        <v>28418</v>
      </c>
      <c r="J159" s="1096">
        <v>28418</v>
      </c>
      <c r="K159" s="1096">
        <v>0</v>
      </c>
      <c r="L159" s="1096">
        <v>0</v>
      </c>
    </row>
    <row r="161" spans="1:12">
      <c r="A161" s="1101" t="s">
        <v>943</v>
      </c>
      <c r="B161" s="1101" t="s">
        <v>467</v>
      </c>
      <c r="F161" s="1104">
        <v>171946269.13</v>
      </c>
      <c r="G161" s="1104">
        <v>177974967.86000001</v>
      </c>
      <c r="H161" s="1104">
        <v>177974967.86000001</v>
      </c>
      <c r="I161" s="1104">
        <v>177974967.86000001</v>
      </c>
      <c r="J161" s="1104">
        <v>177974967.86000001</v>
      </c>
      <c r="K161" s="1094">
        <v>0</v>
      </c>
      <c r="L161" s="1094">
        <v>0</v>
      </c>
    </row>
    <row r="162" spans="1:12">
      <c r="A162" s="1097" t="s">
        <v>2691</v>
      </c>
      <c r="B162" s="1097" t="s">
        <v>363</v>
      </c>
      <c r="F162" s="1096">
        <v>145985186.52000001</v>
      </c>
      <c r="G162" s="1096">
        <v>152989419</v>
      </c>
      <c r="H162" s="1096">
        <v>152989419</v>
      </c>
      <c r="I162" s="1096">
        <v>152989419</v>
      </c>
      <c r="J162" s="1096">
        <v>152989419</v>
      </c>
      <c r="K162" s="1096">
        <v>0</v>
      </c>
      <c r="L162" s="1096">
        <v>0</v>
      </c>
    </row>
    <row r="163" spans="1:12">
      <c r="A163" s="1097" t="s">
        <v>2165</v>
      </c>
      <c r="B163" s="1097" t="s">
        <v>364</v>
      </c>
      <c r="F163" s="1096">
        <v>2991765.18</v>
      </c>
      <c r="G163" s="1096">
        <v>4729209.43</v>
      </c>
      <c r="H163" s="1096">
        <v>4729209.43</v>
      </c>
      <c r="I163" s="1096">
        <v>4729209.43</v>
      </c>
      <c r="J163" s="1096">
        <v>4729209.43</v>
      </c>
      <c r="K163" s="1096">
        <v>0</v>
      </c>
      <c r="L163" s="1096">
        <v>0</v>
      </c>
    </row>
    <row r="164" spans="1:12">
      <c r="A164" s="1097" t="s">
        <v>2692</v>
      </c>
      <c r="B164" s="1097" t="s">
        <v>365</v>
      </c>
      <c r="F164" s="1096">
        <v>11317917.43</v>
      </c>
      <c r="G164" s="1096">
        <v>7993789.7800000003</v>
      </c>
      <c r="H164" s="1096">
        <v>7993789.7800000003</v>
      </c>
      <c r="I164" s="1096">
        <v>7993789.7800000003</v>
      </c>
      <c r="J164" s="1096">
        <v>7993789.7800000003</v>
      </c>
      <c r="K164" s="1096">
        <v>0</v>
      </c>
      <c r="L164" s="1096">
        <v>0</v>
      </c>
    </row>
    <row r="165" spans="1:12">
      <c r="A165" s="1097" t="s">
        <v>2693</v>
      </c>
      <c r="B165" s="1097" t="s">
        <v>367</v>
      </c>
      <c r="F165" s="1096">
        <v>11651400</v>
      </c>
      <c r="G165" s="1096">
        <v>11607767.699999999</v>
      </c>
      <c r="H165" s="1096">
        <v>11607767.699999999</v>
      </c>
      <c r="I165" s="1096">
        <v>11607767.699999999</v>
      </c>
      <c r="J165" s="1096">
        <v>11607767.699999999</v>
      </c>
      <c r="K165" s="1096">
        <v>0</v>
      </c>
      <c r="L165" s="1096">
        <v>0</v>
      </c>
    </row>
    <row r="166" spans="1:12">
      <c r="A166" s="1097" t="s">
        <v>2694</v>
      </c>
      <c r="B166" s="1097" t="s">
        <v>371</v>
      </c>
      <c r="F166" s="1096">
        <v>0</v>
      </c>
      <c r="G166" s="1096">
        <v>654781.94999999995</v>
      </c>
      <c r="H166" s="1096">
        <v>654781.94999999995</v>
      </c>
      <c r="I166" s="1096">
        <v>654781.94999999995</v>
      </c>
      <c r="J166" s="1096">
        <v>654781.94999999995</v>
      </c>
      <c r="K166" s="1096">
        <v>0</v>
      </c>
      <c r="L166" s="1096">
        <v>0</v>
      </c>
    </row>
    <row r="168" spans="1:12">
      <c r="A168" s="1101" t="s">
        <v>945</v>
      </c>
      <c r="B168" s="1101" t="s">
        <v>468</v>
      </c>
      <c r="F168" s="1104">
        <v>34283249.530000001</v>
      </c>
      <c r="G168" s="1104">
        <v>192684120.44999999</v>
      </c>
      <c r="H168" s="1104">
        <v>192607642.34999999</v>
      </c>
      <c r="I168" s="1104">
        <v>192607642.31</v>
      </c>
      <c r="J168" s="1104">
        <v>192607642.31</v>
      </c>
      <c r="K168" s="1094">
        <v>76478.14</v>
      </c>
      <c r="L168" s="1094">
        <v>76478.14</v>
      </c>
    </row>
    <row r="169" spans="1:12">
      <c r="A169" s="1097" t="s">
        <v>2691</v>
      </c>
      <c r="B169" s="1097" t="s">
        <v>363</v>
      </c>
      <c r="F169" s="1096">
        <v>29549253.530000001</v>
      </c>
      <c r="G169" s="1096">
        <v>58639703.780000001</v>
      </c>
      <c r="H169" s="1096">
        <v>58601832.950000003</v>
      </c>
      <c r="I169" s="1096">
        <v>58601832.950000003</v>
      </c>
      <c r="J169" s="1096">
        <v>58601832.950000003</v>
      </c>
      <c r="K169" s="1096">
        <v>37870.83</v>
      </c>
      <c r="L169" s="1096">
        <v>37870.83</v>
      </c>
    </row>
    <row r="170" spans="1:12">
      <c r="A170" s="1097" t="s">
        <v>2165</v>
      </c>
      <c r="B170" s="1097" t="s">
        <v>364</v>
      </c>
      <c r="F170" s="1096">
        <v>198990.07999999999</v>
      </c>
      <c r="G170" s="1096">
        <v>13139024.699999999</v>
      </c>
      <c r="H170" s="1096">
        <v>13136695.5</v>
      </c>
      <c r="I170" s="1096">
        <v>13136695.5</v>
      </c>
      <c r="J170" s="1096">
        <v>13136695.5</v>
      </c>
      <c r="K170" s="1096">
        <v>2329.1999999999998</v>
      </c>
      <c r="L170" s="1096">
        <v>2329.1999999999998</v>
      </c>
    </row>
    <row r="171" spans="1:12">
      <c r="A171" s="1097" t="s">
        <v>2692</v>
      </c>
      <c r="B171" s="1097" t="s">
        <v>365</v>
      </c>
      <c r="F171" s="1096">
        <v>2845570.92</v>
      </c>
      <c r="G171" s="1096">
        <v>79453557.060000002</v>
      </c>
      <c r="H171" s="1096">
        <v>79422894.109999999</v>
      </c>
      <c r="I171" s="1096">
        <v>79422894.079999998</v>
      </c>
      <c r="J171" s="1096">
        <v>79422894.079999998</v>
      </c>
      <c r="K171" s="1096">
        <v>30662.98</v>
      </c>
      <c r="L171" s="1096">
        <v>30662.98</v>
      </c>
    </row>
    <row r="172" spans="1:12">
      <c r="A172" s="1097" t="s">
        <v>2693</v>
      </c>
      <c r="B172" s="1097" t="s">
        <v>367</v>
      </c>
      <c r="F172" s="1096">
        <v>1689435</v>
      </c>
      <c r="G172" s="1096">
        <v>3195367.1</v>
      </c>
      <c r="H172" s="1096">
        <v>3195350.22</v>
      </c>
      <c r="I172" s="1096">
        <v>3195350.22</v>
      </c>
      <c r="J172" s="1096">
        <v>3195350.22</v>
      </c>
      <c r="K172" s="1096">
        <v>16.88</v>
      </c>
      <c r="L172" s="1096">
        <v>16.88</v>
      </c>
    </row>
    <row r="173" spans="1:12">
      <c r="A173" s="1097" t="s">
        <v>2694</v>
      </c>
      <c r="B173" s="1097" t="s">
        <v>371</v>
      </c>
      <c r="F173" s="1096">
        <v>0</v>
      </c>
      <c r="G173" s="1096">
        <v>38256467.810000002</v>
      </c>
      <c r="H173" s="1096">
        <v>38250869.57</v>
      </c>
      <c r="I173" s="1096">
        <v>38250869.560000002</v>
      </c>
      <c r="J173" s="1096">
        <v>38250869.560000002</v>
      </c>
      <c r="K173" s="1096">
        <v>5598.25</v>
      </c>
      <c r="L173" s="1096">
        <v>5598.25</v>
      </c>
    </row>
    <row r="175" spans="1:12">
      <c r="A175" s="1101" t="s">
        <v>947</v>
      </c>
      <c r="B175" s="1101" t="s">
        <v>469</v>
      </c>
      <c r="F175" s="1104">
        <v>241408637.71000001</v>
      </c>
      <c r="G175" s="1104">
        <v>318571300.62</v>
      </c>
      <c r="H175" s="1104">
        <v>318571300.62</v>
      </c>
      <c r="I175" s="1104">
        <v>318571300.62</v>
      </c>
      <c r="J175" s="1104">
        <v>318571300.62</v>
      </c>
      <c r="K175" s="1094">
        <v>0</v>
      </c>
      <c r="L175" s="1094">
        <v>0</v>
      </c>
    </row>
    <row r="176" spans="1:12">
      <c r="A176" s="1097" t="s">
        <v>2691</v>
      </c>
      <c r="B176" s="1097" t="s">
        <v>363</v>
      </c>
      <c r="F176" s="1096">
        <v>209600309.36000001</v>
      </c>
      <c r="G176" s="1096">
        <v>222556959.13999999</v>
      </c>
      <c r="H176" s="1096">
        <v>222556959.13999999</v>
      </c>
      <c r="I176" s="1096">
        <v>222556959.13999999</v>
      </c>
      <c r="J176" s="1096">
        <v>222556959.13999999</v>
      </c>
      <c r="K176" s="1096">
        <v>0</v>
      </c>
      <c r="L176" s="1096">
        <v>0</v>
      </c>
    </row>
    <row r="177" spans="1:12">
      <c r="A177" s="1097" t="s">
        <v>2165</v>
      </c>
      <c r="B177" s="1097" t="s">
        <v>364</v>
      </c>
      <c r="F177" s="1096">
        <v>3289644.02</v>
      </c>
      <c r="G177" s="1096">
        <v>4494463.580000001</v>
      </c>
      <c r="H177" s="1096">
        <v>4494463.580000001</v>
      </c>
      <c r="I177" s="1096">
        <v>4494463.580000001</v>
      </c>
      <c r="J177" s="1096">
        <v>4494463.580000001</v>
      </c>
      <c r="K177" s="1096">
        <v>0</v>
      </c>
      <c r="L177" s="1096">
        <v>0</v>
      </c>
    </row>
    <row r="178" spans="1:12">
      <c r="A178" s="1097" t="s">
        <v>2692</v>
      </c>
      <c r="B178" s="1097" t="s">
        <v>365</v>
      </c>
      <c r="F178" s="1096">
        <v>12360150.34</v>
      </c>
      <c r="G178" s="1096">
        <v>22304316.539999999</v>
      </c>
      <c r="H178" s="1096">
        <v>22304316.539999999</v>
      </c>
      <c r="I178" s="1096">
        <v>22304316.539999999</v>
      </c>
      <c r="J178" s="1096">
        <v>22304316.539999999</v>
      </c>
      <c r="K178" s="1096">
        <v>0</v>
      </c>
      <c r="L178" s="1096">
        <v>0</v>
      </c>
    </row>
    <row r="179" spans="1:12">
      <c r="A179" s="1097" t="s">
        <v>2693</v>
      </c>
      <c r="B179" s="1097" t="s">
        <v>367</v>
      </c>
      <c r="F179" s="1096">
        <v>16158533.99</v>
      </c>
      <c r="G179" s="1096">
        <v>19180719.350000001</v>
      </c>
      <c r="H179" s="1096">
        <v>19180719.350000001</v>
      </c>
      <c r="I179" s="1096">
        <v>19180719.350000001</v>
      </c>
      <c r="J179" s="1096">
        <v>19180719.350000001</v>
      </c>
      <c r="K179" s="1096">
        <v>0</v>
      </c>
      <c r="L179" s="1096">
        <v>0</v>
      </c>
    </row>
    <row r="180" spans="1:12">
      <c r="A180" s="1097" t="s">
        <v>2694</v>
      </c>
      <c r="B180" s="1097" t="s">
        <v>371</v>
      </c>
      <c r="F180" s="1096">
        <v>0</v>
      </c>
      <c r="G180" s="1096">
        <v>34842.01</v>
      </c>
      <c r="H180" s="1096">
        <v>34842.01</v>
      </c>
      <c r="I180" s="1096">
        <v>34842.01</v>
      </c>
      <c r="J180" s="1096">
        <v>34842.01</v>
      </c>
      <c r="K180" s="1096">
        <v>0</v>
      </c>
      <c r="L180" s="1096">
        <v>0</v>
      </c>
    </row>
    <row r="181" spans="1:12">
      <c r="A181" s="1097" t="s">
        <v>2695</v>
      </c>
      <c r="B181" s="1097" t="s">
        <v>370</v>
      </c>
      <c r="F181" s="1096">
        <v>0</v>
      </c>
      <c r="G181" s="1096">
        <v>50000000</v>
      </c>
      <c r="H181" s="1096">
        <v>50000000</v>
      </c>
      <c r="I181" s="1096">
        <v>50000000</v>
      </c>
      <c r="J181" s="1096">
        <v>50000000</v>
      </c>
      <c r="K181" s="1096">
        <v>0</v>
      </c>
      <c r="L181" s="1096">
        <v>0</v>
      </c>
    </row>
    <row r="183" spans="1:12">
      <c r="A183" s="1101" t="s">
        <v>949</v>
      </c>
      <c r="B183" s="1101" t="s">
        <v>470</v>
      </c>
      <c r="F183" s="1104">
        <v>128382475.06999999</v>
      </c>
      <c r="G183" s="1104">
        <v>159249815.05000001</v>
      </c>
      <c r="H183" s="1104">
        <v>159249815.05000001</v>
      </c>
      <c r="I183" s="1104">
        <v>159249815.05000001</v>
      </c>
      <c r="J183" s="1104">
        <v>159249815.05000001</v>
      </c>
      <c r="K183" s="1094">
        <v>0</v>
      </c>
      <c r="L183" s="1094">
        <v>0</v>
      </c>
    </row>
    <row r="184" spans="1:12">
      <c r="A184" s="1097" t="s">
        <v>2691</v>
      </c>
      <c r="B184" s="1097" t="s">
        <v>363</v>
      </c>
      <c r="F184" s="1096">
        <v>108552449.92</v>
      </c>
      <c r="G184" s="1096">
        <v>123128805.34</v>
      </c>
      <c r="H184" s="1096">
        <v>123128805.34</v>
      </c>
      <c r="I184" s="1096">
        <v>123128805.34</v>
      </c>
      <c r="J184" s="1096">
        <v>123128805.34</v>
      </c>
      <c r="K184" s="1096">
        <v>0</v>
      </c>
      <c r="L184" s="1096">
        <v>0</v>
      </c>
    </row>
    <row r="185" spans="1:12">
      <c r="A185" s="1097" t="s">
        <v>2165</v>
      </c>
      <c r="B185" s="1097" t="s">
        <v>364</v>
      </c>
      <c r="F185" s="1096">
        <v>2010968.04</v>
      </c>
      <c r="G185" s="1096">
        <v>2611234.27</v>
      </c>
      <c r="H185" s="1096">
        <v>2611234.27</v>
      </c>
      <c r="I185" s="1096">
        <v>2611234.27</v>
      </c>
      <c r="J185" s="1096">
        <v>2611234.27</v>
      </c>
      <c r="K185" s="1096">
        <v>0</v>
      </c>
      <c r="L185" s="1096">
        <v>0</v>
      </c>
    </row>
    <row r="186" spans="1:12">
      <c r="A186" s="1097" t="s">
        <v>2692</v>
      </c>
      <c r="B186" s="1097" t="s">
        <v>365</v>
      </c>
      <c r="F186" s="1096">
        <v>8395757.1099999994</v>
      </c>
      <c r="G186" s="1096">
        <v>21168564.879999999</v>
      </c>
      <c r="H186" s="1096">
        <v>21168564.879999999</v>
      </c>
      <c r="I186" s="1096">
        <v>21168564.879999999</v>
      </c>
      <c r="J186" s="1096">
        <v>21168564.879999999</v>
      </c>
      <c r="K186" s="1096">
        <v>0</v>
      </c>
      <c r="L186" s="1096">
        <v>0</v>
      </c>
    </row>
    <row r="187" spans="1:12">
      <c r="A187" s="1097" t="s">
        <v>2693</v>
      </c>
      <c r="B187" s="1097" t="s">
        <v>367</v>
      </c>
      <c r="F187" s="1096">
        <v>9423300</v>
      </c>
      <c r="G187" s="1096">
        <v>9943127.4499999993</v>
      </c>
      <c r="H187" s="1096">
        <v>9943127.4499999993</v>
      </c>
      <c r="I187" s="1096">
        <v>9943127.4499999993</v>
      </c>
      <c r="J187" s="1096">
        <v>9943127.4499999993</v>
      </c>
      <c r="K187" s="1096">
        <v>0</v>
      </c>
      <c r="L187" s="1096">
        <v>0</v>
      </c>
    </row>
    <row r="188" spans="1:12">
      <c r="A188" s="1097" t="s">
        <v>2694</v>
      </c>
      <c r="B188" s="1097" t="s">
        <v>371</v>
      </c>
      <c r="F188" s="1096">
        <v>0</v>
      </c>
      <c r="G188" s="1096">
        <v>2039883.11</v>
      </c>
      <c r="H188" s="1096">
        <v>2039883.11</v>
      </c>
      <c r="I188" s="1096">
        <v>2039883.11</v>
      </c>
      <c r="J188" s="1096">
        <v>2039883.11</v>
      </c>
      <c r="K188" s="1096">
        <v>0</v>
      </c>
      <c r="L188" s="1096">
        <v>0</v>
      </c>
    </row>
    <row r="189" spans="1:12">
      <c r="A189" s="1097" t="s">
        <v>2695</v>
      </c>
      <c r="B189" s="1097" t="s">
        <v>370</v>
      </c>
      <c r="F189" s="1096">
        <v>0</v>
      </c>
      <c r="G189" s="1096">
        <v>358200</v>
      </c>
      <c r="H189" s="1096">
        <v>358200</v>
      </c>
      <c r="I189" s="1096">
        <v>358200</v>
      </c>
      <c r="J189" s="1096">
        <v>358200</v>
      </c>
      <c r="K189" s="1096">
        <v>0</v>
      </c>
      <c r="L189" s="1096">
        <v>0</v>
      </c>
    </row>
    <row r="191" spans="1:12">
      <c r="A191" s="1101" t="s">
        <v>951</v>
      </c>
      <c r="B191" s="1101" t="s">
        <v>471</v>
      </c>
      <c r="F191" s="1104">
        <v>31167723.879999999</v>
      </c>
      <c r="G191" s="1104">
        <v>49996362.75</v>
      </c>
      <c r="H191" s="1104">
        <v>49091112.75</v>
      </c>
      <c r="I191" s="1104">
        <v>48356777.18</v>
      </c>
      <c r="J191" s="1104">
        <v>48356777.18</v>
      </c>
      <c r="K191" s="1094">
        <v>1639585.57</v>
      </c>
      <c r="L191" s="1094">
        <v>1639585.57</v>
      </c>
    </row>
    <row r="192" spans="1:12">
      <c r="A192" s="1097" t="s">
        <v>2691</v>
      </c>
      <c r="B192" s="1097" t="s">
        <v>363</v>
      </c>
      <c r="F192" s="1096">
        <v>19395190.219999999</v>
      </c>
      <c r="G192" s="1096">
        <v>21332822.370000001</v>
      </c>
      <c r="H192" s="1096">
        <v>21332822.370000001</v>
      </c>
      <c r="I192" s="1096">
        <v>21332822.370000001</v>
      </c>
      <c r="J192" s="1096">
        <v>21332822.370000001</v>
      </c>
      <c r="K192" s="1096">
        <v>0</v>
      </c>
      <c r="L192" s="1096">
        <v>0</v>
      </c>
    </row>
    <row r="193" spans="1:12">
      <c r="A193" s="1097" t="s">
        <v>2165</v>
      </c>
      <c r="B193" s="1097" t="s">
        <v>364</v>
      </c>
      <c r="F193" s="1096">
        <v>1463735.52</v>
      </c>
      <c r="G193" s="1096">
        <v>2388174.85</v>
      </c>
      <c r="H193" s="1096">
        <v>2388174.85</v>
      </c>
      <c r="I193" s="1096">
        <v>2292668.9300000002</v>
      </c>
      <c r="J193" s="1096">
        <v>2292668.9300000002</v>
      </c>
      <c r="K193" s="1096">
        <v>95505.919999999998</v>
      </c>
      <c r="L193" s="1096">
        <v>95505.919999999998</v>
      </c>
    </row>
    <row r="194" spans="1:12">
      <c r="A194" s="1097" t="s">
        <v>2692</v>
      </c>
      <c r="B194" s="1097" t="s">
        <v>365</v>
      </c>
      <c r="F194" s="1096">
        <v>9186930.1400000006</v>
      </c>
      <c r="G194" s="1096">
        <v>20037756.52</v>
      </c>
      <c r="H194" s="1096">
        <v>19132506.52</v>
      </c>
      <c r="I194" s="1096">
        <v>18643676.870000001</v>
      </c>
      <c r="J194" s="1096">
        <v>18643676.870000001</v>
      </c>
      <c r="K194" s="1096">
        <v>1394079.65</v>
      </c>
      <c r="L194" s="1096">
        <v>1394079.65</v>
      </c>
    </row>
    <row r="195" spans="1:12">
      <c r="A195" s="1097" t="s">
        <v>2693</v>
      </c>
      <c r="B195" s="1097" t="s">
        <v>367</v>
      </c>
      <c r="F195" s="1096">
        <v>1121868</v>
      </c>
      <c r="G195" s="1096">
        <v>1175528.3500000001</v>
      </c>
      <c r="H195" s="1096">
        <v>1175528.3500000001</v>
      </c>
      <c r="I195" s="1096">
        <v>1175528.3500000001</v>
      </c>
      <c r="J195" s="1096">
        <v>1175528.3500000001</v>
      </c>
      <c r="K195" s="1096">
        <v>0</v>
      </c>
      <c r="L195" s="1096">
        <v>0</v>
      </c>
    </row>
    <row r="196" spans="1:12">
      <c r="A196" s="1097" t="s">
        <v>2694</v>
      </c>
      <c r="B196" s="1097" t="s">
        <v>371</v>
      </c>
      <c r="F196" s="1096">
        <v>0</v>
      </c>
      <c r="G196" s="1096">
        <v>181579</v>
      </c>
      <c r="H196" s="1096">
        <v>181579</v>
      </c>
      <c r="I196" s="1096">
        <v>31579</v>
      </c>
      <c r="J196" s="1096">
        <v>31579</v>
      </c>
      <c r="K196" s="1096">
        <v>150000</v>
      </c>
      <c r="L196" s="1096">
        <v>150000</v>
      </c>
    </row>
    <row r="197" spans="1:12">
      <c r="A197" s="1097" t="s">
        <v>2695</v>
      </c>
      <c r="B197" s="1097" t="s">
        <v>370</v>
      </c>
      <c r="F197" s="1096">
        <v>0</v>
      </c>
      <c r="G197" s="1096">
        <v>4880501.66</v>
      </c>
      <c r="H197" s="1096">
        <v>4880501.66</v>
      </c>
      <c r="I197" s="1096">
        <v>4880501.66</v>
      </c>
      <c r="J197" s="1096">
        <v>4880501.66</v>
      </c>
      <c r="K197" s="1096">
        <v>0</v>
      </c>
      <c r="L197" s="1096">
        <v>0</v>
      </c>
    </row>
    <row r="199" spans="1:12">
      <c r="A199" s="1101" t="s">
        <v>953</v>
      </c>
      <c r="B199" s="1101" t="s">
        <v>472</v>
      </c>
      <c r="F199" s="1104">
        <v>48167807.380000003</v>
      </c>
      <c r="G199" s="1104">
        <v>50107962.140000001</v>
      </c>
      <c r="H199" s="1104">
        <v>50107962.140000001</v>
      </c>
      <c r="I199" s="1104">
        <v>50107962.140000001</v>
      </c>
      <c r="J199" s="1104">
        <v>50107962.140000001</v>
      </c>
      <c r="K199" s="1094">
        <v>0</v>
      </c>
      <c r="L199" s="1094">
        <v>0</v>
      </c>
    </row>
    <row r="200" spans="1:12">
      <c r="A200" s="1097" t="s">
        <v>2691</v>
      </c>
      <c r="B200" s="1097" t="s">
        <v>363</v>
      </c>
      <c r="F200" s="1096">
        <v>38414322.380000003</v>
      </c>
      <c r="G200" s="1096">
        <v>41013403.939999998</v>
      </c>
      <c r="H200" s="1096">
        <v>41013403.939999998</v>
      </c>
      <c r="I200" s="1096">
        <v>41013403.939999998</v>
      </c>
      <c r="J200" s="1096">
        <v>41013403.939999998</v>
      </c>
      <c r="K200" s="1096">
        <v>0</v>
      </c>
      <c r="L200" s="1096">
        <v>0</v>
      </c>
    </row>
    <row r="201" spans="1:12">
      <c r="A201" s="1097" t="s">
        <v>2165</v>
      </c>
      <c r="B201" s="1097" t="s">
        <v>364</v>
      </c>
      <c r="F201" s="1096">
        <v>2425828.7999999998</v>
      </c>
      <c r="G201" s="1096">
        <v>2220240.04</v>
      </c>
      <c r="H201" s="1096">
        <v>2220240.04</v>
      </c>
      <c r="I201" s="1096">
        <v>2220240.04</v>
      </c>
      <c r="J201" s="1096">
        <v>2220240.04</v>
      </c>
      <c r="K201" s="1096">
        <v>0</v>
      </c>
      <c r="L201" s="1096">
        <v>0</v>
      </c>
    </row>
    <row r="202" spans="1:12">
      <c r="A202" s="1097" t="s">
        <v>2692</v>
      </c>
      <c r="B202" s="1097" t="s">
        <v>365</v>
      </c>
      <c r="F202" s="1096">
        <v>4532721.2</v>
      </c>
      <c r="G202" s="1096">
        <v>4127353.56</v>
      </c>
      <c r="H202" s="1096">
        <v>4127353.56</v>
      </c>
      <c r="I202" s="1096">
        <v>4127353.56</v>
      </c>
      <c r="J202" s="1096">
        <v>4127353.56</v>
      </c>
      <c r="K202" s="1096">
        <v>0</v>
      </c>
      <c r="L202" s="1096">
        <v>0</v>
      </c>
    </row>
    <row r="203" spans="1:12">
      <c r="A203" s="1097" t="s">
        <v>2693</v>
      </c>
      <c r="B203" s="1097" t="s">
        <v>367</v>
      </c>
      <c r="F203" s="1096">
        <v>2794935</v>
      </c>
      <c r="G203" s="1096">
        <v>2746964.6</v>
      </c>
      <c r="H203" s="1096">
        <v>2746964.6</v>
      </c>
      <c r="I203" s="1096">
        <v>2746964.6</v>
      </c>
      <c r="J203" s="1096">
        <v>2746964.6</v>
      </c>
      <c r="K203" s="1096">
        <v>0</v>
      </c>
      <c r="L203" s="1096">
        <v>0</v>
      </c>
    </row>
    <row r="204" spans="1:12">
      <c r="A204" s="1097" t="s">
        <v>2694</v>
      </c>
      <c r="B204" s="1097" t="s">
        <v>371</v>
      </c>
      <c r="F204" s="1096">
        <v>0</v>
      </c>
      <c r="G204" s="1096">
        <v>0</v>
      </c>
      <c r="H204" s="1096">
        <v>0</v>
      </c>
      <c r="I204" s="1096">
        <v>0</v>
      </c>
      <c r="J204" s="1096">
        <v>0</v>
      </c>
      <c r="K204" s="1096">
        <v>0</v>
      </c>
      <c r="L204" s="1096">
        <v>0</v>
      </c>
    </row>
    <row r="206" spans="1:12">
      <c r="A206" s="1101" t="s">
        <v>957</v>
      </c>
      <c r="B206" s="1101" t="s">
        <v>473</v>
      </c>
      <c r="F206" s="1104">
        <v>0</v>
      </c>
      <c r="G206" s="1104">
        <v>22802335.289999999</v>
      </c>
      <c r="H206" s="1104">
        <v>22802335.289999999</v>
      </c>
      <c r="I206" s="1104">
        <v>20302335.289999999</v>
      </c>
      <c r="J206" s="1104">
        <v>20302335.289999999</v>
      </c>
      <c r="K206" s="1094">
        <v>2500000</v>
      </c>
      <c r="L206" s="1094">
        <v>2500000</v>
      </c>
    </row>
    <row r="207" spans="1:12">
      <c r="A207" s="1097" t="s">
        <v>2691</v>
      </c>
      <c r="B207" s="1097" t="s">
        <v>363</v>
      </c>
      <c r="F207" s="1096">
        <v>0</v>
      </c>
      <c r="G207" s="1096">
        <v>10867077.85</v>
      </c>
      <c r="H207" s="1096">
        <v>10867077.85</v>
      </c>
      <c r="I207" s="1096">
        <v>10867077.85</v>
      </c>
      <c r="J207" s="1096">
        <v>10867077.85</v>
      </c>
      <c r="K207" s="1096">
        <v>0</v>
      </c>
      <c r="L207" s="1096">
        <v>0</v>
      </c>
    </row>
    <row r="208" spans="1:12">
      <c r="A208" s="1097" t="s">
        <v>2165</v>
      </c>
      <c r="B208" s="1097" t="s">
        <v>364</v>
      </c>
      <c r="F208" s="1096">
        <v>0</v>
      </c>
      <c r="G208" s="1096">
        <v>943449.59999999998</v>
      </c>
      <c r="H208" s="1096">
        <v>943449.59999999998</v>
      </c>
      <c r="I208" s="1096">
        <v>943449.59999999998</v>
      </c>
      <c r="J208" s="1096">
        <v>943449.59999999998</v>
      </c>
      <c r="K208" s="1096">
        <v>0</v>
      </c>
      <c r="L208" s="1096">
        <v>0</v>
      </c>
    </row>
    <row r="209" spans="1:12">
      <c r="A209" s="1097" t="s">
        <v>2692</v>
      </c>
      <c r="B209" s="1097" t="s">
        <v>365</v>
      </c>
      <c r="F209" s="1096">
        <v>0</v>
      </c>
      <c r="G209" s="1096">
        <v>5651528.21</v>
      </c>
      <c r="H209" s="1096">
        <v>5651528.21</v>
      </c>
      <c r="I209" s="1096">
        <v>5651528.21</v>
      </c>
      <c r="J209" s="1096">
        <v>5651528.21</v>
      </c>
      <c r="K209" s="1096">
        <v>0</v>
      </c>
      <c r="L209" s="1096">
        <v>0</v>
      </c>
    </row>
    <row r="210" spans="1:12">
      <c r="A210" s="1097" t="s">
        <v>2693</v>
      </c>
      <c r="B210" s="1097" t="s">
        <v>367</v>
      </c>
      <c r="F210" s="1096">
        <v>0</v>
      </c>
      <c r="G210" s="1096">
        <v>516621.95</v>
      </c>
      <c r="H210" s="1096">
        <v>516621.95</v>
      </c>
      <c r="I210" s="1096">
        <v>516621.95</v>
      </c>
      <c r="J210" s="1096">
        <v>516621.95</v>
      </c>
      <c r="K210" s="1096">
        <v>0</v>
      </c>
      <c r="L210" s="1096">
        <v>0</v>
      </c>
    </row>
    <row r="211" spans="1:12">
      <c r="A211" s="1097" t="s">
        <v>2694</v>
      </c>
      <c r="B211" s="1097" t="s">
        <v>371</v>
      </c>
      <c r="F211" s="1096">
        <v>0</v>
      </c>
      <c r="G211" s="1096">
        <v>4823657.68</v>
      </c>
      <c r="H211" s="1096">
        <v>4823657.68</v>
      </c>
      <c r="I211" s="1096">
        <v>2323657.6800000002</v>
      </c>
      <c r="J211" s="1096">
        <v>2323657.6800000002</v>
      </c>
      <c r="K211" s="1096">
        <v>2500000</v>
      </c>
      <c r="L211" s="1096">
        <v>2500000</v>
      </c>
    </row>
    <row r="213" spans="1:12">
      <c r="A213" s="1101" t="s">
        <v>1093</v>
      </c>
      <c r="B213" s="1101" t="s">
        <v>475</v>
      </c>
      <c r="F213" s="1104">
        <v>463599151.95999998</v>
      </c>
      <c r="G213" s="1104">
        <v>721823974.86000001</v>
      </c>
      <c r="H213" s="1104">
        <v>721823974.86000001</v>
      </c>
      <c r="I213" s="1104">
        <v>721823974.86000001</v>
      </c>
      <c r="J213" s="1104">
        <v>721823974.86000001</v>
      </c>
      <c r="K213" s="1094">
        <v>0</v>
      </c>
      <c r="L213" s="1094">
        <v>0</v>
      </c>
    </row>
    <row r="214" spans="1:12">
      <c r="A214" s="1097" t="s">
        <v>2693</v>
      </c>
      <c r="B214" s="1097" t="s">
        <v>367</v>
      </c>
      <c r="F214" s="1096">
        <v>463599151.95999998</v>
      </c>
      <c r="G214" s="1096">
        <v>717495772.65999997</v>
      </c>
      <c r="H214" s="1096">
        <v>717495772.65999997</v>
      </c>
      <c r="I214" s="1096">
        <v>717495772.65999997</v>
      </c>
      <c r="J214" s="1096">
        <v>717495772.65999997</v>
      </c>
      <c r="K214" s="1096">
        <v>0</v>
      </c>
      <c r="L214" s="1096">
        <v>0</v>
      </c>
    </row>
    <row r="215" spans="1:12">
      <c r="A215" s="1097" t="s">
        <v>2694</v>
      </c>
      <c r="B215" s="1097" t="s">
        <v>371</v>
      </c>
      <c r="F215" s="1096">
        <v>0</v>
      </c>
      <c r="G215" s="1096">
        <v>4328202.2</v>
      </c>
      <c r="H215" s="1096">
        <v>4328202.2</v>
      </c>
      <c r="I215" s="1096">
        <v>4328202.2</v>
      </c>
      <c r="J215" s="1096">
        <v>4328202.2</v>
      </c>
      <c r="K215" s="1096">
        <v>0</v>
      </c>
      <c r="L215" s="1096">
        <v>0</v>
      </c>
    </row>
    <row r="217" spans="1:12">
      <c r="A217" s="1101" t="s">
        <v>1095</v>
      </c>
      <c r="B217" s="1101" t="s">
        <v>476</v>
      </c>
      <c r="F217" s="1104">
        <v>115210313.69</v>
      </c>
      <c r="G217" s="1104">
        <v>115388927.7</v>
      </c>
      <c r="H217" s="1104">
        <v>115388927.7</v>
      </c>
      <c r="I217" s="1104">
        <v>115388927.7</v>
      </c>
      <c r="J217" s="1104">
        <v>115388927.7</v>
      </c>
      <c r="K217" s="1094">
        <v>0</v>
      </c>
      <c r="L217" s="1094">
        <v>0</v>
      </c>
    </row>
    <row r="218" spans="1:12">
      <c r="A218" s="1097" t="s">
        <v>2693</v>
      </c>
      <c r="B218" s="1097" t="s">
        <v>367</v>
      </c>
      <c r="F218" s="1096">
        <v>115210313.69</v>
      </c>
      <c r="G218" s="1096">
        <v>115388927.7</v>
      </c>
      <c r="H218" s="1096">
        <v>115388927.7</v>
      </c>
      <c r="I218" s="1096">
        <v>115388927.7</v>
      </c>
      <c r="J218" s="1096">
        <v>115388927.7</v>
      </c>
      <c r="K218" s="1096">
        <v>0</v>
      </c>
      <c r="L218" s="1096">
        <v>0</v>
      </c>
    </row>
    <row r="219" spans="1:12">
      <c r="A219" s="1097" t="s">
        <v>2694</v>
      </c>
      <c r="B219" s="1097" t="s">
        <v>371</v>
      </c>
      <c r="F219" s="1096">
        <v>0</v>
      </c>
      <c r="G219" s="1096">
        <v>0</v>
      </c>
      <c r="H219" s="1096">
        <v>0</v>
      </c>
      <c r="I219" s="1096">
        <v>0</v>
      </c>
      <c r="J219" s="1096">
        <v>0</v>
      </c>
      <c r="K219" s="1096">
        <v>0</v>
      </c>
      <c r="L219" s="1096">
        <v>0</v>
      </c>
    </row>
    <row r="221" spans="1:12">
      <c r="A221" s="1101" t="s">
        <v>1293</v>
      </c>
      <c r="B221" s="1101" t="s">
        <v>477</v>
      </c>
      <c r="F221" s="1104">
        <v>238491465.37</v>
      </c>
      <c r="G221" s="1104">
        <v>244492284.84999999</v>
      </c>
      <c r="H221" s="1104">
        <v>244467634.44</v>
      </c>
      <c r="I221" s="1104">
        <v>244467634.44</v>
      </c>
      <c r="J221" s="1104">
        <v>244467634.44</v>
      </c>
      <c r="K221" s="1094">
        <v>24650.41</v>
      </c>
      <c r="L221" s="1094">
        <v>24650.41</v>
      </c>
    </row>
    <row r="222" spans="1:12">
      <c r="A222" s="1097" t="s">
        <v>2693</v>
      </c>
      <c r="B222" s="1097" t="s">
        <v>367</v>
      </c>
      <c r="F222" s="1096">
        <v>238491465.37</v>
      </c>
      <c r="G222" s="1096">
        <v>244306803.72</v>
      </c>
      <c r="H222" s="1096">
        <v>244282153.31</v>
      </c>
      <c r="I222" s="1096">
        <v>244282153.31</v>
      </c>
      <c r="J222" s="1096">
        <v>244282153.31</v>
      </c>
      <c r="K222" s="1096">
        <v>24650.41</v>
      </c>
      <c r="L222" s="1096">
        <v>24650.41</v>
      </c>
    </row>
    <row r="223" spans="1:12">
      <c r="A223" s="1097" t="s">
        <v>2694</v>
      </c>
      <c r="B223" s="1097" t="s">
        <v>371</v>
      </c>
      <c r="F223" s="1096">
        <v>0</v>
      </c>
      <c r="G223" s="1096">
        <v>185481.13</v>
      </c>
      <c r="H223" s="1096">
        <v>185481.13</v>
      </c>
      <c r="I223" s="1096">
        <v>185481.13</v>
      </c>
      <c r="J223" s="1096">
        <v>185481.13</v>
      </c>
      <c r="K223" s="1096">
        <v>0</v>
      </c>
      <c r="L223" s="1096">
        <v>0</v>
      </c>
    </row>
    <row r="225" spans="1:12">
      <c r="A225" s="1101" t="s">
        <v>1295</v>
      </c>
      <c r="B225" s="1101" t="s">
        <v>478</v>
      </c>
      <c r="F225" s="1104">
        <v>869321393.00999999</v>
      </c>
      <c r="G225" s="1104">
        <v>892697669.13999999</v>
      </c>
      <c r="H225" s="1104">
        <v>892669842.36000001</v>
      </c>
      <c r="I225" s="1104">
        <v>892669842.36000001</v>
      </c>
      <c r="J225" s="1104">
        <v>892669842.36000001</v>
      </c>
      <c r="K225" s="1094">
        <v>27826.78</v>
      </c>
      <c r="L225" s="1094">
        <v>27826.78</v>
      </c>
    </row>
    <row r="226" spans="1:12">
      <c r="A226" s="1097" t="s">
        <v>2693</v>
      </c>
      <c r="B226" s="1097" t="s">
        <v>367</v>
      </c>
      <c r="F226" s="1096">
        <v>869321393.00999999</v>
      </c>
      <c r="G226" s="1096">
        <v>878496431.78999996</v>
      </c>
      <c r="H226" s="1096">
        <v>878468605.00999999</v>
      </c>
      <c r="I226" s="1096">
        <v>878468605.00999999</v>
      </c>
      <c r="J226" s="1096">
        <v>878468605.00999999</v>
      </c>
      <c r="K226" s="1096">
        <v>27826.78</v>
      </c>
      <c r="L226" s="1096">
        <v>27826.78</v>
      </c>
    </row>
    <row r="227" spans="1:12">
      <c r="A227" s="1097" t="s">
        <v>2694</v>
      </c>
      <c r="B227" s="1097" t="s">
        <v>371</v>
      </c>
      <c r="F227" s="1096">
        <v>0</v>
      </c>
      <c r="G227" s="1096">
        <v>4241202.78</v>
      </c>
      <c r="H227" s="1096">
        <v>4241202.78</v>
      </c>
      <c r="I227" s="1096">
        <v>4241202.78</v>
      </c>
      <c r="J227" s="1096">
        <v>4241202.78</v>
      </c>
      <c r="K227" s="1096">
        <v>0</v>
      </c>
      <c r="L227" s="1096">
        <v>0</v>
      </c>
    </row>
    <row r="228" spans="1:12">
      <c r="A228" s="1097" t="s">
        <v>2695</v>
      </c>
      <c r="B228" s="1097" t="s">
        <v>370</v>
      </c>
      <c r="F228" s="1096">
        <v>0</v>
      </c>
      <c r="G228" s="1096">
        <v>9960034.5700000003</v>
      </c>
      <c r="H228" s="1096">
        <v>9960034.5700000003</v>
      </c>
      <c r="I228" s="1096">
        <v>9960034.5700000003</v>
      </c>
      <c r="J228" s="1096">
        <v>9960034.5700000003</v>
      </c>
      <c r="K228" s="1096">
        <v>0</v>
      </c>
      <c r="L228" s="1096">
        <v>0</v>
      </c>
    </row>
    <row r="230" spans="1:12">
      <c r="A230" s="1101" t="s">
        <v>1493</v>
      </c>
      <c r="B230" s="1101" t="s">
        <v>479</v>
      </c>
      <c r="F230" s="1104">
        <v>41655638.530000001</v>
      </c>
      <c r="G230" s="1104">
        <v>52612755.920000002</v>
      </c>
      <c r="H230" s="1104">
        <v>52516980.920000002</v>
      </c>
      <c r="I230" s="1104">
        <v>49416980.920000002</v>
      </c>
      <c r="J230" s="1104">
        <v>49416980.920000002</v>
      </c>
      <c r="K230" s="1094">
        <v>3195775</v>
      </c>
      <c r="L230" s="1094">
        <v>3195775</v>
      </c>
    </row>
    <row r="231" spans="1:12">
      <c r="A231" s="1097" t="s">
        <v>2693</v>
      </c>
      <c r="B231" s="1097" t="s">
        <v>367</v>
      </c>
      <c r="F231" s="1096">
        <v>41579898.939999998</v>
      </c>
      <c r="G231" s="1096">
        <v>45923442.579999998</v>
      </c>
      <c r="H231" s="1096">
        <v>45923442.579999998</v>
      </c>
      <c r="I231" s="1096">
        <v>45923442.579999998</v>
      </c>
      <c r="J231" s="1096">
        <v>45923442.579999998</v>
      </c>
      <c r="K231" s="1096">
        <v>0</v>
      </c>
      <c r="L231" s="1096">
        <v>0</v>
      </c>
    </row>
    <row r="232" spans="1:12">
      <c r="A232" s="1097" t="s">
        <v>2694</v>
      </c>
      <c r="B232" s="1097" t="s">
        <v>371</v>
      </c>
      <c r="F232" s="1096">
        <v>75739.59</v>
      </c>
      <c r="G232" s="1096">
        <v>3589313.34</v>
      </c>
      <c r="H232" s="1096">
        <v>3493538.34</v>
      </c>
      <c r="I232" s="1096">
        <v>3493538.34</v>
      </c>
      <c r="J232" s="1096">
        <v>3493538.34</v>
      </c>
      <c r="K232" s="1096">
        <v>95775</v>
      </c>
      <c r="L232" s="1096">
        <v>95775</v>
      </c>
    </row>
    <row r="233" spans="1:12">
      <c r="A233" s="1097" t="s">
        <v>2695</v>
      </c>
      <c r="B233" s="1097" t="s">
        <v>370</v>
      </c>
      <c r="F233" s="1096">
        <v>0</v>
      </c>
      <c r="G233" s="1096">
        <v>3100000</v>
      </c>
      <c r="H233" s="1096">
        <v>3100000</v>
      </c>
      <c r="I233" s="1096">
        <v>0</v>
      </c>
      <c r="J233" s="1096">
        <v>0</v>
      </c>
      <c r="K233" s="1096">
        <v>3100000</v>
      </c>
      <c r="L233" s="1096">
        <v>3100000</v>
      </c>
    </row>
    <row r="235" spans="1:12">
      <c r="A235" s="1101" t="s">
        <v>1495</v>
      </c>
      <c r="B235" s="1101" t="s">
        <v>480</v>
      </c>
      <c r="F235" s="1104">
        <v>270297185.41000003</v>
      </c>
      <c r="G235" s="1104">
        <v>275303635.83999997</v>
      </c>
      <c r="H235" s="1104">
        <v>275303635.83999997</v>
      </c>
      <c r="I235" s="1104">
        <v>274150113.97000003</v>
      </c>
      <c r="J235" s="1104">
        <v>274150113.97000003</v>
      </c>
      <c r="K235" s="1094">
        <v>1153521.8699999619</v>
      </c>
      <c r="L235" s="1094">
        <v>1153521.8699999619</v>
      </c>
    </row>
    <row r="236" spans="1:12">
      <c r="A236" s="1097" t="s">
        <v>2693</v>
      </c>
      <c r="B236" s="1097" t="s">
        <v>367</v>
      </c>
      <c r="F236" s="1096">
        <v>270297185.41000003</v>
      </c>
      <c r="G236" s="1096">
        <v>275303635.83999997</v>
      </c>
      <c r="H236" s="1096">
        <v>275303635.83999997</v>
      </c>
      <c r="I236" s="1096">
        <v>274150113.97000003</v>
      </c>
      <c r="J236" s="1096">
        <v>274150113.97000003</v>
      </c>
      <c r="K236" s="1096">
        <v>1153521.8699999619</v>
      </c>
      <c r="L236" s="1096">
        <v>1153521.8699999619</v>
      </c>
    </row>
    <row r="238" spans="1:12">
      <c r="A238" s="1101" t="s">
        <v>1497</v>
      </c>
      <c r="B238" s="1101" t="s">
        <v>481</v>
      </c>
      <c r="F238" s="1104">
        <v>155150503</v>
      </c>
      <c r="G238" s="1104">
        <v>191777773</v>
      </c>
      <c r="H238" s="1104">
        <v>191777773</v>
      </c>
      <c r="I238" s="1104">
        <v>191777773</v>
      </c>
      <c r="J238" s="1104">
        <v>191777773</v>
      </c>
      <c r="K238" s="1094">
        <v>0</v>
      </c>
      <c r="L238" s="1094">
        <v>0</v>
      </c>
    </row>
    <row r="239" spans="1:12">
      <c r="A239" s="1097" t="s">
        <v>2693</v>
      </c>
      <c r="B239" s="1097" t="s">
        <v>367</v>
      </c>
      <c r="F239" s="1096">
        <v>155150503</v>
      </c>
      <c r="G239" s="1096">
        <v>191777773</v>
      </c>
      <c r="H239" s="1096">
        <v>191777773</v>
      </c>
      <c r="I239" s="1096">
        <v>191777773</v>
      </c>
      <c r="J239" s="1096">
        <v>191777773</v>
      </c>
      <c r="K239" s="1096">
        <v>0</v>
      </c>
      <c r="L239" s="1096">
        <v>0</v>
      </c>
    </row>
    <row r="241" spans="1:12">
      <c r="A241" s="1101" t="s">
        <v>1499</v>
      </c>
      <c r="B241" s="1101" t="s">
        <v>482</v>
      </c>
      <c r="F241" s="1104">
        <v>12466232.6</v>
      </c>
      <c r="G241" s="1104">
        <v>12462648.41</v>
      </c>
      <c r="H241" s="1104">
        <v>12462648.41</v>
      </c>
      <c r="I241" s="1104">
        <v>12462648.41</v>
      </c>
      <c r="J241" s="1104">
        <v>12462648.41</v>
      </c>
      <c r="K241" s="1094">
        <v>0</v>
      </c>
      <c r="L241" s="1094">
        <v>0</v>
      </c>
    </row>
    <row r="242" spans="1:12">
      <c r="A242" s="1097" t="s">
        <v>2693</v>
      </c>
      <c r="B242" s="1097" t="s">
        <v>367</v>
      </c>
      <c r="F242" s="1096">
        <v>12466232.6</v>
      </c>
      <c r="G242" s="1096">
        <v>12462648.41</v>
      </c>
      <c r="H242" s="1096">
        <v>12462648.41</v>
      </c>
      <c r="I242" s="1096">
        <v>12462648.41</v>
      </c>
      <c r="J242" s="1096">
        <v>12462648.41</v>
      </c>
      <c r="K242" s="1096">
        <v>0</v>
      </c>
      <c r="L242" s="1096">
        <v>0</v>
      </c>
    </row>
    <row r="244" spans="1:12">
      <c r="A244" s="1101" t="s">
        <v>1501</v>
      </c>
      <c r="B244" s="1101" t="s">
        <v>483</v>
      </c>
      <c r="F244" s="1104">
        <v>30888365.379999999</v>
      </c>
      <c r="G244" s="1104">
        <v>32969902.699999999</v>
      </c>
      <c r="H244" s="1104">
        <v>32969902.699999999</v>
      </c>
      <c r="I244" s="1104">
        <v>32969902.699999999</v>
      </c>
      <c r="J244" s="1104">
        <v>32969902.699999999</v>
      </c>
      <c r="K244" s="1094">
        <v>0</v>
      </c>
      <c r="L244" s="1094">
        <v>0</v>
      </c>
    </row>
    <row r="245" spans="1:12">
      <c r="A245" s="1097" t="s">
        <v>2693</v>
      </c>
      <c r="B245" s="1097" t="s">
        <v>367</v>
      </c>
      <c r="F245" s="1096">
        <v>30888365.379999999</v>
      </c>
      <c r="G245" s="1096">
        <v>32934122.699999999</v>
      </c>
      <c r="H245" s="1096">
        <v>32934122.699999999</v>
      </c>
      <c r="I245" s="1096">
        <v>32934122.699999999</v>
      </c>
      <c r="J245" s="1096">
        <v>32934122.699999999</v>
      </c>
      <c r="K245" s="1096">
        <v>0</v>
      </c>
      <c r="L245" s="1096">
        <v>0</v>
      </c>
    </row>
    <row r="246" spans="1:12">
      <c r="A246" s="1097" t="s">
        <v>2694</v>
      </c>
      <c r="B246" s="1097" t="s">
        <v>371</v>
      </c>
      <c r="F246" s="1096">
        <v>0</v>
      </c>
      <c r="G246" s="1096">
        <v>35780</v>
      </c>
      <c r="H246" s="1096">
        <v>35780</v>
      </c>
      <c r="I246" s="1096">
        <v>35780</v>
      </c>
      <c r="J246" s="1096">
        <v>35780</v>
      </c>
      <c r="K246" s="1096">
        <v>0</v>
      </c>
      <c r="L246" s="1096">
        <v>0</v>
      </c>
    </row>
    <row r="248" spans="1:12">
      <c r="A248" s="1101" t="s">
        <v>1503</v>
      </c>
      <c r="B248" s="1101" t="s">
        <v>484</v>
      </c>
      <c r="F248" s="1104">
        <v>856647820.09000003</v>
      </c>
      <c r="G248" s="1104">
        <v>819129196.62</v>
      </c>
      <c r="H248" s="1104">
        <v>819129192.62</v>
      </c>
      <c r="I248" s="1104">
        <v>819129192.62</v>
      </c>
      <c r="J248" s="1104">
        <v>819129192.62</v>
      </c>
      <c r="K248" s="1094">
        <v>4</v>
      </c>
      <c r="L248" s="1094">
        <v>4</v>
      </c>
    </row>
    <row r="249" spans="1:12">
      <c r="A249" s="1097" t="s">
        <v>2693</v>
      </c>
      <c r="B249" s="1097" t="s">
        <v>367</v>
      </c>
      <c r="F249" s="1096">
        <v>853094083.88999999</v>
      </c>
      <c r="G249" s="1096">
        <v>818561510.32000005</v>
      </c>
      <c r="H249" s="1096">
        <v>818561506.32000005</v>
      </c>
      <c r="I249" s="1096">
        <v>818561506.32000005</v>
      </c>
      <c r="J249" s="1096">
        <v>818561506.32000005</v>
      </c>
      <c r="K249" s="1096">
        <v>4</v>
      </c>
      <c r="L249" s="1096">
        <v>4</v>
      </c>
    </row>
    <row r="250" spans="1:12">
      <c r="A250" s="1097" t="s">
        <v>2694</v>
      </c>
      <c r="B250" s="1097" t="s">
        <v>371</v>
      </c>
      <c r="F250" s="1096">
        <v>3553736.2</v>
      </c>
      <c r="G250" s="1096">
        <v>567686.30000000005</v>
      </c>
      <c r="H250" s="1096">
        <v>567686.30000000005</v>
      </c>
      <c r="I250" s="1096">
        <v>567686.30000000005</v>
      </c>
      <c r="J250" s="1096">
        <v>567686.30000000005</v>
      </c>
      <c r="K250" s="1096">
        <v>0</v>
      </c>
      <c r="L250" s="1096">
        <v>0</v>
      </c>
    </row>
    <row r="252" spans="1:12">
      <c r="A252" s="1101" t="s">
        <v>1505</v>
      </c>
      <c r="B252" s="1101" t="s">
        <v>485</v>
      </c>
      <c r="F252" s="1104">
        <v>59456715.770000003</v>
      </c>
      <c r="G252" s="1104">
        <v>63128112.310000002</v>
      </c>
      <c r="H252" s="1104">
        <v>63128112.310000002</v>
      </c>
      <c r="I252" s="1104">
        <v>63128112.310000002</v>
      </c>
      <c r="J252" s="1104">
        <v>63128112.310000002</v>
      </c>
      <c r="K252" s="1094">
        <v>0</v>
      </c>
      <c r="L252" s="1094">
        <v>0</v>
      </c>
    </row>
    <row r="253" spans="1:12">
      <c r="A253" s="1097" t="s">
        <v>2693</v>
      </c>
      <c r="B253" s="1097" t="s">
        <v>367</v>
      </c>
      <c r="F253" s="1096">
        <v>59456715.770000003</v>
      </c>
      <c r="G253" s="1096">
        <v>62023012.310000002</v>
      </c>
      <c r="H253" s="1096">
        <v>62023012.310000002</v>
      </c>
      <c r="I253" s="1096">
        <v>62023012.310000002</v>
      </c>
      <c r="J253" s="1096">
        <v>62023012.310000002</v>
      </c>
      <c r="K253" s="1096">
        <v>0</v>
      </c>
      <c r="L253" s="1096">
        <v>0</v>
      </c>
    </row>
    <row r="254" spans="1:12">
      <c r="A254" s="1097" t="s">
        <v>2694</v>
      </c>
      <c r="B254" s="1097" t="s">
        <v>371</v>
      </c>
      <c r="F254" s="1096">
        <v>0</v>
      </c>
      <c r="G254" s="1096">
        <v>1105100</v>
      </c>
      <c r="H254" s="1096">
        <v>1105100</v>
      </c>
      <c r="I254" s="1096">
        <v>1105100</v>
      </c>
      <c r="J254" s="1096">
        <v>1105100</v>
      </c>
      <c r="K254" s="1096">
        <v>0</v>
      </c>
      <c r="L254" s="1096">
        <v>0</v>
      </c>
    </row>
    <row r="256" spans="1:12">
      <c r="A256" s="1101" t="s">
        <v>1507</v>
      </c>
      <c r="B256" s="1101" t="s">
        <v>486</v>
      </c>
      <c r="F256" s="1104">
        <v>54691862.100000001</v>
      </c>
      <c r="G256" s="1104">
        <v>54589504.649999999</v>
      </c>
      <c r="H256" s="1104">
        <v>54589504.649999999</v>
      </c>
      <c r="I256" s="1104">
        <v>54589504.649999999</v>
      </c>
      <c r="J256" s="1104">
        <v>54589504.649999999</v>
      </c>
      <c r="K256" s="1094">
        <v>0</v>
      </c>
      <c r="L256" s="1094">
        <v>0</v>
      </c>
    </row>
    <row r="257" spans="1:12">
      <c r="A257" s="1097" t="s">
        <v>2693</v>
      </c>
      <c r="B257" s="1097" t="s">
        <v>367</v>
      </c>
      <c r="F257" s="1096">
        <v>54691862.100000001</v>
      </c>
      <c r="G257" s="1096">
        <v>54425155.009999998</v>
      </c>
      <c r="H257" s="1096">
        <v>54425155.009999998</v>
      </c>
      <c r="I257" s="1096">
        <v>54425155.009999998</v>
      </c>
      <c r="J257" s="1096">
        <v>54425155.009999998</v>
      </c>
      <c r="K257" s="1096">
        <v>0</v>
      </c>
      <c r="L257" s="1096">
        <v>0</v>
      </c>
    </row>
    <row r="258" spans="1:12">
      <c r="A258" s="1097" t="s">
        <v>2694</v>
      </c>
      <c r="B258" s="1097" t="s">
        <v>371</v>
      </c>
      <c r="F258" s="1096">
        <v>0</v>
      </c>
      <c r="G258" s="1096">
        <v>164349.64000000001</v>
      </c>
      <c r="H258" s="1096">
        <v>164349.64000000001</v>
      </c>
      <c r="I258" s="1096">
        <v>164349.64000000001</v>
      </c>
      <c r="J258" s="1096">
        <v>164349.64000000001</v>
      </c>
      <c r="K258" s="1096">
        <v>0</v>
      </c>
      <c r="L258" s="1096">
        <v>0</v>
      </c>
    </row>
    <row r="260" spans="1:12">
      <c r="A260" s="1101" t="s">
        <v>1509</v>
      </c>
      <c r="B260" s="1101" t="s">
        <v>487</v>
      </c>
      <c r="F260" s="1104">
        <v>15085207.109999999</v>
      </c>
      <c r="G260" s="1104">
        <v>15081306.470000001</v>
      </c>
      <c r="H260" s="1104">
        <v>15079431.43</v>
      </c>
      <c r="I260" s="1104">
        <v>15079231.43</v>
      </c>
      <c r="J260" s="1104">
        <v>15079231.43</v>
      </c>
      <c r="K260" s="1094">
        <v>2075.04</v>
      </c>
      <c r="L260" s="1094">
        <v>2075.04</v>
      </c>
    </row>
    <row r="261" spans="1:12">
      <c r="A261" s="1097" t="s">
        <v>2693</v>
      </c>
      <c r="B261" s="1097" t="s">
        <v>367</v>
      </c>
      <c r="F261" s="1096">
        <v>15085207.109999999</v>
      </c>
      <c r="G261" s="1096">
        <v>15077806.470000001</v>
      </c>
      <c r="H261" s="1096">
        <v>15075931.43</v>
      </c>
      <c r="I261" s="1096">
        <v>15075731.43</v>
      </c>
      <c r="J261" s="1096">
        <v>15075731.43</v>
      </c>
      <c r="K261" s="1096">
        <v>2075.04</v>
      </c>
      <c r="L261" s="1096">
        <v>2075.04</v>
      </c>
    </row>
    <row r="262" spans="1:12">
      <c r="A262" s="1097" t="s">
        <v>2694</v>
      </c>
      <c r="B262" s="1097" t="s">
        <v>371</v>
      </c>
      <c r="F262" s="1096">
        <v>0</v>
      </c>
      <c r="G262" s="1096">
        <v>3500</v>
      </c>
      <c r="H262" s="1096">
        <v>3500</v>
      </c>
      <c r="I262" s="1096">
        <v>3500</v>
      </c>
      <c r="J262" s="1096">
        <v>3500</v>
      </c>
      <c r="K262" s="1096">
        <v>0</v>
      </c>
      <c r="L262" s="1096">
        <v>0</v>
      </c>
    </row>
    <row r="264" spans="1:12">
      <c r="A264" s="1101" t="s">
        <v>1511</v>
      </c>
      <c r="B264" s="1101" t="s">
        <v>488</v>
      </c>
      <c r="F264" s="1104">
        <v>0</v>
      </c>
      <c r="G264" s="1104">
        <v>20531360.02</v>
      </c>
      <c r="H264" s="1104">
        <v>20531360.02</v>
      </c>
      <c r="I264" s="1104">
        <v>20531360.02</v>
      </c>
      <c r="J264" s="1104">
        <v>20531360.02</v>
      </c>
      <c r="K264" s="1094">
        <v>0</v>
      </c>
      <c r="L264" s="1094">
        <v>0</v>
      </c>
    </row>
    <row r="265" spans="1:12">
      <c r="A265" s="1097" t="s">
        <v>2693</v>
      </c>
      <c r="B265" s="1097" t="s">
        <v>367</v>
      </c>
      <c r="F265" s="1096">
        <v>0</v>
      </c>
      <c r="G265" s="1096">
        <v>17322059.52</v>
      </c>
      <c r="H265" s="1096">
        <v>17322059.52</v>
      </c>
      <c r="I265" s="1096">
        <v>17322059.52</v>
      </c>
      <c r="J265" s="1096">
        <v>17322059.52</v>
      </c>
      <c r="K265" s="1096">
        <v>0</v>
      </c>
      <c r="L265" s="1096">
        <v>0</v>
      </c>
    </row>
    <row r="266" spans="1:12">
      <c r="A266" s="1097" t="s">
        <v>2694</v>
      </c>
      <c r="B266" s="1097" t="s">
        <v>371</v>
      </c>
      <c r="F266" s="1096">
        <v>0</v>
      </c>
      <c r="G266" s="1096">
        <v>3209300.5</v>
      </c>
      <c r="H266" s="1096">
        <v>3209300.5</v>
      </c>
      <c r="I266" s="1096">
        <v>3209300.5</v>
      </c>
      <c r="J266" s="1096">
        <v>3209300.5</v>
      </c>
      <c r="K266" s="1096">
        <v>0</v>
      </c>
      <c r="L266" s="1096">
        <v>0</v>
      </c>
    </row>
    <row r="268" spans="1:12">
      <c r="A268" s="1101" t="s">
        <v>1693</v>
      </c>
      <c r="B268" s="1101" t="s">
        <v>489</v>
      </c>
      <c r="F268" s="1104">
        <v>281163837.36000001</v>
      </c>
      <c r="G268" s="1104">
        <v>759695337.46000004</v>
      </c>
      <c r="H268" s="1104">
        <v>759047526.33000004</v>
      </c>
      <c r="I268" s="1104">
        <v>752434633.69000006</v>
      </c>
      <c r="J268" s="1104">
        <v>752434633.69000006</v>
      </c>
      <c r="K268" s="1094">
        <v>7260703.7700000023</v>
      </c>
      <c r="L268" s="1094">
        <v>7260703.7700000023</v>
      </c>
    </row>
    <row r="269" spans="1:12">
      <c r="A269" s="1097" t="s">
        <v>2693</v>
      </c>
      <c r="B269" s="1097" t="s">
        <v>367</v>
      </c>
      <c r="F269" s="1096">
        <v>281163837.36000001</v>
      </c>
      <c r="G269" s="1096">
        <v>733768538.55999994</v>
      </c>
      <c r="H269" s="1096">
        <v>733120727.42999995</v>
      </c>
      <c r="I269" s="1096">
        <v>733099724.39999998</v>
      </c>
      <c r="J269" s="1096">
        <v>733099724.39999998</v>
      </c>
      <c r="K269" s="1096">
        <v>668814.16</v>
      </c>
      <c r="L269" s="1096">
        <v>668814.16</v>
      </c>
    </row>
    <row r="270" spans="1:12">
      <c r="A270" s="1097" t="s">
        <v>2694</v>
      </c>
      <c r="B270" s="1097" t="s">
        <v>371</v>
      </c>
      <c r="F270" s="1096">
        <v>0</v>
      </c>
      <c r="G270" s="1096">
        <v>456599.8</v>
      </c>
      <c r="H270" s="1096">
        <v>456599.8</v>
      </c>
      <c r="I270" s="1096">
        <v>456599.8</v>
      </c>
      <c r="J270" s="1096">
        <v>456599.8</v>
      </c>
      <c r="K270" s="1096">
        <v>0</v>
      </c>
      <c r="L270" s="1096">
        <v>0</v>
      </c>
    </row>
    <row r="271" spans="1:12">
      <c r="A271" s="1097" t="s">
        <v>2695</v>
      </c>
      <c r="B271" s="1097" t="s">
        <v>370</v>
      </c>
      <c r="F271" s="1096">
        <v>0</v>
      </c>
      <c r="G271" s="1096">
        <v>25470199.100000001</v>
      </c>
      <c r="H271" s="1096">
        <v>25470199.100000001</v>
      </c>
      <c r="I271" s="1096">
        <v>18878309.489999998</v>
      </c>
      <c r="J271" s="1096">
        <v>18878309.489999998</v>
      </c>
      <c r="K271" s="1096">
        <v>6591889.6100000022</v>
      </c>
      <c r="L271" s="1096">
        <v>6591889.6100000022</v>
      </c>
    </row>
    <row r="273" spans="1:12">
      <c r="A273" s="1101" t="s">
        <v>1695</v>
      </c>
      <c r="B273" s="1101" t="s">
        <v>490</v>
      </c>
      <c r="F273" s="1104">
        <v>39344724.939999998</v>
      </c>
      <c r="G273" s="1104">
        <v>41849829.509999998</v>
      </c>
      <c r="H273" s="1104">
        <v>41849829.509999998</v>
      </c>
      <c r="I273" s="1104">
        <v>41849829.509999998</v>
      </c>
      <c r="J273" s="1104">
        <v>41849829.509999998</v>
      </c>
      <c r="K273" s="1094">
        <v>0</v>
      </c>
      <c r="L273" s="1094">
        <v>0</v>
      </c>
    </row>
    <row r="274" spans="1:12">
      <c r="A274" s="1097" t="s">
        <v>2693</v>
      </c>
      <c r="B274" s="1097" t="s">
        <v>367</v>
      </c>
      <c r="F274" s="1096">
        <v>39344724.939999998</v>
      </c>
      <c r="G274" s="1096">
        <v>41849829.509999998</v>
      </c>
      <c r="H274" s="1096">
        <v>41849829.509999998</v>
      </c>
      <c r="I274" s="1096">
        <v>41849829.509999998</v>
      </c>
      <c r="J274" s="1096">
        <v>41849829.509999998</v>
      </c>
      <c r="K274" s="1096">
        <v>0</v>
      </c>
      <c r="L274" s="1096">
        <v>0</v>
      </c>
    </row>
    <row r="276" spans="1:12">
      <c r="A276" s="1101" t="s">
        <v>1699</v>
      </c>
      <c r="B276" s="1101" t="s">
        <v>491</v>
      </c>
      <c r="F276" s="1104">
        <v>6665198.5099999998</v>
      </c>
      <c r="G276" s="1104">
        <v>6957713.3499999996</v>
      </c>
      <c r="H276" s="1104">
        <v>6957713.3499999996</v>
      </c>
      <c r="I276" s="1104">
        <v>6957713.3499999996</v>
      </c>
      <c r="J276" s="1104">
        <v>6957713.3499999996</v>
      </c>
      <c r="K276" s="1094">
        <v>0</v>
      </c>
      <c r="L276" s="1094">
        <v>0</v>
      </c>
    </row>
    <row r="277" spans="1:12">
      <c r="A277" s="1097" t="s">
        <v>2693</v>
      </c>
      <c r="B277" s="1097" t="s">
        <v>367</v>
      </c>
      <c r="F277" s="1096">
        <v>6665198.5099999998</v>
      </c>
      <c r="G277" s="1096">
        <v>6957713.3499999996</v>
      </c>
      <c r="H277" s="1096">
        <v>6957713.3499999996</v>
      </c>
      <c r="I277" s="1096">
        <v>6957713.3499999996</v>
      </c>
      <c r="J277" s="1096">
        <v>6957713.3499999996</v>
      </c>
      <c r="K277" s="1096">
        <v>0</v>
      </c>
      <c r="L277" s="1096">
        <v>0</v>
      </c>
    </row>
    <row r="279" spans="1:12">
      <c r="A279" s="1101" t="s">
        <v>1703</v>
      </c>
      <c r="B279" s="1101" t="s">
        <v>492</v>
      </c>
      <c r="F279" s="1104">
        <v>784371347.83000004</v>
      </c>
      <c r="G279" s="1104">
        <v>786762144.82000005</v>
      </c>
      <c r="H279" s="1104">
        <v>786762144.66999996</v>
      </c>
      <c r="I279" s="1104">
        <v>743939434.23000002</v>
      </c>
      <c r="J279" s="1104">
        <v>743939434.23000002</v>
      </c>
      <c r="K279" s="1094">
        <v>42822710.590000004</v>
      </c>
      <c r="L279" s="1094">
        <v>42822710.590000004</v>
      </c>
    </row>
    <row r="280" spans="1:12">
      <c r="A280" s="1097" t="s">
        <v>2693</v>
      </c>
      <c r="B280" s="1097" t="s">
        <v>367</v>
      </c>
      <c r="F280" s="1096">
        <v>784371347.83000004</v>
      </c>
      <c r="G280" s="1096">
        <v>786762144.82000005</v>
      </c>
      <c r="H280" s="1096">
        <v>786762144.66999996</v>
      </c>
      <c r="I280" s="1096">
        <v>743939434.23000002</v>
      </c>
      <c r="J280" s="1096">
        <v>743939434.23000002</v>
      </c>
      <c r="K280" s="1096">
        <v>42822710.590000004</v>
      </c>
      <c r="L280" s="1096">
        <v>42822710.590000004</v>
      </c>
    </row>
    <row r="282" spans="1:12">
      <c r="A282" s="1101" t="s">
        <v>1705</v>
      </c>
      <c r="B282" s="1101" t="s">
        <v>493</v>
      </c>
      <c r="F282" s="1104">
        <v>520838090.25</v>
      </c>
      <c r="G282" s="1104">
        <v>551076309.37</v>
      </c>
      <c r="H282" s="1104">
        <v>551067872.48000002</v>
      </c>
      <c r="I282" s="1104">
        <v>527459087.98000002</v>
      </c>
      <c r="J282" s="1104">
        <v>527459087.98000002</v>
      </c>
      <c r="K282" s="1094">
        <v>23617221.390000001</v>
      </c>
      <c r="L282" s="1094">
        <v>23617221.390000001</v>
      </c>
    </row>
    <row r="283" spans="1:12">
      <c r="A283" s="1097" t="s">
        <v>2693</v>
      </c>
      <c r="B283" s="1097" t="s">
        <v>367</v>
      </c>
      <c r="F283" s="1096">
        <v>520838090.25</v>
      </c>
      <c r="G283" s="1096">
        <v>551076309.37</v>
      </c>
      <c r="H283" s="1096">
        <v>551067872.48000002</v>
      </c>
      <c r="I283" s="1096">
        <v>527459087.98000002</v>
      </c>
      <c r="J283" s="1096">
        <v>527459087.98000002</v>
      </c>
      <c r="K283" s="1096">
        <v>23617221.390000001</v>
      </c>
      <c r="L283" s="1096">
        <v>23617221.390000001</v>
      </c>
    </row>
    <row r="284" spans="1:12">
      <c r="A284" s="1097" t="s">
        <v>2695</v>
      </c>
      <c r="B284" s="1097" t="s">
        <v>370</v>
      </c>
      <c r="F284" s="1096">
        <v>0</v>
      </c>
      <c r="G284" s="1096">
        <v>0</v>
      </c>
      <c r="H284" s="1096">
        <v>0</v>
      </c>
      <c r="I284" s="1096">
        <v>0</v>
      </c>
      <c r="J284" s="1096">
        <v>0</v>
      </c>
      <c r="K284" s="1096">
        <v>0</v>
      </c>
      <c r="L284" s="1096">
        <v>0</v>
      </c>
    </row>
    <row r="286" spans="1:12">
      <c r="A286" s="1101" t="s">
        <v>1707</v>
      </c>
      <c r="B286" s="1101" t="s">
        <v>494</v>
      </c>
      <c r="F286" s="1104">
        <v>49753175.600000001</v>
      </c>
      <c r="G286" s="1104">
        <v>58842111.509999998</v>
      </c>
      <c r="H286" s="1104">
        <v>58657307.530000001</v>
      </c>
      <c r="I286" s="1104">
        <v>53733220.920000002</v>
      </c>
      <c r="J286" s="1104">
        <v>53733220.920000002</v>
      </c>
      <c r="K286" s="1094">
        <v>5108890.59</v>
      </c>
      <c r="L286" s="1094">
        <v>5108890.59</v>
      </c>
    </row>
    <row r="287" spans="1:12">
      <c r="A287" s="1097" t="s">
        <v>2693</v>
      </c>
      <c r="B287" s="1097" t="s">
        <v>367</v>
      </c>
      <c r="F287" s="1096">
        <v>49753175.600000001</v>
      </c>
      <c r="G287" s="1096">
        <v>58842111.509999998</v>
      </c>
      <c r="H287" s="1096">
        <v>58657307.530000001</v>
      </c>
      <c r="I287" s="1096">
        <v>53733220.920000002</v>
      </c>
      <c r="J287" s="1096">
        <v>53733220.920000002</v>
      </c>
      <c r="K287" s="1096">
        <v>5108890.59</v>
      </c>
      <c r="L287" s="1096">
        <v>5108890.59</v>
      </c>
    </row>
    <row r="289" spans="1:12">
      <c r="A289" s="1101" t="s">
        <v>1713</v>
      </c>
      <c r="B289" s="1101" t="s">
        <v>495</v>
      </c>
      <c r="F289" s="1104">
        <v>113023611.06</v>
      </c>
      <c r="G289" s="1104">
        <v>118189398.58</v>
      </c>
      <c r="H289" s="1104">
        <v>118189398.58</v>
      </c>
      <c r="I289" s="1104">
        <v>118189398.58</v>
      </c>
      <c r="J289" s="1104">
        <v>118189398.58</v>
      </c>
      <c r="K289" s="1094">
        <v>0</v>
      </c>
      <c r="L289" s="1094">
        <v>0</v>
      </c>
    </row>
    <row r="290" spans="1:12">
      <c r="A290" s="1097" t="s">
        <v>2693</v>
      </c>
      <c r="B290" s="1097" t="s">
        <v>367</v>
      </c>
      <c r="F290" s="1096">
        <v>113023611.06</v>
      </c>
      <c r="G290" s="1096">
        <v>117603607.78</v>
      </c>
      <c r="H290" s="1096">
        <v>117603607.78</v>
      </c>
      <c r="I290" s="1096">
        <v>117603607.78</v>
      </c>
      <c r="J290" s="1096">
        <v>117603607.78</v>
      </c>
      <c r="K290" s="1096">
        <v>0</v>
      </c>
      <c r="L290" s="1096">
        <v>0</v>
      </c>
    </row>
    <row r="291" spans="1:12">
      <c r="A291" s="1097" t="s">
        <v>2695</v>
      </c>
      <c r="B291" s="1097" t="s">
        <v>370</v>
      </c>
      <c r="F291" s="1096">
        <v>0</v>
      </c>
      <c r="G291" s="1096">
        <v>585790.80000000005</v>
      </c>
      <c r="H291" s="1096">
        <v>585790.80000000005</v>
      </c>
      <c r="I291" s="1096">
        <v>585790.80000000005</v>
      </c>
      <c r="J291" s="1096">
        <v>585790.80000000005</v>
      </c>
      <c r="K291" s="1096">
        <v>0</v>
      </c>
      <c r="L291" s="1096">
        <v>0</v>
      </c>
    </row>
    <row r="293" spans="1:12">
      <c r="A293" s="1101" t="s">
        <v>1715</v>
      </c>
      <c r="B293" s="1101" t="s">
        <v>496</v>
      </c>
      <c r="F293" s="1104">
        <v>299193423.93000001</v>
      </c>
      <c r="G293" s="1104">
        <v>318789186.79000002</v>
      </c>
      <c r="H293" s="1104">
        <v>318789186.79000002</v>
      </c>
      <c r="I293" s="1104">
        <v>318576827.37</v>
      </c>
      <c r="J293" s="1104">
        <v>318576827.37</v>
      </c>
      <c r="K293" s="1094">
        <v>212359.42</v>
      </c>
      <c r="L293" s="1094">
        <v>212359.42</v>
      </c>
    </row>
    <row r="294" spans="1:12">
      <c r="A294" s="1097" t="s">
        <v>2693</v>
      </c>
      <c r="B294" s="1097" t="s">
        <v>367</v>
      </c>
      <c r="F294" s="1096">
        <v>299193423.93000001</v>
      </c>
      <c r="G294" s="1096">
        <v>308520105.19</v>
      </c>
      <c r="H294" s="1096">
        <v>308520105.19</v>
      </c>
      <c r="I294" s="1096">
        <v>308520105.19</v>
      </c>
      <c r="J294" s="1096">
        <v>308520105.19</v>
      </c>
      <c r="K294" s="1096">
        <v>0</v>
      </c>
      <c r="L294" s="1096">
        <v>0</v>
      </c>
    </row>
    <row r="295" spans="1:12">
      <c r="A295" s="1097" t="s">
        <v>2695</v>
      </c>
      <c r="B295" s="1097" t="s">
        <v>370</v>
      </c>
      <c r="F295" s="1096">
        <v>0</v>
      </c>
      <c r="G295" s="1096">
        <v>10269081.6</v>
      </c>
      <c r="H295" s="1096">
        <v>10269081.6</v>
      </c>
      <c r="I295" s="1096">
        <v>10056722.18</v>
      </c>
      <c r="J295" s="1096">
        <v>10056722.18</v>
      </c>
      <c r="K295" s="1096">
        <v>212359.42</v>
      </c>
      <c r="L295" s="1096">
        <v>212359.42</v>
      </c>
    </row>
    <row r="297" spans="1:12">
      <c r="A297" s="1101" t="s">
        <v>1717</v>
      </c>
      <c r="B297" s="1101" t="s">
        <v>497</v>
      </c>
      <c r="F297" s="1104">
        <v>8937491.1400000006</v>
      </c>
      <c r="G297" s="1104">
        <v>24679958.399999999</v>
      </c>
      <c r="H297" s="1104">
        <v>24679958.399999999</v>
      </c>
      <c r="I297" s="1104">
        <v>24679958.399999999</v>
      </c>
      <c r="J297" s="1104">
        <v>24679958.399999999</v>
      </c>
      <c r="K297" s="1094">
        <v>0</v>
      </c>
      <c r="L297" s="1094">
        <v>0</v>
      </c>
    </row>
    <row r="298" spans="1:12">
      <c r="A298" s="1097" t="s">
        <v>2693</v>
      </c>
      <c r="B298" s="1097" t="s">
        <v>367</v>
      </c>
      <c r="F298" s="1096">
        <v>8937491.1400000006</v>
      </c>
      <c r="G298" s="1096">
        <v>18204648.399999999</v>
      </c>
      <c r="H298" s="1096">
        <v>18204648.399999999</v>
      </c>
      <c r="I298" s="1096">
        <v>18204648.399999999</v>
      </c>
      <c r="J298" s="1096">
        <v>18204648.399999999</v>
      </c>
      <c r="K298" s="1096">
        <v>0</v>
      </c>
      <c r="L298" s="1096">
        <v>0</v>
      </c>
    </row>
    <row r="299" spans="1:12">
      <c r="A299" s="1097" t="s">
        <v>2694</v>
      </c>
      <c r="B299" s="1097" t="s">
        <v>371</v>
      </c>
      <c r="F299" s="1096">
        <v>0</v>
      </c>
      <c r="G299" s="1096">
        <v>25500</v>
      </c>
      <c r="H299" s="1096">
        <v>25500</v>
      </c>
      <c r="I299" s="1096">
        <v>25500</v>
      </c>
      <c r="J299" s="1096">
        <v>25500</v>
      </c>
      <c r="K299" s="1096">
        <v>0</v>
      </c>
      <c r="L299" s="1096">
        <v>0</v>
      </c>
    </row>
    <row r="300" spans="1:12">
      <c r="A300" s="1097" t="s">
        <v>2695</v>
      </c>
      <c r="B300" s="1097" t="s">
        <v>370</v>
      </c>
      <c r="F300" s="1096">
        <v>0</v>
      </c>
      <c r="G300" s="1096">
        <v>6449810</v>
      </c>
      <c r="H300" s="1096">
        <v>6449810</v>
      </c>
      <c r="I300" s="1096">
        <v>6449810</v>
      </c>
      <c r="J300" s="1096">
        <v>6449810</v>
      </c>
      <c r="K300" s="1096">
        <v>0</v>
      </c>
      <c r="L300" s="1096">
        <v>0</v>
      </c>
    </row>
    <row r="302" spans="1:12">
      <c r="A302" s="1101" t="s">
        <v>1719</v>
      </c>
      <c r="B302" s="1101" t="s">
        <v>498</v>
      </c>
      <c r="F302" s="1104">
        <v>1815155.97</v>
      </c>
      <c r="G302" s="1104">
        <v>1435648.95</v>
      </c>
      <c r="H302" s="1104">
        <v>1412020.5</v>
      </c>
      <c r="I302" s="1104">
        <v>1412020.5</v>
      </c>
      <c r="J302" s="1104">
        <v>1412020.5</v>
      </c>
      <c r="K302" s="1094">
        <v>23628.45</v>
      </c>
      <c r="L302" s="1094">
        <v>23628.45</v>
      </c>
    </row>
    <row r="303" spans="1:12">
      <c r="A303" s="1097" t="s">
        <v>2693</v>
      </c>
      <c r="B303" s="1097" t="s">
        <v>367</v>
      </c>
      <c r="F303" s="1096">
        <v>1815155.97</v>
      </c>
      <c r="G303" s="1096">
        <v>1435648.95</v>
      </c>
      <c r="H303" s="1096">
        <v>1412020.5</v>
      </c>
      <c r="I303" s="1096">
        <v>1412020.5</v>
      </c>
      <c r="J303" s="1096">
        <v>1412020.5</v>
      </c>
      <c r="K303" s="1096">
        <v>23628.45</v>
      </c>
      <c r="L303" s="1096">
        <v>23628.45</v>
      </c>
    </row>
    <row r="304" spans="1:12">
      <c r="A304" s="1097" t="s">
        <v>2694</v>
      </c>
      <c r="B304" s="1097" t="s">
        <v>371</v>
      </c>
      <c r="F304" s="1096">
        <v>0</v>
      </c>
      <c r="G304" s="1096">
        <v>0</v>
      </c>
      <c r="H304" s="1096">
        <v>0</v>
      </c>
      <c r="I304" s="1096">
        <v>0</v>
      </c>
      <c r="J304" s="1096">
        <v>0</v>
      </c>
      <c r="K304" s="1096">
        <v>0</v>
      </c>
      <c r="L304" s="1096">
        <v>0</v>
      </c>
    </row>
    <row r="306" spans="1:12">
      <c r="A306" s="1101" t="s">
        <v>1721</v>
      </c>
      <c r="B306" s="1101" t="s">
        <v>499</v>
      </c>
      <c r="F306" s="1104">
        <v>1168960.81</v>
      </c>
      <c r="G306" s="1104">
        <v>943812.5</v>
      </c>
      <c r="H306" s="1104">
        <v>881611.48</v>
      </c>
      <c r="I306" s="1104">
        <v>881611.48</v>
      </c>
      <c r="J306" s="1104">
        <v>881611.48</v>
      </c>
      <c r="K306" s="1094">
        <v>62201.02</v>
      </c>
      <c r="L306" s="1094">
        <v>62201.02</v>
      </c>
    </row>
    <row r="307" spans="1:12">
      <c r="A307" s="1097" t="s">
        <v>2693</v>
      </c>
      <c r="B307" s="1097" t="s">
        <v>367</v>
      </c>
      <c r="F307" s="1096">
        <v>1168960.81</v>
      </c>
      <c r="G307" s="1096">
        <v>943812.5</v>
      </c>
      <c r="H307" s="1096">
        <v>881611.48</v>
      </c>
      <c r="I307" s="1096">
        <v>881611.48</v>
      </c>
      <c r="J307" s="1096">
        <v>881611.48</v>
      </c>
      <c r="K307" s="1096">
        <v>62201.02</v>
      </c>
      <c r="L307" s="1096">
        <v>62201.02</v>
      </c>
    </row>
    <row r="309" spans="1:12">
      <c r="A309" s="1101" t="s">
        <v>1723</v>
      </c>
      <c r="B309" s="1101" t="s">
        <v>500</v>
      </c>
      <c r="F309" s="1104">
        <v>5560420.5300000003</v>
      </c>
      <c r="G309" s="1104">
        <v>4154767.21</v>
      </c>
      <c r="H309" s="1104">
        <v>4154767.21</v>
      </c>
      <c r="I309" s="1104">
        <v>4154767.21</v>
      </c>
      <c r="J309" s="1104">
        <v>4154767.21</v>
      </c>
      <c r="K309" s="1094">
        <v>0</v>
      </c>
      <c r="L309" s="1094">
        <v>0</v>
      </c>
    </row>
    <row r="310" spans="1:12">
      <c r="A310" s="1097" t="s">
        <v>2693</v>
      </c>
      <c r="B310" s="1097" t="s">
        <v>367</v>
      </c>
      <c r="F310" s="1096">
        <v>5560420.5300000003</v>
      </c>
      <c r="G310" s="1096">
        <v>4154767.21</v>
      </c>
      <c r="H310" s="1096">
        <v>4154767.21</v>
      </c>
      <c r="I310" s="1096">
        <v>4154767.21</v>
      </c>
      <c r="J310" s="1096">
        <v>4154767.21</v>
      </c>
      <c r="K310" s="1096">
        <v>0</v>
      </c>
      <c r="L310" s="1096">
        <v>0</v>
      </c>
    </row>
    <row r="312" spans="1:12">
      <c r="A312" s="1101" t="s">
        <v>1725</v>
      </c>
      <c r="B312" s="1101" t="s">
        <v>501</v>
      </c>
      <c r="F312" s="1104">
        <v>10929626.289999999</v>
      </c>
      <c r="G312" s="1104">
        <v>10844102.66</v>
      </c>
      <c r="H312" s="1104">
        <v>10844102.66</v>
      </c>
      <c r="I312" s="1104">
        <v>10844102.66</v>
      </c>
      <c r="J312" s="1104">
        <v>10844102.66</v>
      </c>
      <c r="K312" s="1094">
        <v>0</v>
      </c>
      <c r="L312" s="1094">
        <v>0</v>
      </c>
    </row>
    <row r="313" spans="1:12">
      <c r="A313" s="1097" t="s">
        <v>2693</v>
      </c>
      <c r="B313" s="1097" t="s">
        <v>367</v>
      </c>
      <c r="F313" s="1096">
        <v>10929626.289999999</v>
      </c>
      <c r="G313" s="1096">
        <v>10844102.66</v>
      </c>
      <c r="H313" s="1096">
        <v>10844102.66</v>
      </c>
      <c r="I313" s="1096">
        <v>10844102.66</v>
      </c>
      <c r="J313" s="1096">
        <v>10844102.66</v>
      </c>
      <c r="K313" s="1096">
        <v>0</v>
      </c>
      <c r="L313" s="1096">
        <v>0</v>
      </c>
    </row>
    <row r="315" spans="1:12">
      <c r="A315" s="1101" t="s">
        <v>1729</v>
      </c>
      <c r="B315" s="1101" t="s">
        <v>502</v>
      </c>
      <c r="F315" s="1104">
        <v>4538486.9800000004</v>
      </c>
      <c r="G315" s="1104">
        <v>4617396.76</v>
      </c>
      <c r="H315" s="1104">
        <v>4617396.76</v>
      </c>
      <c r="I315" s="1104">
        <v>4617396.76</v>
      </c>
      <c r="J315" s="1104">
        <v>4617396.76</v>
      </c>
      <c r="K315" s="1094">
        <v>0</v>
      </c>
      <c r="L315" s="1094">
        <v>0</v>
      </c>
    </row>
    <row r="316" spans="1:12">
      <c r="A316" s="1097" t="s">
        <v>2693</v>
      </c>
      <c r="B316" s="1097" t="s">
        <v>367</v>
      </c>
      <c r="F316" s="1096">
        <v>4538486.9800000004</v>
      </c>
      <c r="G316" s="1096">
        <v>4617396.76</v>
      </c>
      <c r="H316" s="1096">
        <v>4617396.76</v>
      </c>
      <c r="I316" s="1096">
        <v>4617396.76</v>
      </c>
      <c r="J316" s="1096">
        <v>4617396.76</v>
      </c>
      <c r="K316" s="1096">
        <v>0</v>
      </c>
      <c r="L316" s="1096">
        <v>0</v>
      </c>
    </row>
    <row r="318" spans="1:12">
      <c r="A318" s="1101" t="s">
        <v>1731</v>
      </c>
      <c r="B318" s="1101" t="s">
        <v>503</v>
      </c>
      <c r="F318" s="1104">
        <v>120912178.90000001</v>
      </c>
      <c r="G318" s="1104">
        <v>130352333.5</v>
      </c>
      <c r="H318" s="1104">
        <v>130352333.5</v>
      </c>
      <c r="I318" s="1104">
        <v>130352333.5</v>
      </c>
      <c r="J318" s="1104">
        <v>130352333.5</v>
      </c>
      <c r="K318" s="1094">
        <v>0</v>
      </c>
      <c r="L318" s="1094">
        <v>0</v>
      </c>
    </row>
    <row r="319" spans="1:12">
      <c r="A319" s="1097" t="s">
        <v>2693</v>
      </c>
      <c r="B319" s="1097" t="s">
        <v>367</v>
      </c>
      <c r="F319" s="1096">
        <v>120912178.90000001</v>
      </c>
      <c r="G319" s="1096">
        <v>130320552.37</v>
      </c>
      <c r="H319" s="1096">
        <v>130320552.37</v>
      </c>
      <c r="I319" s="1096">
        <v>130320552.37</v>
      </c>
      <c r="J319" s="1096">
        <v>130320552.37</v>
      </c>
      <c r="K319" s="1096">
        <v>0</v>
      </c>
      <c r="L319" s="1096">
        <v>0</v>
      </c>
    </row>
    <row r="320" spans="1:12">
      <c r="A320" s="1097" t="s">
        <v>2694</v>
      </c>
      <c r="B320" s="1097" t="s">
        <v>371</v>
      </c>
      <c r="F320" s="1096">
        <v>0</v>
      </c>
      <c r="G320" s="1096">
        <v>31781.13</v>
      </c>
      <c r="H320" s="1096">
        <v>31781.13</v>
      </c>
      <c r="I320" s="1096">
        <v>31781.13</v>
      </c>
      <c r="J320" s="1096">
        <v>31781.13</v>
      </c>
      <c r="K320" s="1096">
        <v>0</v>
      </c>
      <c r="L320" s="1096">
        <v>0</v>
      </c>
    </row>
    <row r="322" spans="1:12">
      <c r="A322" s="1101" t="s">
        <v>1733</v>
      </c>
      <c r="B322" s="1101" t="s">
        <v>504</v>
      </c>
      <c r="F322" s="1104">
        <v>63326263.210000001</v>
      </c>
      <c r="G322" s="1104">
        <v>89128027.310000002</v>
      </c>
      <c r="H322" s="1104">
        <v>89128027.310000002</v>
      </c>
      <c r="I322" s="1104">
        <v>89128027.310000002</v>
      </c>
      <c r="J322" s="1104">
        <v>89128027.310000002</v>
      </c>
      <c r="K322" s="1094">
        <v>0</v>
      </c>
      <c r="L322" s="1094">
        <v>0</v>
      </c>
    </row>
    <row r="323" spans="1:12">
      <c r="A323" s="1097" t="s">
        <v>2693</v>
      </c>
      <c r="B323" s="1097" t="s">
        <v>367</v>
      </c>
      <c r="F323" s="1096">
        <v>62211498.329999998</v>
      </c>
      <c r="G323" s="1096">
        <v>74138816.5</v>
      </c>
      <c r="H323" s="1096">
        <v>74138816.5</v>
      </c>
      <c r="I323" s="1096">
        <v>74138816.5</v>
      </c>
      <c r="J323" s="1096">
        <v>74138816.5</v>
      </c>
      <c r="K323" s="1096">
        <v>0</v>
      </c>
      <c r="L323" s="1096">
        <v>0</v>
      </c>
    </row>
    <row r="324" spans="1:12">
      <c r="A324" s="1097" t="s">
        <v>2694</v>
      </c>
      <c r="B324" s="1097" t="s">
        <v>371</v>
      </c>
      <c r="F324" s="1096">
        <v>1114764.8799999999</v>
      </c>
      <c r="G324" s="1096">
        <v>14989210.810000001</v>
      </c>
      <c r="H324" s="1096">
        <v>14989210.810000001</v>
      </c>
      <c r="I324" s="1096">
        <v>14989210.810000001</v>
      </c>
      <c r="J324" s="1096">
        <v>14989210.810000001</v>
      </c>
      <c r="K324" s="1096">
        <v>0</v>
      </c>
      <c r="L324" s="1096">
        <v>0</v>
      </c>
    </row>
    <row r="326" spans="1:12">
      <c r="A326" s="1101" t="s">
        <v>1735</v>
      </c>
      <c r="B326" s="1101" t="s">
        <v>505</v>
      </c>
      <c r="F326" s="1104">
        <v>4914790.2699999996</v>
      </c>
      <c r="G326" s="1104">
        <v>4704292.68</v>
      </c>
      <c r="H326" s="1104">
        <v>4704292.68</v>
      </c>
      <c r="I326" s="1104">
        <v>4704292.68</v>
      </c>
      <c r="J326" s="1104">
        <v>4704292.68</v>
      </c>
      <c r="K326" s="1094">
        <v>0</v>
      </c>
      <c r="L326" s="1094">
        <v>0</v>
      </c>
    </row>
    <row r="327" spans="1:12">
      <c r="A327" s="1097" t="s">
        <v>2693</v>
      </c>
      <c r="B327" s="1097" t="s">
        <v>367</v>
      </c>
      <c r="F327" s="1096">
        <v>4914790.2699999996</v>
      </c>
      <c r="G327" s="1096">
        <v>4704292.68</v>
      </c>
      <c r="H327" s="1096">
        <v>4704292.68</v>
      </c>
      <c r="I327" s="1096">
        <v>4704292.68</v>
      </c>
      <c r="J327" s="1096">
        <v>4704292.68</v>
      </c>
      <c r="K327" s="1096">
        <v>0</v>
      </c>
      <c r="L327" s="1096">
        <v>0</v>
      </c>
    </row>
    <row r="329" spans="1:12">
      <c r="A329" s="1101" t="s">
        <v>1737</v>
      </c>
      <c r="B329" s="1101" t="s">
        <v>506</v>
      </c>
      <c r="F329" s="1104">
        <v>78572510.920000002</v>
      </c>
      <c r="G329" s="1104">
        <v>81148841.459999993</v>
      </c>
      <c r="H329" s="1104">
        <v>81148841.459999993</v>
      </c>
      <c r="I329" s="1104">
        <v>81148841.459999993</v>
      </c>
      <c r="J329" s="1104">
        <v>81148841.459999993</v>
      </c>
      <c r="K329" s="1094">
        <v>0</v>
      </c>
      <c r="L329" s="1094">
        <v>0</v>
      </c>
    </row>
    <row r="330" spans="1:12">
      <c r="A330" s="1097" t="s">
        <v>2693</v>
      </c>
      <c r="B330" s="1097" t="s">
        <v>367</v>
      </c>
      <c r="F330" s="1096">
        <v>78572510.920000002</v>
      </c>
      <c r="G330" s="1096">
        <v>81016146.659999996</v>
      </c>
      <c r="H330" s="1096">
        <v>81016146.659999996</v>
      </c>
      <c r="I330" s="1096">
        <v>81016146.659999996</v>
      </c>
      <c r="J330" s="1096">
        <v>81016146.659999996</v>
      </c>
      <c r="K330" s="1096">
        <v>0</v>
      </c>
      <c r="L330" s="1096">
        <v>0</v>
      </c>
    </row>
    <row r="331" spans="1:12">
      <c r="A331" s="1097" t="s">
        <v>2694</v>
      </c>
      <c r="B331" s="1097" t="s">
        <v>371</v>
      </c>
      <c r="F331" s="1096">
        <v>0</v>
      </c>
      <c r="G331" s="1096">
        <v>132694.79999999999</v>
      </c>
      <c r="H331" s="1096">
        <v>132694.79999999999</v>
      </c>
      <c r="I331" s="1096">
        <v>132694.79999999999</v>
      </c>
      <c r="J331" s="1096">
        <v>132694.79999999999</v>
      </c>
      <c r="K331" s="1096">
        <v>0</v>
      </c>
      <c r="L331" s="1096">
        <v>0</v>
      </c>
    </row>
    <row r="333" spans="1:12">
      <c r="A333" s="1101" t="s">
        <v>1739</v>
      </c>
      <c r="B333" s="1101" t="s">
        <v>507</v>
      </c>
      <c r="F333" s="1104">
        <v>37084866.170000002</v>
      </c>
      <c r="G333" s="1104">
        <v>50916108.130000003</v>
      </c>
      <c r="H333" s="1104">
        <v>50916108.130000003</v>
      </c>
      <c r="I333" s="1104">
        <v>43205952.719999999</v>
      </c>
      <c r="J333" s="1104">
        <v>43205952.719999999</v>
      </c>
      <c r="K333" s="1094">
        <v>7710155.4100000001</v>
      </c>
      <c r="L333" s="1094">
        <v>7710155.4100000001</v>
      </c>
    </row>
    <row r="334" spans="1:12">
      <c r="A334" s="1097" t="s">
        <v>2693</v>
      </c>
      <c r="B334" s="1097" t="s">
        <v>367</v>
      </c>
      <c r="F334" s="1096">
        <v>29249621.559999999</v>
      </c>
      <c r="G334" s="1096">
        <v>48272991.950000003</v>
      </c>
      <c r="H334" s="1096">
        <v>48272991.950000003</v>
      </c>
      <c r="I334" s="1096">
        <v>40562836.539999999</v>
      </c>
      <c r="J334" s="1096">
        <v>40562836.539999999</v>
      </c>
      <c r="K334" s="1096">
        <v>7710155.4100000001</v>
      </c>
      <c r="L334" s="1096">
        <v>7710155.4100000001</v>
      </c>
    </row>
    <row r="335" spans="1:12">
      <c r="A335" s="1097" t="s">
        <v>2694</v>
      </c>
      <c r="B335" s="1097" t="s">
        <v>371</v>
      </c>
      <c r="F335" s="1096">
        <v>508779.94</v>
      </c>
      <c r="G335" s="1096">
        <v>18209.68</v>
      </c>
      <c r="H335" s="1096">
        <v>18209.68</v>
      </c>
      <c r="I335" s="1096">
        <v>18209.68</v>
      </c>
      <c r="J335" s="1096">
        <v>18209.68</v>
      </c>
      <c r="K335" s="1096">
        <v>0</v>
      </c>
      <c r="L335" s="1096">
        <v>0</v>
      </c>
    </row>
    <row r="336" spans="1:12">
      <c r="A336" s="1097" t="s">
        <v>2695</v>
      </c>
      <c r="B336" s="1097" t="s">
        <v>370</v>
      </c>
      <c r="F336" s="1096">
        <v>7326464.6699999999</v>
      </c>
      <c r="G336" s="1096">
        <v>2624906.5</v>
      </c>
      <c r="H336" s="1096">
        <v>2624906.5</v>
      </c>
      <c r="I336" s="1096">
        <v>2624906.5</v>
      </c>
      <c r="J336" s="1096">
        <v>2624906.5</v>
      </c>
      <c r="K336" s="1096">
        <v>0</v>
      </c>
      <c r="L336" s="1096">
        <v>0</v>
      </c>
    </row>
    <row r="338" spans="1:12">
      <c r="A338" s="1101" t="s">
        <v>1741</v>
      </c>
      <c r="B338" s="1101" t="s">
        <v>508</v>
      </c>
      <c r="F338" s="1104">
        <v>510514428.87</v>
      </c>
      <c r="G338" s="1104">
        <v>501655922.49000001</v>
      </c>
      <c r="H338" s="1104">
        <v>501655922.49000001</v>
      </c>
      <c r="I338" s="1104">
        <v>500898071.44999999</v>
      </c>
      <c r="J338" s="1104">
        <v>500898071.44999999</v>
      </c>
      <c r="K338" s="1094">
        <v>757851.04</v>
      </c>
      <c r="L338" s="1094">
        <v>757851.04</v>
      </c>
    </row>
    <row r="339" spans="1:12">
      <c r="A339" s="1097" t="s">
        <v>2693</v>
      </c>
      <c r="B339" s="1097" t="s">
        <v>367</v>
      </c>
      <c r="F339" s="1096">
        <v>510514428.87</v>
      </c>
      <c r="G339" s="1096">
        <v>501655922.49000001</v>
      </c>
      <c r="H339" s="1096">
        <v>501655922.49000001</v>
      </c>
      <c r="I339" s="1096">
        <v>500898071.44999999</v>
      </c>
      <c r="J339" s="1096">
        <v>500898071.44999999</v>
      </c>
      <c r="K339" s="1096">
        <v>757851.04</v>
      </c>
      <c r="L339" s="1096">
        <v>757851.04</v>
      </c>
    </row>
    <row r="341" spans="1:12">
      <c r="A341" s="1101" t="s">
        <v>1743</v>
      </c>
      <c r="B341" s="1101" t="s">
        <v>509</v>
      </c>
      <c r="F341" s="1104">
        <v>28140222.620000001</v>
      </c>
      <c r="G341" s="1104">
        <v>32392225.98</v>
      </c>
      <c r="H341" s="1104">
        <v>32392225.98</v>
      </c>
      <c r="I341" s="1104">
        <v>32392225.98</v>
      </c>
      <c r="J341" s="1104">
        <v>32392225.98</v>
      </c>
      <c r="K341" s="1094">
        <v>0</v>
      </c>
      <c r="L341" s="1094">
        <v>0</v>
      </c>
    </row>
    <row r="342" spans="1:12">
      <c r="A342" s="1097" t="s">
        <v>2693</v>
      </c>
      <c r="B342" s="1097" t="s">
        <v>367</v>
      </c>
      <c r="F342" s="1096">
        <v>28140222.620000001</v>
      </c>
      <c r="G342" s="1096">
        <v>32392225.98</v>
      </c>
      <c r="H342" s="1096">
        <v>32392225.98</v>
      </c>
      <c r="I342" s="1096">
        <v>32392225.98</v>
      </c>
      <c r="J342" s="1096">
        <v>32392225.98</v>
      </c>
      <c r="K342" s="1096">
        <v>0</v>
      </c>
      <c r="L342" s="1096">
        <v>0</v>
      </c>
    </row>
    <row r="344" spans="1:12">
      <c r="A344" s="1101" t="s">
        <v>1747</v>
      </c>
      <c r="B344" s="1101" t="s">
        <v>510</v>
      </c>
      <c r="F344" s="1104">
        <v>7925896.3200000003</v>
      </c>
      <c r="G344" s="1104">
        <v>8013516.6299999999</v>
      </c>
      <c r="H344" s="1104">
        <v>8012938.1399999997</v>
      </c>
      <c r="I344" s="1104">
        <v>8012938.1399999997</v>
      </c>
      <c r="J344" s="1104">
        <v>8012938.1399999997</v>
      </c>
      <c r="K344" s="1094">
        <v>578.49</v>
      </c>
      <c r="L344" s="1094">
        <v>578.49</v>
      </c>
    </row>
    <row r="345" spans="1:12">
      <c r="A345" s="1097" t="s">
        <v>2693</v>
      </c>
      <c r="B345" s="1097" t="s">
        <v>367</v>
      </c>
      <c r="F345" s="1096">
        <v>7925896.3200000003</v>
      </c>
      <c r="G345" s="1096">
        <v>8013516.6299999999</v>
      </c>
      <c r="H345" s="1096">
        <v>8012938.1399999997</v>
      </c>
      <c r="I345" s="1096">
        <v>8012938.1399999997</v>
      </c>
      <c r="J345" s="1096">
        <v>8012938.1399999997</v>
      </c>
      <c r="K345" s="1096">
        <v>578.49</v>
      </c>
      <c r="L345" s="1096">
        <v>578.49</v>
      </c>
    </row>
    <row r="346" spans="1:12">
      <c r="A346" s="1097" t="s">
        <v>2695</v>
      </c>
      <c r="B346" s="1097" t="s">
        <v>370</v>
      </c>
      <c r="F346" s="1096">
        <v>0</v>
      </c>
      <c r="G346" s="1096">
        <v>0</v>
      </c>
      <c r="H346" s="1096">
        <v>0</v>
      </c>
      <c r="I346" s="1096">
        <v>0</v>
      </c>
      <c r="J346" s="1096">
        <v>0</v>
      </c>
      <c r="K346" s="1096">
        <v>0</v>
      </c>
      <c r="L346" s="1096">
        <v>0</v>
      </c>
    </row>
    <row r="348" spans="1:12">
      <c r="A348" s="1101" t="s">
        <v>1751</v>
      </c>
      <c r="B348" s="1101" t="s">
        <v>511</v>
      </c>
      <c r="F348" s="1104">
        <v>0</v>
      </c>
      <c r="G348" s="1104">
        <v>19175214</v>
      </c>
      <c r="H348" s="1104">
        <v>19175214</v>
      </c>
      <c r="I348" s="1104">
        <v>19175214</v>
      </c>
      <c r="J348" s="1104">
        <v>19175214</v>
      </c>
      <c r="K348" s="1094">
        <v>0</v>
      </c>
      <c r="L348" s="1094">
        <v>0</v>
      </c>
    </row>
    <row r="349" spans="1:12">
      <c r="A349" s="1097" t="s">
        <v>2693</v>
      </c>
      <c r="B349" s="1097" t="s">
        <v>367</v>
      </c>
      <c r="F349" s="1096">
        <v>0</v>
      </c>
      <c r="G349" s="1096">
        <v>19175214</v>
      </c>
      <c r="H349" s="1096">
        <v>19175214</v>
      </c>
      <c r="I349" s="1096">
        <v>19175214</v>
      </c>
      <c r="J349" s="1096">
        <v>19175214</v>
      </c>
      <c r="K349" s="1096">
        <v>0</v>
      </c>
      <c r="L349" s="1096">
        <v>0</v>
      </c>
    </row>
    <row r="351" spans="1:12">
      <c r="A351" s="1101" t="s">
        <v>1753</v>
      </c>
      <c r="B351" s="1101" t="s">
        <v>512</v>
      </c>
      <c r="F351" s="1104">
        <v>0</v>
      </c>
      <c r="G351" s="1104">
        <v>10107500</v>
      </c>
      <c r="H351" s="1104">
        <v>10107500</v>
      </c>
      <c r="I351" s="1104">
        <v>10107500</v>
      </c>
      <c r="J351" s="1104">
        <v>10107500</v>
      </c>
      <c r="K351" s="1094">
        <v>0</v>
      </c>
      <c r="L351" s="1094">
        <v>0</v>
      </c>
    </row>
    <row r="352" spans="1:12">
      <c r="A352" s="1097" t="s">
        <v>2693</v>
      </c>
      <c r="B352" s="1097" t="s">
        <v>367</v>
      </c>
      <c r="F352" s="1096">
        <v>0</v>
      </c>
      <c r="G352" s="1096">
        <v>10107500</v>
      </c>
      <c r="H352" s="1096">
        <v>10107500</v>
      </c>
      <c r="I352" s="1096">
        <v>10107500</v>
      </c>
      <c r="J352" s="1096">
        <v>10107500</v>
      </c>
      <c r="K352" s="1096">
        <v>0</v>
      </c>
      <c r="L352" s="1096">
        <v>0</v>
      </c>
    </row>
    <row r="354" spans="1:12">
      <c r="A354" s="1101" t="s">
        <v>1755</v>
      </c>
      <c r="B354" s="1101" t="s">
        <v>513</v>
      </c>
      <c r="F354" s="1104">
        <v>45198072.280000001</v>
      </c>
      <c r="G354" s="1104">
        <v>54013238.659999996</v>
      </c>
      <c r="H354" s="1104">
        <v>54013141.5</v>
      </c>
      <c r="I354" s="1104">
        <v>54013141.5</v>
      </c>
      <c r="J354" s="1104">
        <v>54013141.5</v>
      </c>
      <c r="K354" s="1094">
        <v>97.16</v>
      </c>
      <c r="L354" s="1094">
        <v>97.16</v>
      </c>
    </row>
    <row r="355" spans="1:12">
      <c r="A355" s="1097" t="s">
        <v>2693</v>
      </c>
      <c r="B355" s="1097" t="s">
        <v>367</v>
      </c>
      <c r="F355" s="1096">
        <v>45198072.280000001</v>
      </c>
      <c r="G355" s="1096">
        <v>54013238.659999996</v>
      </c>
      <c r="H355" s="1096">
        <v>54013141.5</v>
      </c>
      <c r="I355" s="1096">
        <v>54013141.5</v>
      </c>
      <c r="J355" s="1096">
        <v>54013141.5</v>
      </c>
      <c r="K355" s="1096">
        <v>97.16</v>
      </c>
      <c r="L355" s="1096">
        <v>97.16</v>
      </c>
    </row>
    <row r="356" spans="1:12">
      <c r="A356" s="1097" t="s">
        <v>2695</v>
      </c>
      <c r="B356" s="1097" t="s">
        <v>370</v>
      </c>
      <c r="F356" s="1096">
        <v>0</v>
      </c>
      <c r="G356" s="1096">
        <v>0</v>
      </c>
      <c r="H356" s="1096">
        <v>0</v>
      </c>
      <c r="I356" s="1096">
        <v>0</v>
      </c>
      <c r="J356" s="1096">
        <v>0</v>
      </c>
      <c r="K356" s="1096">
        <v>0</v>
      </c>
      <c r="L356" s="1096">
        <v>0</v>
      </c>
    </row>
    <row r="358" spans="1:12">
      <c r="A358" s="1101" t="s">
        <v>1757</v>
      </c>
      <c r="B358" s="1101" t="s">
        <v>514</v>
      </c>
      <c r="F358" s="1104">
        <v>27797821.989999998</v>
      </c>
      <c r="G358" s="1104">
        <v>26891623.260000002</v>
      </c>
      <c r="H358" s="1104">
        <v>26891581.93</v>
      </c>
      <c r="I358" s="1104">
        <v>26891581.93</v>
      </c>
      <c r="J358" s="1104">
        <v>26891581.93</v>
      </c>
      <c r="K358" s="1094">
        <v>41.33</v>
      </c>
      <c r="L358" s="1094">
        <v>41.33</v>
      </c>
    </row>
    <row r="359" spans="1:12">
      <c r="A359" s="1097" t="s">
        <v>2693</v>
      </c>
      <c r="B359" s="1097" t="s">
        <v>367</v>
      </c>
      <c r="F359" s="1096">
        <v>27797821.989999998</v>
      </c>
      <c r="G359" s="1096">
        <v>26349687.140000001</v>
      </c>
      <c r="H359" s="1096">
        <v>26349645.809999999</v>
      </c>
      <c r="I359" s="1096">
        <v>26349645.809999999</v>
      </c>
      <c r="J359" s="1096">
        <v>26349645.809999999</v>
      </c>
      <c r="K359" s="1096">
        <v>41.33</v>
      </c>
      <c r="L359" s="1096">
        <v>41.33</v>
      </c>
    </row>
    <row r="360" spans="1:12">
      <c r="A360" s="1097" t="s">
        <v>2694</v>
      </c>
      <c r="B360" s="1097" t="s">
        <v>371</v>
      </c>
      <c r="F360" s="1096">
        <v>0</v>
      </c>
      <c r="G360" s="1096">
        <v>541936.12</v>
      </c>
      <c r="H360" s="1096">
        <v>541936.12</v>
      </c>
      <c r="I360" s="1096">
        <v>541936.12</v>
      </c>
      <c r="J360" s="1096">
        <v>541936.12</v>
      </c>
      <c r="K360" s="1096">
        <v>0</v>
      </c>
      <c r="L360" s="1096">
        <v>0</v>
      </c>
    </row>
    <row r="362" spans="1:12">
      <c r="A362" s="1101" t="s">
        <v>1759</v>
      </c>
      <c r="B362" s="1101" t="s">
        <v>515</v>
      </c>
      <c r="F362" s="1104">
        <v>15673167.779999999</v>
      </c>
      <c r="G362" s="1104">
        <v>20561199.129999999</v>
      </c>
      <c r="H362" s="1104">
        <v>20561199.129999999</v>
      </c>
      <c r="I362" s="1104">
        <v>20561199.129999999</v>
      </c>
      <c r="J362" s="1104">
        <v>20561199.129999999</v>
      </c>
      <c r="K362" s="1094">
        <v>0</v>
      </c>
      <c r="L362" s="1094">
        <v>0</v>
      </c>
    </row>
    <row r="363" spans="1:12">
      <c r="A363" s="1097" t="s">
        <v>2693</v>
      </c>
      <c r="B363" s="1097" t="s">
        <v>367</v>
      </c>
      <c r="F363" s="1096">
        <v>14673167.779999999</v>
      </c>
      <c r="G363" s="1096">
        <v>19561264.140000001</v>
      </c>
      <c r="H363" s="1096">
        <v>19561264.140000001</v>
      </c>
      <c r="I363" s="1096">
        <v>19561264.140000001</v>
      </c>
      <c r="J363" s="1096">
        <v>19561264.140000001</v>
      </c>
      <c r="K363" s="1096">
        <v>0</v>
      </c>
      <c r="L363" s="1096">
        <v>0</v>
      </c>
    </row>
    <row r="364" spans="1:12">
      <c r="A364" s="1097" t="s">
        <v>2695</v>
      </c>
      <c r="B364" s="1097" t="s">
        <v>370</v>
      </c>
      <c r="F364" s="1096">
        <v>1000000</v>
      </c>
      <c r="G364" s="1096">
        <v>999934.99</v>
      </c>
      <c r="H364" s="1096">
        <v>999934.99</v>
      </c>
      <c r="I364" s="1096">
        <v>999934.99</v>
      </c>
      <c r="J364" s="1096">
        <v>999934.99</v>
      </c>
      <c r="K364" s="1096">
        <v>0</v>
      </c>
      <c r="L364" s="1096">
        <v>0</v>
      </c>
    </row>
    <row r="366" spans="1:12">
      <c r="A366" s="1101" t="s">
        <v>1761</v>
      </c>
      <c r="B366" s="1101" t="s">
        <v>516</v>
      </c>
      <c r="F366" s="1104">
        <v>15987518</v>
      </c>
      <c r="G366" s="1104">
        <v>16196633.6</v>
      </c>
      <c r="H366" s="1104">
        <v>15715887.6</v>
      </c>
      <c r="I366" s="1104">
        <v>14994786.630000001</v>
      </c>
      <c r="J366" s="1104">
        <v>14994786.630000001</v>
      </c>
      <c r="K366" s="1094">
        <v>1201846.97</v>
      </c>
      <c r="L366" s="1094">
        <v>1201846.97</v>
      </c>
    </row>
    <row r="367" spans="1:12">
      <c r="A367" s="1097" t="s">
        <v>2693</v>
      </c>
      <c r="B367" s="1097" t="s">
        <v>367</v>
      </c>
      <c r="F367" s="1096">
        <v>15987518</v>
      </c>
      <c r="G367" s="1096">
        <v>16196633.6</v>
      </c>
      <c r="H367" s="1096">
        <v>15715887.6</v>
      </c>
      <c r="I367" s="1096">
        <v>14994786.630000001</v>
      </c>
      <c r="J367" s="1096">
        <v>14994786.630000001</v>
      </c>
      <c r="K367" s="1096">
        <v>1201846.97</v>
      </c>
      <c r="L367" s="1096">
        <v>1201846.97</v>
      </c>
    </row>
    <row r="369" spans="1:12">
      <c r="A369" s="1101" t="s">
        <v>1763</v>
      </c>
      <c r="B369" s="1101" t="s">
        <v>517</v>
      </c>
      <c r="F369" s="1104">
        <v>16164495</v>
      </c>
      <c r="G369" s="1104">
        <v>16181769.199999999</v>
      </c>
      <c r="H369" s="1104">
        <v>16181767.390000001</v>
      </c>
      <c r="I369" s="1104">
        <v>16158012.390000001</v>
      </c>
      <c r="J369" s="1104">
        <v>16158012.390000001</v>
      </c>
      <c r="K369" s="1094">
        <v>23756.81</v>
      </c>
      <c r="L369" s="1094">
        <v>23756.81</v>
      </c>
    </row>
    <row r="370" spans="1:12">
      <c r="A370" s="1097" t="s">
        <v>2693</v>
      </c>
      <c r="B370" s="1097" t="s">
        <v>367</v>
      </c>
      <c r="F370" s="1096">
        <v>16164495</v>
      </c>
      <c r="G370" s="1096">
        <v>16181769.199999999</v>
      </c>
      <c r="H370" s="1096">
        <v>16181767.390000001</v>
      </c>
      <c r="I370" s="1096">
        <v>16158012.390000001</v>
      </c>
      <c r="J370" s="1096">
        <v>16158012.390000001</v>
      </c>
      <c r="K370" s="1096">
        <v>23756.81</v>
      </c>
      <c r="L370" s="1096">
        <v>23756.81</v>
      </c>
    </row>
    <row r="372" spans="1:12">
      <c r="A372" s="1101" t="s">
        <v>1767</v>
      </c>
      <c r="B372" s="1101" t="s">
        <v>518</v>
      </c>
      <c r="F372" s="1104">
        <v>37328302.549999997</v>
      </c>
      <c r="G372" s="1104">
        <v>37104168.630000003</v>
      </c>
      <c r="H372" s="1104">
        <v>37104168.630000003</v>
      </c>
      <c r="I372" s="1104">
        <v>37104168.630000003</v>
      </c>
      <c r="J372" s="1104">
        <v>36942942.630000003</v>
      </c>
      <c r="K372" s="1094">
        <v>0</v>
      </c>
      <c r="L372" s="1094">
        <v>161226</v>
      </c>
    </row>
    <row r="373" spans="1:12">
      <c r="A373" s="1097" t="s">
        <v>2693</v>
      </c>
      <c r="B373" s="1097" t="s">
        <v>367</v>
      </c>
      <c r="F373" s="1096">
        <v>37328302.549999997</v>
      </c>
      <c r="G373" s="1096">
        <v>37104168.630000003</v>
      </c>
      <c r="H373" s="1096">
        <v>37104168.630000003</v>
      </c>
      <c r="I373" s="1096">
        <v>37104168.630000003</v>
      </c>
      <c r="J373" s="1096">
        <v>36942942.630000003</v>
      </c>
      <c r="K373" s="1096">
        <v>0</v>
      </c>
      <c r="L373" s="1096">
        <v>161226</v>
      </c>
    </row>
    <row r="375" spans="1:12">
      <c r="A375" s="1101" t="s">
        <v>1769</v>
      </c>
      <c r="B375" s="1101" t="s">
        <v>519</v>
      </c>
      <c r="F375" s="1104">
        <v>267855346</v>
      </c>
      <c r="G375" s="1104">
        <v>325564076.88000005</v>
      </c>
      <c r="H375" s="1104">
        <v>325564076.88000005</v>
      </c>
      <c r="I375" s="1104">
        <v>325564076.88000005</v>
      </c>
      <c r="J375" s="1104">
        <v>325564076.88000005</v>
      </c>
      <c r="K375" s="1094">
        <v>0</v>
      </c>
      <c r="L375" s="1094">
        <v>0</v>
      </c>
    </row>
    <row r="376" spans="1:12">
      <c r="A376" s="1097" t="s">
        <v>2693</v>
      </c>
      <c r="B376" s="1097" t="s">
        <v>367</v>
      </c>
      <c r="F376" s="1096">
        <v>267855346</v>
      </c>
      <c r="G376" s="1096">
        <v>322607385.88000005</v>
      </c>
      <c r="H376" s="1096">
        <v>322607385.88000005</v>
      </c>
      <c r="I376" s="1096">
        <v>322607385.88000005</v>
      </c>
      <c r="J376" s="1096">
        <v>322607385.88000005</v>
      </c>
      <c r="K376" s="1096">
        <v>0</v>
      </c>
      <c r="L376" s="1096">
        <v>0</v>
      </c>
    </row>
    <row r="377" spans="1:12">
      <c r="A377" s="1097" t="s">
        <v>2694</v>
      </c>
      <c r="B377" s="1097" t="s">
        <v>371</v>
      </c>
      <c r="F377" s="1096">
        <v>0</v>
      </c>
      <c r="G377" s="1096">
        <v>2956691</v>
      </c>
      <c r="H377" s="1096">
        <v>2956691</v>
      </c>
      <c r="I377" s="1096">
        <v>2956691</v>
      </c>
      <c r="J377" s="1096">
        <v>2956691</v>
      </c>
      <c r="K377" s="1096">
        <v>0</v>
      </c>
      <c r="L377" s="1096">
        <v>0</v>
      </c>
    </row>
    <row r="378" spans="1:12">
      <c r="A378" s="1097" t="s">
        <v>2695</v>
      </c>
      <c r="B378" s="1097" t="s">
        <v>370</v>
      </c>
      <c r="F378" s="1096">
        <v>0</v>
      </c>
      <c r="G378" s="1096">
        <v>0</v>
      </c>
      <c r="H378" s="1096">
        <v>0</v>
      </c>
      <c r="I378" s="1096">
        <v>0</v>
      </c>
      <c r="J378" s="1096">
        <v>0</v>
      </c>
      <c r="K378" s="1096">
        <v>0</v>
      </c>
      <c r="L378" s="1096">
        <v>0</v>
      </c>
    </row>
    <row r="380" spans="1:12">
      <c r="A380" s="1101" t="s">
        <v>1771</v>
      </c>
      <c r="B380" s="1101" t="s">
        <v>520</v>
      </c>
      <c r="F380" s="1104">
        <v>1172672944.4000001</v>
      </c>
      <c r="G380" s="1104">
        <v>1721455995.73</v>
      </c>
      <c r="H380" s="1104">
        <v>1721455995.73</v>
      </c>
      <c r="I380" s="1104">
        <v>1721455995.73</v>
      </c>
      <c r="J380" s="1104">
        <v>1721455995.73</v>
      </c>
      <c r="K380" s="1094">
        <v>0</v>
      </c>
      <c r="L380" s="1094">
        <v>0</v>
      </c>
    </row>
    <row r="381" spans="1:12">
      <c r="A381" s="1097" t="s">
        <v>2693</v>
      </c>
      <c r="B381" s="1097" t="s">
        <v>367</v>
      </c>
      <c r="F381" s="1096">
        <v>1172672944.4000001</v>
      </c>
      <c r="G381" s="1096">
        <v>1721455995.73</v>
      </c>
      <c r="H381" s="1096">
        <v>1721455995.73</v>
      </c>
      <c r="I381" s="1096">
        <v>1721455995.73</v>
      </c>
      <c r="J381" s="1096">
        <v>1721455995.73</v>
      </c>
      <c r="K381" s="1096">
        <v>0</v>
      </c>
      <c r="L381" s="1096">
        <v>0</v>
      </c>
    </row>
    <row r="382" spans="1:12">
      <c r="A382" s="1097" t="s">
        <v>2695</v>
      </c>
      <c r="B382" s="1097" t="s">
        <v>370</v>
      </c>
      <c r="F382" s="1096">
        <v>0</v>
      </c>
      <c r="G382" s="1096">
        <v>0</v>
      </c>
      <c r="H382" s="1096">
        <v>0</v>
      </c>
      <c r="I382" s="1096">
        <v>0</v>
      </c>
      <c r="J382" s="1096">
        <v>0</v>
      </c>
      <c r="K382" s="1096">
        <v>0</v>
      </c>
      <c r="L382" s="1096">
        <v>0</v>
      </c>
    </row>
    <row r="384" spans="1:12">
      <c r="A384" s="1101" t="s">
        <v>1773</v>
      </c>
      <c r="B384" s="1101" t="s">
        <v>521</v>
      </c>
      <c r="F384" s="1104">
        <v>401310656.30000001</v>
      </c>
      <c r="G384" s="1104">
        <v>496234545.67000002</v>
      </c>
      <c r="H384" s="1104">
        <v>496234545.67000002</v>
      </c>
      <c r="I384" s="1104">
        <v>495128656.10000002</v>
      </c>
      <c r="J384" s="1104">
        <v>495128656.10000002</v>
      </c>
      <c r="K384" s="1094">
        <v>1105889.57</v>
      </c>
      <c r="L384" s="1094">
        <v>1105889.57</v>
      </c>
    </row>
    <row r="385" spans="1:12">
      <c r="A385" s="1097" t="s">
        <v>2693</v>
      </c>
      <c r="B385" s="1097" t="s">
        <v>367</v>
      </c>
      <c r="F385" s="1096">
        <v>401310656.30000001</v>
      </c>
      <c r="G385" s="1096">
        <v>490861734.83999997</v>
      </c>
      <c r="H385" s="1096">
        <v>490861734.83999997</v>
      </c>
      <c r="I385" s="1096">
        <v>489758664.67000002</v>
      </c>
      <c r="J385" s="1096">
        <v>489758664.67000002</v>
      </c>
      <c r="K385" s="1096">
        <v>1103070.17</v>
      </c>
      <c r="L385" s="1096">
        <v>1103070.17</v>
      </c>
    </row>
    <row r="386" spans="1:12">
      <c r="A386" s="1097" t="s">
        <v>2694</v>
      </c>
      <c r="B386" s="1097" t="s">
        <v>371</v>
      </c>
      <c r="F386" s="1096">
        <v>0</v>
      </c>
      <c r="G386" s="1096">
        <v>5372810.8300000001</v>
      </c>
      <c r="H386" s="1096">
        <v>5372810.8300000001</v>
      </c>
      <c r="I386" s="1096">
        <v>5369991.4299999997</v>
      </c>
      <c r="J386" s="1096">
        <v>5369991.4299999997</v>
      </c>
      <c r="K386" s="1096">
        <v>2819.4</v>
      </c>
      <c r="L386" s="1096">
        <v>2819.4</v>
      </c>
    </row>
    <row r="388" spans="1:12">
      <c r="A388" s="1101" t="s">
        <v>1775</v>
      </c>
      <c r="B388" s="1101" t="s">
        <v>522</v>
      </c>
      <c r="F388" s="1104">
        <v>17761338.68</v>
      </c>
      <c r="G388" s="1104">
        <v>18274829.780000001</v>
      </c>
      <c r="H388" s="1104">
        <v>18274829.75</v>
      </c>
      <c r="I388" s="1104">
        <v>18274829.75</v>
      </c>
      <c r="J388" s="1104">
        <v>18274829.75</v>
      </c>
      <c r="K388" s="1094">
        <v>0.03</v>
      </c>
      <c r="L388" s="1094">
        <v>0.03</v>
      </c>
    </row>
    <row r="389" spans="1:12">
      <c r="A389" s="1097" t="s">
        <v>2693</v>
      </c>
      <c r="B389" s="1097" t="s">
        <v>367</v>
      </c>
      <c r="F389" s="1096">
        <v>17761338.68</v>
      </c>
      <c r="G389" s="1096">
        <v>18274829.780000001</v>
      </c>
      <c r="H389" s="1096">
        <v>18274829.75</v>
      </c>
      <c r="I389" s="1096">
        <v>18274829.75</v>
      </c>
      <c r="J389" s="1096">
        <v>18274829.75</v>
      </c>
      <c r="K389" s="1096">
        <v>0.03</v>
      </c>
      <c r="L389" s="1096">
        <v>0.03</v>
      </c>
    </row>
    <row r="391" spans="1:12">
      <c r="A391" s="1101" t="s">
        <v>1777</v>
      </c>
      <c r="B391" s="1101" t="s">
        <v>523</v>
      </c>
      <c r="F391" s="1104">
        <v>26534940.829999998</v>
      </c>
      <c r="G391" s="1104">
        <v>26128242.829999998</v>
      </c>
      <c r="H391" s="1104">
        <v>26128242.829999998</v>
      </c>
      <c r="I391" s="1104">
        <v>26128242.829999998</v>
      </c>
      <c r="J391" s="1104">
        <v>26128242.829999998</v>
      </c>
      <c r="K391" s="1094">
        <v>0</v>
      </c>
      <c r="L391" s="1094">
        <v>0</v>
      </c>
    </row>
    <row r="392" spans="1:12">
      <c r="A392" s="1097" t="s">
        <v>2693</v>
      </c>
      <c r="B392" s="1097" t="s">
        <v>367</v>
      </c>
      <c r="F392" s="1096">
        <v>26534940.829999998</v>
      </c>
      <c r="G392" s="1096">
        <v>26128242.829999998</v>
      </c>
      <c r="H392" s="1096">
        <v>26128242.829999998</v>
      </c>
      <c r="I392" s="1096">
        <v>26128242.829999998</v>
      </c>
      <c r="J392" s="1096">
        <v>26128242.829999998</v>
      </c>
      <c r="K392" s="1096">
        <v>0</v>
      </c>
      <c r="L392" s="1096">
        <v>0</v>
      </c>
    </row>
    <row r="394" spans="1:12">
      <c r="A394" s="1101" t="s">
        <v>1779</v>
      </c>
      <c r="B394" s="1101" t="s">
        <v>524</v>
      </c>
      <c r="F394" s="1104">
        <v>18847108.93</v>
      </c>
      <c r="G394" s="1104">
        <v>19927719.079999998</v>
      </c>
      <c r="H394" s="1104">
        <v>19914945.5</v>
      </c>
      <c r="I394" s="1104">
        <v>19914945.5</v>
      </c>
      <c r="J394" s="1104">
        <v>19914945.5</v>
      </c>
      <c r="K394" s="1094">
        <v>12773.579999997615</v>
      </c>
      <c r="L394" s="1094">
        <v>12773.579999997615</v>
      </c>
    </row>
    <row r="395" spans="1:12">
      <c r="A395" s="1097" t="s">
        <v>2693</v>
      </c>
      <c r="B395" s="1097" t="s">
        <v>367</v>
      </c>
      <c r="F395" s="1096">
        <v>18847108.93</v>
      </c>
      <c r="G395" s="1096">
        <v>19927719.079999998</v>
      </c>
      <c r="H395" s="1096">
        <v>19914945.5</v>
      </c>
      <c r="I395" s="1096">
        <v>19914945.5</v>
      </c>
      <c r="J395" s="1096">
        <v>19914945.5</v>
      </c>
      <c r="K395" s="1096">
        <v>12773.579999997615</v>
      </c>
      <c r="L395" s="1096">
        <v>12773.579999997615</v>
      </c>
    </row>
    <row r="397" spans="1:12">
      <c r="A397" s="1101" t="s">
        <v>1781</v>
      </c>
      <c r="B397" s="1101" t="s">
        <v>525</v>
      </c>
      <c r="F397" s="1104">
        <v>31189200</v>
      </c>
      <c r="G397" s="1104">
        <v>30782474.57</v>
      </c>
      <c r="H397" s="1104">
        <v>30782474.57</v>
      </c>
      <c r="I397" s="1104">
        <v>30782474.57</v>
      </c>
      <c r="J397" s="1104">
        <v>30782474.57</v>
      </c>
      <c r="K397" s="1094">
        <v>0</v>
      </c>
      <c r="L397" s="1094">
        <v>0</v>
      </c>
    </row>
    <row r="398" spans="1:12">
      <c r="A398" s="1097" t="s">
        <v>2693</v>
      </c>
      <c r="B398" s="1097" t="s">
        <v>367</v>
      </c>
      <c r="F398" s="1096">
        <v>31189200</v>
      </c>
      <c r="G398" s="1096">
        <v>30782474.57</v>
      </c>
      <c r="H398" s="1096">
        <v>30782474.57</v>
      </c>
      <c r="I398" s="1096">
        <v>30782474.57</v>
      </c>
      <c r="J398" s="1096">
        <v>30782474.57</v>
      </c>
      <c r="K398" s="1096">
        <v>0</v>
      </c>
      <c r="L398" s="1096">
        <v>0</v>
      </c>
    </row>
    <row r="400" spans="1:12">
      <c r="A400" s="1101" t="s">
        <v>1783</v>
      </c>
      <c r="B400" s="1101" t="s">
        <v>526</v>
      </c>
      <c r="F400" s="1104">
        <v>108257792.5</v>
      </c>
      <c r="G400" s="1104">
        <v>108257792.5</v>
      </c>
      <c r="H400" s="1104">
        <v>108257792.5</v>
      </c>
      <c r="I400" s="1104">
        <v>108257792.5</v>
      </c>
      <c r="J400" s="1104">
        <v>108257792.5</v>
      </c>
      <c r="K400" s="1094">
        <v>0</v>
      </c>
      <c r="L400" s="1094">
        <v>0</v>
      </c>
    </row>
    <row r="401" spans="1:12">
      <c r="A401" s="1097" t="s">
        <v>2693</v>
      </c>
      <c r="B401" s="1097" t="s">
        <v>367</v>
      </c>
      <c r="F401" s="1096">
        <v>108257792.5</v>
      </c>
      <c r="G401" s="1096">
        <v>108257792.5</v>
      </c>
      <c r="H401" s="1096">
        <v>108257792.5</v>
      </c>
      <c r="I401" s="1096">
        <v>108257792.5</v>
      </c>
      <c r="J401" s="1096">
        <v>108257792.5</v>
      </c>
      <c r="K401" s="1096">
        <v>0</v>
      </c>
      <c r="L401" s="1096">
        <v>0</v>
      </c>
    </row>
    <row r="403" spans="1:12">
      <c r="A403" s="1101" t="s">
        <v>1785</v>
      </c>
      <c r="B403" s="1101" t="s">
        <v>527</v>
      </c>
      <c r="F403" s="1104">
        <v>86444621.900000006</v>
      </c>
      <c r="G403" s="1104">
        <v>85567510.900000006</v>
      </c>
      <c r="H403" s="1104">
        <v>85567510.900000006</v>
      </c>
      <c r="I403" s="1104">
        <v>85567510.900000006</v>
      </c>
      <c r="J403" s="1104">
        <v>85567510.900000006</v>
      </c>
      <c r="K403" s="1094">
        <v>0</v>
      </c>
      <c r="L403" s="1094">
        <v>0</v>
      </c>
    </row>
    <row r="404" spans="1:12">
      <c r="A404" s="1097" t="s">
        <v>2693</v>
      </c>
      <c r="B404" s="1097" t="s">
        <v>367</v>
      </c>
      <c r="F404" s="1096">
        <v>86444621.900000006</v>
      </c>
      <c r="G404" s="1096">
        <v>85567510.900000006</v>
      </c>
      <c r="H404" s="1096">
        <v>85567510.900000006</v>
      </c>
      <c r="I404" s="1096">
        <v>85567510.900000006</v>
      </c>
      <c r="J404" s="1096">
        <v>85567510.900000006</v>
      </c>
      <c r="K404" s="1096">
        <v>0</v>
      </c>
      <c r="L404" s="1096">
        <v>0</v>
      </c>
    </row>
    <row r="406" spans="1:12">
      <c r="A406" s="1101" t="s">
        <v>1787</v>
      </c>
      <c r="B406" s="1101" t="s">
        <v>528</v>
      </c>
      <c r="F406" s="1104">
        <v>138042293.27000001</v>
      </c>
      <c r="G406" s="1104">
        <v>134630439.27000001</v>
      </c>
      <c r="H406" s="1104">
        <v>134598545.43000001</v>
      </c>
      <c r="I406" s="1104">
        <v>134598545.43000001</v>
      </c>
      <c r="J406" s="1104">
        <v>134598545.43000001</v>
      </c>
      <c r="K406" s="1094">
        <v>31893.84</v>
      </c>
      <c r="L406" s="1094">
        <v>31893.84</v>
      </c>
    </row>
    <row r="407" spans="1:12">
      <c r="A407" s="1097" t="s">
        <v>2693</v>
      </c>
      <c r="B407" s="1097" t="s">
        <v>367</v>
      </c>
      <c r="F407" s="1096">
        <v>138042293.27000001</v>
      </c>
      <c r="G407" s="1096">
        <v>134630439.27000001</v>
      </c>
      <c r="H407" s="1096">
        <v>134598545.43000001</v>
      </c>
      <c r="I407" s="1096">
        <v>134598545.43000001</v>
      </c>
      <c r="J407" s="1096">
        <v>134598545.43000001</v>
      </c>
      <c r="K407" s="1096">
        <v>31893.84</v>
      </c>
      <c r="L407" s="1096">
        <v>31893.84</v>
      </c>
    </row>
    <row r="409" spans="1:12">
      <c r="A409" s="1101" t="s">
        <v>1789</v>
      </c>
      <c r="B409" s="1101" t="s">
        <v>529</v>
      </c>
      <c r="F409" s="1104">
        <v>123387382.31</v>
      </c>
      <c r="G409" s="1104">
        <v>123387382.31</v>
      </c>
      <c r="H409" s="1104">
        <v>123387382.31</v>
      </c>
      <c r="I409" s="1104">
        <v>123387382.31</v>
      </c>
      <c r="J409" s="1104">
        <v>123387382.31</v>
      </c>
      <c r="K409" s="1094">
        <v>0</v>
      </c>
      <c r="L409" s="1094">
        <v>0</v>
      </c>
    </row>
    <row r="410" spans="1:12">
      <c r="A410" s="1097" t="s">
        <v>2693</v>
      </c>
      <c r="B410" s="1097" t="s">
        <v>367</v>
      </c>
      <c r="F410" s="1096">
        <v>123387382.31</v>
      </c>
      <c r="G410" s="1096">
        <v>123387382.31</v>
      </c>
      <c r="H410" s="1096">
        <v>123387382.31</v>
      </c>
      <c r="I410" s="1096">
        <v>123387382.31</v>
      </c>
      <c r="J410" s="1096">
        <v>123387382.31</v>
      </c>
      <c r="K410" s="1096">
        <v>0</v>
      </c>
      <c r="L410" s="1096">
        <v>0</v>
      </c>
    </row>
    <row r="412" spans="1:12">
      <c r="A412" s="1101" t="s">
        <v>1791</v>
      </c>
      <c r="B412" s="1101" t="s">
        <v>530</v>
      </c>
      <c r="F412" s="1104">
        <v>111551158.8</v>
      </c>
      <c r="G412" s="1104">
        <v>108344528.8</v>
      </c>
      <c r="H412" s="1104">
        <v>108343836.8</v>
      </c>
      <c r="I412" s="1104">
        <v>108343836.8</v>
      </c>
      <c r="J412" s="1104">
        <v>108343836.8</v>
      </c>
      <c r="K412" s="1094">
        <v>692</v>
      </c>
      <c r="L412" s="1094">
        <v>692</v>
      </c>
    </row>
    <row r="413" spans="1:12">
      <c r="A413" s="1097" t="s">
        <v>2693</v>
      </c>
      <c r="B413" s="1097" t="s">
        <v>367</v>
      </c>
      <c r="F413" s="1096">
        <v>111551158.8</v>
      </c>
      <c r="G413" s="1096">
        <v>108344528.8</v>
      </c>
      <c r="H413" s="1096">
        <v>108343836.8</v>
      </c>
      <c r="I413" s="1096">
        <v>108343836.8</v>
      </c>
      <c r="J413" s="1096">
        <v>108343836.8</v>
      </c>
      <c r="K413" s="1096">
        <v>692</v>
      </c>
      <c r="L413" s="1096">
        <v>692</v>
      </c>
    </row>
    <row r="415" spans="1:12">
      <c r="A415" s="1101" t="s">
        <v>1793</v>
      </c>
      <c r="B415" s="1101" t="s">
        <v>531</v>
      </c>
      <c r="F415" s="1104">
        <v>8982078</v>
      </c>
      <c r="G415" s="1104">
        <v>9764818.8499999996</v>
      </c>
      <c r="H415" s="1104">
        <v>9655293.0500000007</v>
      </c>
      <c r="I415" s="1104">
        <v>7705230.4199999999</v>
      </c>
      <c r="J415" s="1104">
        <v>7690030.4199999999</v>
      </c>
      <c r="K415" s="1094">
        <v>2059588.43</v>
      </c>
      <c r="L415" s="1094">
        <v>2074788.43</v>
      </c>
    </row>
    <row r="416" spans="1:12">
      <c r="A416" s="1097" t="s">
        <v>2693</v>
      </c>
      <c r="B416" s="1097" t="s">
        <v>367</v>
      </c>
      <c r="F416" s="1096">
        <v>8982078</v>
      </c>
      <c r="G416" s="1096">
        <v>9764818.8499999996</v>
      </c>
      <c r="H416" s="1096">
        <v>9655293.0500000007</v>
      </c>
      <c r="I416" s="1096">
        <v>7705230.4199999999</v>
      </c>
      <c r="J416" s="1096">
        <v>7690030.4199999999</v>
      </c>
      <c r="K416" s="1096">
        <v>2059588.43</v>
      </c>
      <c r="L416" s="1096">
        <v>2074788.43</v>
      </c>
    </row>
    <row r="418" spans="1:12">
      <c r="A418" s="1101" t="s">
        <v>1795</v>
      </c>
      <c r="B418" s="1101" t="s">
        <v>532</v>
      </c>
      <c r="F418" s="1104">
        <v>22896220</v>
      </c>
      <c r="G418" s="1104">
        <v>27044374.75</v>
      </c>
      <c r="H418" s="1104">
        <v>26830643.289999999</v>
      </c>
      <c r="I418" s="1104">
        <v>26830643.289999999</v>
      </c>
      <c r="J418" s="1104">
        <v>26779373.039999999</v>
      </c>
      <c r="K418" s="1094">
        <v>213731.46</v>
      </c>
      <c r="L418" s="1094">
        <v>265001.71000000002</v>
      </c>
    </row>
    <row r="419" spans="1:12">
      <c r="A419" s="1097" t="s">
        <v>2693</v>
      </c>
      <c r="B419" s="1097" t="s">
        <v>367</v>
      </c>
      <c r="F419" s="1096">
        <v>22896220</v>
      </c>
      <c r="G419" s="1096">
        <v>27044374.75</v>
      </c>
      <c r="H419" s="1096">
        <v>26830643.289999999</v>
      </c>
      <c r="I419" s="1096">
        <v>26830643.289999999</v>
      </c>
      <c r="J419" s="1096">
        <v>26779373.039999999</v>
      </c>
      <c r="K419" s="1096">
        <v>213731.46</v>
      </c>
      <c r="L419" s="1096">
        <v>265001.71000000002</v>
      </c>
    </row>
    <row r="420" spans="1:12">
      <c r="A420" s="1097" t="s">
        <v>2694</v>
      </c>
      <c r="B420" s="1097" t="s">
        <v>371</v>
      </c>
      <c r="F420" s="1096">
        <v>0</v>
      </c>
      <c r="G420" s="1096">
        <v>0</v>
      </c>
      <c r="H420" s="1096">
        <v>0</v>
      </c>
      <c r="I420" s="1096">
        <v>0</v>
      </c>
      <c r="J420" s="1096">
        <v>0</v>
      </c>
      <c r="K420" s="1096">
        <v>0</v>
      </c>
      <c r="L420" s="1096">
        <v>0</v>
      </c>
    </row>
    <row r="422" spans="1:12">
      <c r="A422" s="1101" t="s">
        <v>1799</v>
      </c>
      <c r="B422" s="1101" t="s">
        <v>533</v>
      </c>
      <c r="F422" s="1104">
        <v>92197699.230000004</v>
      </c>
      <c r="G422" s="1104">
        <v>96187775.659999996</v>
      </c>
      <c r="H422" s="1104">
        <v>96187775.659999996</v>
      </c>
      <c r="I422" s="1104">
        <v>96187775.659999996</v>
      </c>
      <c r="J422" s="1104">
        <v>96187775.659999996</v>
      </c>
      <c r="K422" s="1094">
        <v>0</v>
      </c>
      <c r="L422" s="1094">
        <v>0</v>
      </c>
    </row>
    <row r="423" spans="1:12">
      <c r="A423" s="1097" t="s">
        <v>2693</v>
      </c>
      <c r="B423" s="1097" t="s">
        <v>367</v>
      </c>
      <c r="F423" s="1096">
        <v>92197699.230000004</v>
      </c>
      <c r="G423" s="1096">
        <v>96187775.659999996</v>
      </c>
      <c r="H423" s="1096">
        <v>96187775.659999996</v>
      </c>
      <c r="I423" s="1096">
        <v>96187775.659999996</v>
      </c>
      <c r="J423" s="1096">
        <v>96187775.659999996</v>
      </c>
      <c r="K423" s="1096">
        <v>0</v>
      </c>
      <c r="L423" s="1096">
        <v>0</v>
      </c>
    </row>
    <row r="424" spans="1:12">
      <c r="A424" s="1097" t="s">
        <v>2694</v>
      </c>
      <c r="B424" s="1097" t="s">
        <v>371</v>
      </c>
      <c r="F424" s="1096">
        <v>0</v>
      </c>
      <c r="G424" s="1096">
        <v>0</v>
      </c>
      <c r="H424" s="1096">
        <v>0</v>
      </c>
      <c r="I424" s="1096">
        <v>0</v>
      </c>
      <c r="J424" s="1096">
        <v>0</v>
      </c>
      <c r="K424" s="1096">
        <v>0</v>
      </c>
      <c r="L424" s="1096">
        <v>0</v>
      </c>
    </row>
    <row r="426" spans="1:12">
      <c r="A426" s="1101" t="s">
        <v>1801</v>
      </c>
      <c r="B426" s="1101" t="s">
        <v>534</v>
      </c>
      <c r="F426" s="1104">
        <v>13031624.91</v>
      </c>
      <c r="G426" s="1104">
        <v>12466282.890000001</v>
      </c>
      <c r="H426" s="1104">
        <v>12466282.890000001</v>
      </c>
      <c r="I426" s="1104">
        <v>12466282.890000001</v>
      </c>
      <c r="J426" s="1104">
        <v>12466282.890000001</v>
      </c>
      <c r="K426" s="1094">
        <v>0</v>
      </c>
      <c r="L426" s="1094">
        <v>0</v>
      </c>
    </row>
    <row r="427" spans="1:12">
      <c r="A427" s="1097" t="s">
        <v>2693</v>
      </c>
      <c r="B427" s="1097" t="s">
        <v>367</v>
      </c>
      <c r="F427" s="1096">
        <v>13031624.91</v>
      </c>
      <c r="G427" s="1096">
        <v>12316704.369999999</v>
      </c>
      <c r="H427" s="1096">
        <v>12316704.369999999</v>
      </c>
      <c r="I427" s="1096">
        <v>12316704.369999999</v>
      </c>
      <c r="J427" s="1096">
        <v>12316704.369999999</v>
      </c>
      <c r="K427" s="1096">
        <v>0</v>
      </c>
      <c r="L427" s="1096">
        <v>0</v>
      </c>
    </row>
    <row r="428" spans="1:12">
      <c r="A428" s="1097" t="s">
        <v>2694</v>
      </c>
      <c r="B428" s="1097" t="s">
        <v>371</v>
      </c>
      <c r="F428" s="1096">
        <v>0</v>
      </c>
      <c r="G428" s="1096">
        <v>149578.51999999999</v>
      </c>
      <c r="H428" s="1096">
        <v>149578.51999999999</v>
      </c>
      <c r="I428" s="1096">
        <v>149578.51999999999</v>
      </c>
      <c r="J428" s="1096">
        <v>149578.51999999999</v>
      </c>
      <c r="K428" s="1096">
        <v>0</v>
      </c>
      <c r="L428" s="1096">
        <v>0</v>
      </c>
    </row>
    <row r="430" spans="1:12">
      <c r="A430" s="1101" t="s">
        <v>1807</v>
      </c>
      <c r="B430" s="1101" t="s">
        <v>535</v>
      </c>
      <c r="F430" s="1104">
        <v>17493978.780000001</v>
      </c>
      <c r="G430" s="1104">
        <v>22864833.809999999</v>
      </c>
      <c r="H430" s="1104">
        <v>22864658.050000001</v>
      </c>
      <c r="I430" s="1104">
        <v>22864658.050000001</v>
      </c>
      <c r="J430" s="1104">
        <v>22864658.050000001</v>
      </c>
      <c r="K430" s="1094">
        <v>175.76</v>
      </c>
      <c r="L430" s="1094">
        <v>175.76</v>
      </c>
    </row>
    <row r="431" spans="1:12">
      <c r="A431" s="1097" t="s">
        <v>2693</v>
      </c>
      <c r="B431" s="1097" t="s">
        <v>367</v>
      </c>
      <c r="F431" s="1096">
        <v>17493978.780000001</v>
      </c>
      <c r="G431" s="1096">
        <v>22864833.809999999</v>
      </c>
      <c r="H431" s="1096">
        <v>22864658.050000001</v>
      </c>
      <c r="I431" s="1096">
        <v>22864658.050000001</v>
      </c>
      <c r="J431" s="1096">
        <v>22864658.050000001</v>
      </c>
      <c r="K431" s="1096">
        <v>175.76</v>
      </c>
      <c r="L431" s="1096">
        <v>175.76</v>
      </c>
    </row>
    <row r="433" spans="1:12">
      <c r="A433" s="1101" t="s">
        <v>1809</v>
      </c>
      <c r="B433" s="1101" t="s">
        <v>536</v>
      </c>
      <c r="F433" s="1104">
        <v>17007815.77</v>
      </c>
      <c r="G433" s="1104">
        <v>16124556.039999999</v>
      </c>
      <c r="H433" s="1104">
        <v>16123456.640000001</v>
      </c>
      <c r="I433" s="1104">
        <v>16123456.640000001</v>
      </c>
      <c r="J433" s="1104">
        <v>16123456.640000001</v>
      </c>
      <c r="K433" s="1094">
        <v>1099.4000000000001</v>
      </c>
      <c r="L433" s="1094">
        <v>1099.4000000000001</v>
      </c>
    </row>
    <row r="434" spans="1:12">
      <c r="A434" s="1097" t="s">
        <v>2693</v>
      </c>
      <c r="B434" s="1097" t="s">
        <v>367</v>
      </c>
      <c r="F434" s="1096">
        <v>16656646.880000001</v>
      </c>
      <c r="G434" s="1096">
        <v>15773410.35</v>
      </c>
      <c r="H434" s="1096">
        <v>15772310.949999999</v>
      </c>
      <c r="I434" s="1096">
        <v>15772310.949999999</v>
      </c>
      <c r="J434" s="1096">
        <v>15772310.949999999</v>
      </c>
      <c r="K434" s="1096">
        <v>1099.4000000000001</v>
      </c>
      <c r="L434" s="1096">
        <v>1099.4000000000001</v>
      </c>
    </row>
    <row r="435" spans="1:12">
      <c r="A435" s="1097" t="s">
        <v>2694</v>
      </c>
      <c r="B435" s="1097" t="s">
        <v>371</v>
      </c>
      <c r="F435" s="1096">
        <v>351168.89</v>
      </c>
      <c r="G435" s="1096">
        <v>351145.69</v>
      </c>
      <c r="H435" s="1096">
        <v>351145.69</v>
      </c>
      <c r="I435" s="1096">
        <v>351145.69</v>
      </c>
      <c r="J435" s="1096">
        <v>351145.69</v>
      </c>
      <c r="K435" s="1096">
        <v>0</v>
      </c>
      <c r="L435" s="1096">
        <v>0</v>
      </c>
    </row>
    <row r="437" spans="1:12">
      <c r="A437" s="1101" t="s">
        <v>1813</v>
      </c>
      <c r="B437" s="1101" t="s">
        <v>537</v>
      </c>
      <c r="F437" s="1104">
        <v>2798775.04</v>
      </c>
      <c r="G437" s="1104">
        <v>2745009.9</v>
      </c>
      <c r="H437" s="1104">
        <v>2745009.79</v>
      </c>
      <c r="I437" s="1104">
        <v>2745009.79</v>
      </c>
      <c r="J437" s="1104">
        <v>2745009.79</v>
      </c>
      <c r="K437" s="1094">
        <v>0.11</v>
      </c>
      <c r="L437" s="1094">
        <v>0.11</v>
      </c>
    </row>
    <row r="438" spans="1:12">
      <c r="A438" s="1097" t="s">
        <v>2693</v>
      </c>
      <c r="B438" s="1097" t="s">
        <v>367</v>
      </c>
      <c r="F438" s="1096">
        <v>2798775.04</v>
      </c>
      <c r="G438" s="1096">
        <v>2745009.9</v>
      </c>
      <c r="H438" s="1096">
        <v>2745009.79</v>
      </c>
      <c r="I438" s="1096">
        <v>2745009.79</v>
      </c>
      <c r="J438" s="1096">
        <v>2745009.79</v>
      </c>
      <c r="K438" s="1096">
        <v>0.11</v>
      </c>
      <c r="L438" s="1096">
        <v>0.11</v>
      </c>
    </row>
    <row r="439" spans="1:12">
      <c r="A439" s="1097" t="s">
        <v>2694</v>
      </c>
      <c r="B439" s="1097" t="s">
        <v>371</v>
      </c>
      <c r="F439" s="1096">
        <v>0</v>
      </c>
      <c r="G439" s="1096">
        <v>0</v>
      </c>
      <c r="H439" s="1096">
        <v>0</v>
      </c>
      <c r="I439" s="1096">
        <v>0</v>
      </c>
      <c r="J439" s="1096">
        <v>0</v>
      </c>
      <c r="K439" s="1096">
        <v>0</v>
      </c>
      <c r="L439" s="1096">
        <v>0</v>
      </c>
    </row>
    <row r="441" spans="1:12">
      <c r="A441" s="1101" t="s">
        <v>1815</v>
      </c>
      <c r="B441" s="1101" t="s">
        <v>538</v>
      </c>
      <c r="F441" s="1104">
        <v>22631591.18</v>
      </c>
      <c r="G441" s="1104">
        <v>29105001.510000002</v>
      </c>
      <c r="H441" s="1104">
        <v>29105001.510000002</v>
      </c>
      <c r="I441" s="1104">
        <v>29105001.510000002</v>
      </c>
      <c r="J441" s="1104">
        <v>29105001.510000002</v>
      </c>
      <c r="K441" s="1094">
        <v>0</v>
      </c>
      <c r="L441" s="1094">
        <v>0</v>
      </c>
    </row>
    <row r="442" spans="1:12">
      <c r="A442" s="1097" t="s">
        <v>2693</v>
      </c>
      <c r="B442" s="1097" t="s">
        <v>367</v>
      </c>
      <c r="F442" s="1096">
        <v>22631591.18</v>
      </c>
      <c r="G442" s="1096">
        <v>29105001.510000002</v>
      </c>
      <c r="H442" s="1096">
        <v>29105001.510000002</v>
      </c>
      <c r="I442" s="1096">
        <v>29105001.510000002</v>
      </c>
      <c r="J442" s="1096">
        <v>29105001.510000002</v>
      </c>
      <c r="K442" s="1096">
        <v>0</v>
      </c>
      <c r="L442" s="1096">
        <v>0</v>
      </c>
    </row>
    <row r="444" spans="1:12">
      <c r="A444" s="1101" t="s">
        <v>1817</v>
      </c>
      <c r="B444" s="1101" t="s">
        <v>539</v>
      </c>
      <c r="F444" s="1104">
        <v>35247000.689999998</v>
      </c>
      <c r="G444" s="1104">
        <v>38653350.829999998</v>
      </c>
      <c r="H444" s="1104">
        <v>38622869.859999999</v>
      </c>
      <c r="I444" s="1104">
        <v>34964929.039999999</v>
      </c>
      <c r="J444" s="1104">
        <v>34964929.039999999</v>
      </c>
      <c r="K444" s="1094">
        <v>3688421.79</v>
      </c>
      <c r="L444" s="1094">
        <v>3688421.79</v>
      </c>
    </row>
    <row r="445" spans="1:12">
      <c r="A445" s="1097" t="s">
        <v>2693</v>
      </c>
      <c r="B445" s="1097" t="s">
        <v>367</v>
      </c>
      <c r="F445" s="1096">
        <v>35247000.689999998</v>
      </c>
      <c r="G445" s="1096">
        <v>38653350.829999998</v>
      </c>
      <c r="H445" s="1096">
        <v>38622869.859999999</v>
      </c>
      <c r="I445" s="1096">
        <v>34964929.039999999</v>
      </c>
      <c r="J445" s="1096">
        <v>34964929.039999999</v>
      </c>
      <c r="K445" s="1096">
        <v>3688421.79</v>
      </c>
      <c r="L445" s="1096">
        <v>3688421.79</v>
      </c>
    </row>
    <row r="447" spans="1:12">
      <c r="A447" s="1101" t="s">
        <v>1819</v>
      </c>
      <c r="B447" s="1101" t="s">
        <v>540</v>
      </c>
      <c r="F447" s="1104">
        <v>13258041.220000001</v>
      </c>
      <c r="G447" s="1104">
        <v>0</v>
      </c>
      <c r="H447" s="1104">
        <v>0</v>
      </c>
      <c r="I447" s="1104">
        <v>0</v>
      </c>
      <c r="J447" s="1104">
        <v>0</v>
      </c>
      <c r="K447" s="1094">
        <v>0</v>
      </c>
      <c r="L447" s="1094">
        <v>0</v>
      </c>
    </row>
    <row r="448" spans="1:12">
      <c r="A448" s="1097" t="s">
        <v>2693</v>
      </c>
      <c r="B448" s="1097" t="s">
        <v>367</v>
      </c>
      <c r="F448" s="1096">
        <v>13258041.220000001</v>
      </c>
      <c r="G448" s="1096">
        <v>0</v>
      </c>
      <c r="H448" s="1096">
        <v>0</v>
      </c>
      <c r="I448" s="1096">
        <v>0</v>
      </c>
      <c r="J448" s="1096">
        <v>0</v>
      </c>
      <c r="K448" s="1096">
        <v>0</v>
      </c>
      <c r="L448" s="1096">
        <v>0</v>
      </c>
    </row>
    <row r="450" spans="1:12">
      <c r="A450" s="1101" t="s">
        <v>1821</v>
      </c>
      <c r="B450" s="1101" t="s">
        <v>541</v>
      </c>
      <c r="F450" s="1104">
        <v>70193911.530000001</v>
      </c>
      <c r="G450" s="1104">
        <v>99375328.810000002</v>
      </c>
      <c r="H450" s="1104">
        <v>99374828.810000002</v>
      </c>
      <c r="I450" s="1104">
        <v>99374828.810000002</v>
      </c>
      <c r="J450" s="1104">
        <v>99374828.810000002</v>
      </c>
      <c r="K450" s="1094">
        <v>500</v>
      </c>
      <c r="L450" s="1094">
        <v>500</v>
      </c>
    </row>
    <row r="451" spans="1:12">
      <c r="A451" s="1097" t="s">
        <v>2693</v>
      </c>
      <c r="B451" s="1097" t="s">
        <v>367</v>
      </c>
      <c r="F451" s="1096">
        <v>44854292.100000001</v>
      </c>
      <c r="G451" s="1096">
        <v>47095850.789999999</v>
      </c>
      <c r="H451" s="1096">
        <v>47095850.789999999</v>
      </c>
      <c r="I451" s="1096">
        <v>47095850.789999999</v>
      </c>
      <c r="J451" s="1096">
        <v>47095850.789999999</v>
      </c>
      <c r="K451" s="1096">
        <v>0</v>
      </c>
      <c r="L451" s="1096">
        <v>0</v>
      </c>
    </row>
    <row r="452" spans="1:12">
      <c r="A452" s="1097" t="s">
        <v>2695</v>
      </c>
      <c r="B452" s="1097" t="s">
        <v>370</v>
      </c>
      <c r="F452" s="1096">
        <v>25339619.43</v>
      </c>
      <c r="G452" s="1096">
        <v>52279478.020000003</v>
      </c>
      <c r="H452" s="1096">
        <v>52278978.020000003</v>
      </c>
      <c r="I452" s="1096">
        <v>52278978.020000003</v>
      </c>
      <c r="J452" s="1096">
        <v>52278978.020000003</v>
      </c>
      <c r="K452" s="1096">
        <v>500</v>
      </c>
      <c r="L452" s="1096">
        <v>500</v>
      </c>
    </row>
    <row r="454" spans="1:12">
      <c r="A454" s="1101" t="s">
        <v>1823</v>
      </c>
      <c r="B454" s="1101" t="s">
        <v>542</v>
      </c>
      <c r="F454" s="1104">
        <v>5168930.84</v>
      </c>
      <c r="G454" s="1104">
        <v>2795759.08</v>
      </c>
      <c r="H454" s="1104">
        <v>2795759.08</v>
      </c>
      <c r="I454" s="1104">
        <v>2795759.08</v>
      </c>
      <c r="J454" s="1104">
        <v>2795759.08</v>
      </c>
      <c r="K454" s="1094">
        <v>0</v>
      </c>
      <c r="L454" s="1094">
        <v>0</v>
      </c>
    </row>
    <row r="455" spans="1:12">
      <c r="A455" s="1097" t="s">
        <v>2693</v>
      </c>
      <c r="B455" s="1097" t="s">
        <v>367</v>
      </c>
      <c r="F455" s="1096">
        <v>5168930.84</v>
      </c>
      <c r="G455" s="1096">
        <v>2795759.08</v>
      </c>
      <c r="H455" s="1096">
        <v>2795759.08</v>
      </c>
      <c r="I455" s="1096">
        <v>2795759.08</v>
      </c>
      <c r="J455" s="1096">
        <v>2795759.08</v>
      </c>
      <c r="K455" s="1096">
        <v>0</v>
      </c>
      <c r="L455" s="1096">
        <v>0</v>
      </c>
    </row>
    <row r="457" spans="1:12">
      <c r="A457" s="1101" t="s">
        <v>1825</v>
      </c>
      <c r="B457" s="1101" t="s">
        <v>543</v>
      </c>
      <c r="F457" s="1104">
        <v>4578560.45</v>
      </c>
      <c r="G457" s="1104">
        <v>2199362.23</v>
      </c>
      <c r="H457" s="1104">
        <v>2199362.23</v>
      </c>
      <c r="I457" s="1104">
        <v>2199362.2200000002</v>
      </c>
      <c r="J457" s="1104">
        <v>2199362.2200000002</v>
      </c>
      <c r="K457" s="1094">
        <v>0.01</v>
      </c>
      <c r="L457" s="1094">
        <v>0.01</v>
      </c>
    </row>
    <row r="458" spans="1:12">
      <c r="A458" s="1097" t="s">
        <v>2693</v>
      </c>
      <c r="B458" s="1097" t="s">
        <v>367</v>
      </c>
      <c r="F458" s="1096">
        <v>4578560.45</v>
      </c>
      <c r="G458" s="1096">
        <v>2127727.5299999998</v>
      </c>
      <c r="H458" s="1096">
        <v>2127727.5299999998</v>
      </c>
      <c r="I458" s="1096">
        <v>2127727.52</v>
      </c>
      <c r="J458" s="1096">
        <v>2127727.52</v>
      </c>
      <c r="K458" s="1096">
        <v>0.01</v>
      </c>
      <c r="L458" s="1096">
        <v>0.01</v>
      </c>
    </row>
    <row r="459" spans="1:12">
      <c r="A459" s="1097" t="s">
        <v>2694</v>
      </c>
      <c r="B459" s="1097" t="s">
        <v>371</v>
      </c>
      <c r="F459" s="1096">
        <v>0</v>
      </c>
      <c r="G459" s="1096">
        <v>71634.7</v>
      </c>
      <c r="H459" s="1096">
        <v>71634.7</v>
      </c>
      <c r="I459" s="1096">
        <v>71634.7</v>
      </c>
      <c r="J459" s="1096">
        <v>71634.7</v>
      </c>
      <c r="K459" s="1096">
        <v>0</v>
      </c>
      <c r="L459" s="1096">
        <v>0</v>
      </c>
    </row>
    <row r="461" spans="1:12">
      <c r="A461" s="1101" t="s">
        <v>1827</v>
      </c>
      <c r="B461" s="1101" t="s">
        <v>544</v>
      </c>
      <c r="F461" s="1104">
        <v>6021550.2199999997</v>
      </c>
      <c r="G461" s="1104">
        <v>10050394.710000001</v>
      </c>
      <c r="H461" s="1104">
        <v>10042337.449999999</v>
      </c>
      <c r="I461" s="1104">
        <v>10042337.449999999</v>
      </c>
      <c r="J461" s="1104">
        <v>10042337.449999999</v>
      </c>
      <c r="K461" s="1094">
        <v>8057.26</v>
      </c>
      <c r="L461" s="1094">
        <v>8057.26</v>
      </c>
    </row>
    <row r="462" spans="1:12">
      <c r="A462" s="1097" t="s">
        <v>2693</v>
      </c>
      <c r="B462" s="1097" t="s">
        <v>367</v>
      </c>
      <c r="F462" s="1096">
        <v>6021550.2199999997</v>
      </c>
      <c r="G462" s="1096">
        <v>10050394.710000001</v>
      </c>
      <c r="H462" s="1096">
        <v>10042337.449999999</v>
      </c>
      <c r="I462" s="1096">
        <v>10042337.449999999</v>
      </c>
      <c r="J462" s="1096">
        <v>10042337.449999999</v>
      </c>
      <c r="K462" s="1096">
        <v>8057.26</v>
      </c>
      <c r="L462" s="1096">
        <v>8057.26</v>
      </c>
    </row>
    <row r="464" spans="1:12">
      <c r="A464" s="1101" t="s">
        <v>1829</v>
      </c>
      <c r="B464" s="1101" t="s">
        <v>545</v>
      </c>
      <c r="F464" s="1104">
        <v>4567918</v>
      </c>
      <c r="G464" s="1104">
        <v>11506331.800000001</v>
      </c>
      <c r="H464" s="1104">
        <v>11494816.109999999</v>
      </c>
      <c r="I464" s="1104">
        <v>7245322.6600000001</v>
      </c>
      <c r="J464" s="1104">
        <v>7245322.6600000001</v>
      </c>
      <c r="K464" s="1094">
        <v>4261009.1399999997</v>
      </c>
      <c r="L464" s="1094">
        <v>4261009.1399999997</v>
      </c>
    </row>
    <row r="465" spans="1:12">
      <c r="A465" s="1097" t="s">
        <v>2693</v>
      </c>
      <c r="B465" s="1097" t="s">
        <v>367</v>
      </c>
      <c r="F465" s="1096">
        <v>4567918</v>
      </c>
      <c r="G465" s="1096">
        <v>11506331.800000001</v>
      </c>
      <c r="H465" s="1096">
        <v>11494816.109999999</v>
      </c>
      <c r="I465" s="1096">
        <v>7245322.6600000001</v>
      </c>
      <c r="J465" s="1096">
        <v>7245322.6600000001</v>
      </c>
      <c r="K465" s="1096">
        <v>4261009.1399999997</v>
      </c>
      <c r="L465" s="1096">
        <v>4261009.1399999997</v>
      </c>
    </row>
    <row r="467" spans="1:12">
      <c r="A467" s="1101" t="s">
        <v>2671</v>
      </c>
      <c r="B467" s="1101" t="s">
        <v>546</v>
      </c>
      <c r="F467" s="1104">
        <v>4537499.9400000004</v>
      </c>
      <c r="G467" s="1104">
        <v>3181950.8</v>
      </c>
      <c r="H467" s="1104">
        <v>2317597.0499999998</v>
      </c>
      <c r="I467" s="1104">
        <v>2295597.0499999998</v>
      </c>
      <c r="J467" s="1104">
        <v>2295597.0499999998</v>
      </c>
      <c r="K467" s="1094">
        <v>886353.75</v>
      </c>
      <c r="L467" s="1094">
        <v>886353.75</v>
      </c>
    </row>
    <row r="468" spans="1:12">
      <c r="A468" s="1097" t="s">
        <v>2693</v>
      </c>
      <c r="B468" s="1097" t="s">
        <v>367</v>
      </c>
      <c r="F468" s="1096">
        <v>4537499.9400000004</v>
      </c>
      <c r="G468" s="1096">
        <v>3181950.8</v>
      </c>
      <c r="H468" s="1096">
        <v>2317597.0499999998</v>
      </c>
      <c r="I468" s="1096">
        <v>2295597.0499999998</v>
      </c>
      <c r="J468" s="1096">
        <v>2295597.0499999998</v>
      </c>
      <c r="K468" s="1096">
        <v>886353.75</v>
      </c>
      <c r="L468" s="1096">
        <v>886353.75</v>
      </c>
    </row>
    <row r="470" spans="1:12">
      <c r="A470" s="1101" t="s">
        <v>2672</v>
      </c>
      <c r="B470" s="1101" t="s">
        <v>547</v>
      </c>
      <c r="F470" s="1104">
        <v>66340492.729999997</v>
      </c>
      <c r="G470" s="1104">
        <v>57363497.359999999</v>
      </c>
      <c r="H470" s="1104">
        <v>57363497.350000001</v>
      </c>
      <c r="I470" s="1104">
        <v>57363497.350000001</v>
      </c>
      <c r="J470" s="1104">
        <v>57363497.350000001</v>
      </c>
      <c r="K470" s="1094">
        <v>0.01</v>
      </c>
      <c r="L470" s="1094">
        <v>0.01</v>
      </c>
    </row>
    <row r="471" spans="1:12">
      <c r="A471" s="1097" t="s">
        <v>2692</v>
      </c>
      <c r="B471" s="1097" t="s">
        <v>365</v>
      </c>
      <c r="F471" s="1096">
        <v>0</v>
      </c>
      <c r="G471" s="1096">
        <v>0</v>
      </c>
      <c r="H471" s="1096">
        <v>0</v>
      </c>
      <c r="I471" s="1096">
        <v>0</v>
      </c>
      <c r="J471" s="1096">
        <v>0</v>
      </c>
      <c r="K471" s="1096">
        <v>0</v>
      </c>
      <c r="L471" s="1096">
        <v>0</v>
      </c>
    </row>
    <row r="472" spans="1:12">
      <c r="A472" s="1097" t="s">
        <v>2693</v>
      </c>
      <c r="B472" s="1097" t="s">
        <v>367</v>
      </c>
      <c r="F472" s="1096">
        <v>66340492.729999997</v>
      </c>
      <c r="G472" s="1096">
        <v>56477651.850000001</v>
      </c>
      <c r="H472" s="1096">
        <v>56477651.840000004</v>
      </c>
      <c r="I472" s="1096">
        <v>56477651.840000004</v>
      </c>
      <c r="J472" s="1096">
        <v>56477651.840000004</v>
      </c>
      <c r="K472" s="1096">
        <v>0.01</v>
      </c>
      <c r="L472" s="1096">
        <v>0.01</v>
      </c>
    </row>
    <row r="473" spans="1:12">
      <c r="A473" s="1097" t="s">
        <v>2694</v>
      </c>
      <c r="B473" s="1097" t="s">
        <v>371</v>
      </c>
      <c r="F473" s="1096">
        <v>0</v>
      </c>
      <c r="G473" s="1096">
        <v>885845.51</v>
      </c>
      <c r="H473" s="1096">
        <v>885845.51</v>
      </c>
      <c r="I473" s="1096">
        <v>885845.51</v>
      </c>
      <c r="J473" s="1096">
        <v>885845.51</v>
      </c>
      <c r="K473" s="1096">
        <v>0</v>
      </c>
      <c r="L473" s="1096">
        <v>0</v>
      </c>
    </row>
    <row r="475" spans="1:12">
      <c r="A475" s="1101" t="s">
        <v>2673</v>
      </c>
      <c r="B475" s="1101" t="s">
        <v>548</v>
      </c>
      <c r="F475" s="1104">
        <v>12611429.220000001</v>
      </c>
      <c r="G475" s="1104">
        <v>12401029.33</v>
      </c>
      <c r="H475" s="1104">
        <v>12401029.33</v>
      </c>
      <c r="I475" s="1104">
        <v>12401029.33</v>
      </c>
      <c r="J475" s="1104">
        <v>12401029.33</v>
      </c>
      <c r="K475" s="1094">
        <v>0</v>
      </c>
      <c r="L475" s="1094">
        <v>0</v>
      </c>
    </row>
    <row r="476" spans="1:12">
      <c r="A476" s="1097" t="s">
        <v>2693</v>
      </c>
      <c r="B476" s="1097" t="s">
        <v>367</v>
      </c>
      <c r="F476" s="1096">
        <v>12611429.220000001</v>
      </c>
      <c r="G476" s="1096">
        <v>12401029.33</v>
      </c>
      <c r="H476" s="1096">
        <v>12401029.33</v>
      </c>
      <c r="I476" s="1096">
        <v>12401029.33</v>
      </c>
      <c r="J476" s="1096">
        <v>12401029.33</v>
      </c>
      <c r="K476" s="1096">
        <v>0</v>
      </c>
      <c r="L476" s="1096">
        <v>0</v>
      </c>
    </row>
    <row r="477" spans="1:12">
      <c r="A477" s="1097" t="s">
        <v>2694</v>
      </c>
      <c r="B477" s="1097" t="s">
        <v>371</v>
      </c>
      <c r="F477" s="1096">
        <v>0</v>
      </c>
      <c r="G477" s="1096">
        <v>0</v>
      </c>
      <c r="H477" s="1096">
        <v>0</v>
      </c>
      <c r="I477" s="1096">
        <v>0</v>
      </c>
      <c r="J477" s="1096">
        <v>0</v>
      </c>
      <c r="K477" s="1096">
        <v>0</v>
      </c>
      <c r="L477" s="1096">
        <v>0</v>
      </c>
    </row>
    <row r="479" spans="1:12">
      <c r="A479" s="1101" t="s">
        <v>2674</v>
      </c>
      <c r="B479" s="1101" t="s">
        <v>549</v>
      </c>
      <c r="F479" s="1104">
        <v>4681660.68</v>
      </c>
      <c r="G479" s="1104">
        <v>3686006.26</v>
      </c>
      <c r="H479" s="1104">
        <v>3686006.26</v>
      </c>
      <c r="I479" s="1104">
        <v>3686006.26</v>
      </c>
      <c r="J479" s="1104">
        <v>3686006.26</v>
      </c>
      <c r="K479" s="1094">
        <v>0</v>
      </c>
      <c r="L479" s="1094">
        <v>0</v>
      </c>
    </row>
    <row r="480" spans="1:12">
      <c r="A480" s="1097" t="s">
        <v>2693</v>
      </c>
      <c r="B480" s="1097" t="s">
        <v>367</v>
      </c>
      <c r="F480" s="1096">
        <v>4681660.68</v>
      </c>
      <c r="G480" s="1096">
        <v>3686006.26</v>
      </c>
      <c r="H480" s="1096">
        <v>3686006.26</v>
      </c>
      <c r="I480" s="1096">
        <v>3686006.26</v>
      </c>
      <c r="J480" s="1096">
        <v>3686006.26</v>
      </c>
      <c r="K480" s="1096">
        <v>0</v>
      </c>
      <c r="L480" s="1096">
        <v>0</v>
      </c>
    </row>
    <row r="482" spans="1:12">
      <c r="A482" s="1101" t="s">
        <v>2675</v>
      </c>
      <c r="B482" s="1101" t="s">
        <v>550</v>
      </c>
      <c r="F482" s="1104">
        <v>0</v>
      </c>
      <c r="G482" s="1104">
        <v>1885856.59</v>
      </c>
      <c r="H482" s="1104">
        <v>1885856.59</v>
      </c>
      <c r="I482" s="1104">
        <v>1885856.59</v>
      </c>
      <c r="J482" s="1104">
        <v>1885856.59</v>
      </c>
      <c r="K482" s="1094">
        <v>0</v>
      </c>
      <c r="L482" s="1094">
        <v>0</v>
      </c>
    </row>
    <row r="483" spans="1:12">
      <c r="A483" s="1097" t="s">
        <v>2165</v>
      </c>
      <c r="B483" s="1097" t="s">
        <v>364</v>
      </c>
      <c r="F483" s="1096">
        <v>0</v>
      </c>
      <c r="G483" s="1096">
        <v>0</v>
      </c>
      <c r="H483" s="1096">
        <v>0</v>
      </c>
      <c r="I483" s="1096">
        <v>0</v>
      </c>
      <c r="J483" s="1096">
        <v>0</v>
      </c>
      <c r="K483" s="1096">
        <v>0</v>
      </c>
      <c r="L483" s="1096">
        <v>0</v>
      </c>
    </row>
    <row r="484" spans="1:12">
      <c r="A484" s="1097" t="s">
        <v>2692</v>
      </c>
      <c r="B484" s="1097" t="s">
        <v>365</v>
      </c>
      <c r="F484" s="1096">
        <v>0</v>
      </c>
      <c r="G484" s="1096">
        <v>0</v>
      </c>
      <c r="H484" s="1096">
        <v>0</v>
      </c>
      <c r="I484" s="1096">
        <v>0</v>
      </c>
      <c r="J484" s="1096">
        <v>0</v>
      </c>
      <c r="K484" s="1096">
        <v>0</v>
      </c>
      <c r="L484" s="1096">
        <v>0</v>
      </c>
    </row>
    <row r="485" spans="1:12">
      <c r="A485" s="1097" t="s">
        <v>2693</v>
      </c>
      <c r="B485" s="1097" t="s">
        <v>367</v>
      </c>
      <c r="F485" s="1096">
        <v>0</v>
      </c>
      <c r="G485" s="1096">
        <v>1793004.4</v>
      </c>
      <c r="H485" s="1096">
        <v>1793004.4</v>
      </c>
      <c r="I485" s="1096">
        <v>1793004.4</v>
      </c>
      <c r="J485" s="1096">
        <v>1793004.4</v>
      </c>
      <c r="K485" s="1096">
        <v>0</v>
      </c>
      <c r="L485" s="1096">
        <v>0</v>
      </c>
    </row>
    <row r="486" spans="1:12">
      <c r="A486" s="1097" t="s">
        <v>2694</v>
      </c>
      <c r="B486" s="1097" t="s">
        <v>371</v>
      </c>
      <c r="F486" s="1096">
        <v>0</v>
      </c>
      <c r="G486" s="1096">
        <v>92852.19</v>
      </c>
      <c r="H486" s="1096">
        <v>92852.19</v>
      </c>
      <c r="I486" s="1096">
        <v>92852.19</v>
      </c>
      <c r="J486" s="1096">
        <v>92852.19</v>
      </c>
      <c r="K486" s="1096">
        <v>0</v>
      </c>
      <c r="L486" s="1096">
        <v>0</v>
      </c>
    </row>
    <row r="488" spans="1:12">
      <c r="A488" s="1101" t="s">
        <v>2676</v>
      </c>
      <c r="B488" s="1101" t="s">
        <v>551</v>
      </c>
      <c r="F488" s="1104">
        <v>0</v>
      </c>
      <c r="G488" s="1104">
        <v>1703876.48</v>
      </c>
      <c r="H488" s="1104">
        <v>1703876.48</v>
      </c>
      <c r="I488" s="1104">
        <v>1703876.48</v>
      </c>
      <c r="J488" s="1104">
        <v>1703876.48</v>
      </c>
      <c r="K488" s="1094">
        <v>0</v>
      </c>
      <c r="L488" s="1094">
        <v>0</v>
      </c>
    </row>
    <row r="489" spans="1:12">
      <c r="A489" s="1097" t="s">
        <v>2693</v>
      </c>
      <c r="B489" s="1097" t="s">
        <v>367</v>
      </c>
      <c r="F489" s="1096">
        <v>0</v>
      </c>
      <c r="G489" s="1096">
        <v>1703876.48</v>
      </c>
      <c r="H489" s="1096">
        <v>1703876.48</v>
      </c>
      <c r="I489" s="1096">
        <v>1703876.48</v>
      </c>
      <c r="J489" s="1096">
        <v>1703876.48</v>
      </c>
      <c r="K489" s="1096">
        <v>0</v>
      </c>
      <c r="L489" s="1096">
        <v>0</v>
      </c>
    </row>
    <row r="491" spans="1:12">
      <c r="A491" s="1101" t="s">
        <v>2677</v>
      </c>
      <c r="B491" s="1101" t="s">
        <v>552</v>
      </c>
      <c r="F491" s="1104">
        <v>0</v>
      </c>
      <c r="G491" s="1104">
        <v>1737564.1</v>
      </c>
      <c r="H491" s="1104">
        <v>1737564.1</v>
      </c>
      <c r="I491" s="1104">
        <v>1737564.1</v>
      </c>
      <c r="J491" s="1104">
        <v>1737564.1</v>
      </c>
      <c r="K491" s="1094">
        <v>0</v>
      </c>
      <c r="L491" s="1094">
        <v>0</v>
      </c>
    </row>
    <row r="492" spans="1:12">
      <c r="A492" s="1097" t="s">
        <v>2693</v>
      </c>
      <c r="B492" s="1097" t="s">
        <v>367</v>
      </c>
      <c r="F492" s="1096">
        <v>0</v>
      </c>
      <c r="G492" s="1096">
        <v>1737564.1</v>
      </c>
      <c r="H492" s="1096">
        <v>1737564.1</v>
      </c>
      <c r="I492" s="1096">
        <v>1737564.1</v>
      </c>
      <c r="J492" s="1096">
        <v>1737564.1</v>
      </c>
      <c r="K492" s="1096">
        <v>0</v>
      </c>
      <c r="L492" s="1096">
        <v>0</v>
      </c>
    </row>
    <row r="494" spans="1:12">
      <c r="A494" s="1101" t="s">
        <v>2678</v>
      </c>
      <c r="B494" s="1101" t="s">
        <v>553</v>
      </c>
      <c r="F494" s="1104">
        <v>8463416.9900000002</v>
      </c>
      <c r="G494" s="1104">
        <v>8406742.4399999995</v>
      </c>
      <c r="H494" s="1104">
        <v>8406742.4399999995</v>
      </c>
      <c r="I494" s="1104">
        <v>8406742.4399999995</v>
      </c>
      <c r="J494" s="1104">
        <v>8406742.4399999995</v>
      </c>
      <c r="K494" s="1094">
        <v>0</v>
      </c>
      <c r="L494" s="1094">
        <v>0</v>
      </c>
    </row>
    <row r="495" spans="1:12">
      <c r="A495" s="1097" t="s">
        <v>2693</v>
      </c>
      <c r="B495" s="1097" t="s">
        <v>367</v>
      </c>
      <c r="F495" s="1096">
        <v>8463416.9900000002</v>
      </c>
      <c r="G495" s="1096">
        <v>8406742.4399999995</v>
      </c>
      <c r="H495" s="1096">
        <v>8406742.4399999995</v>
      </c>
      <c r="I495" s="1096">
        <v>8406742.4399999995</v>
      </c>
      <c r="J495" s="1096">
        <v>8406742.4399999995</v>
      </c>
      <c r="K495" s="1096">
        <v>0</v>
      </c>
      <c r="L495" s="1096">
        <v>0</v>
      </c>
    </row>
    <row r="496" spans="1:12">
      <c r="A496" s="1097" t="s">
        <v>2695</v>
      </c>
      <c r="B496" s="1097" t="s">
        <v>370</v>
      </c>
      <c r="F496" s="1096">
        <v>0</v>
      </c>
      <c r="G496" s="1096">
        <v>0</v>
      </c>
      <c r="H496" s="1096">
        <v>0</v>
      </c>
      <c r="I496" s="1096">
        <v>0</v>
      </c>
      <c r="J496" s="1096">
        <v>0</v>
      </c>
      <c r="K496" s="1096">
        <v>0</v>
      </c>
      <c r="L496" s="1096">
        <v>0</v>
      </c>
    </row>
    <row r="498" spans="1:12">
      <c r="A498" s="1101" t="s">
        <v>2679</v>
      </c>
      <c r="B498" s="1101" t="s">
        <v>554</v>
      </c>
      <c r="F498" s="1104">
        <v>5717533.1100000003</v>
      </c>
      <c r="G498" s="1104">
        <v>5277065.8899999997</v>
      </c>
      <c r="H498" s="1104">
        <v>5277065.8899999997</v>
      </c>
      <c r="I498" s="1104">
        <v>5277065.8899999997</v>
      </c>
      <c r="J498" s="1104">
        <v>5277065.8899999997</v>
      </c>
      <c r="K498" s="1094">
        <v>0</v>
      </c>
      <c r="L498" s="1094">
        <v>0</v>
      </c>
    </row>
    <row r="499" spans="1:12">
      <c r="A499" s="1097" t="s">
        <v>2693</v>
      </c>
      <c r="B499" s="1097" t="s">
        <v>367</v>
      </c>
      <c r="F499" s="1096">
        <v>5717533.1100000003</v>
      </c>
      <c r="G499" s="1096">
        <v>5277065.8899999997</v>
      </c>
      <c r="H499" s="1096">
        <v>5277065.8899999997</v>
      </c>
      <c r="I499" s="1096">
        <v>5277065.8899999997</v>
      </c>
      <c r="J499" s="1096">
        <v>5277065.8899999997</v>
      </c>
      <c r="K499" s="1096">
        <v>0</v>
      </c>
      <c r="L499" s="1096">
        <v>0</v>
      </c>
    </row>
    <row r="500" spans="1:12">
      <c r="A500" s="1097" t="s">
        <v>2694</v>
      </c>
      <c r="B500" s="1097" t="s">
        <v>371</v>
      </c>
      <c r="F500" s="1096">
        <v>0</v>
      </c>
      <c r="G500" s="1096">
        <v>0</v>
      </c>
      <c r="H500" s="1096">
        <v>0</v>
      </c>
      <c r="I500" s="1096">
        <v>0</v>
      </c>
      <c r="J500" s="1096">
        <v>0</v>
      </c>
      <c r="K500" s="1096">
        <v>0</v>
      </c>
      <c r="L500" s="1096">
        <v>0</v>
      </c>
    </row>
    <row r="501" spans="1:12">
      <c r="A501" s="1097" t="s">
        <v>2695</v>
      </c>
      <c r="B501" s="1097" t="s">
        <v>370</v>
      </c>
      <c r="F501" s="1096">
        <v>0</v>
      </c>
      <c r="G501" s="1096">
        <v>0</v>
      </c>
      <c r="H501" s="1096">
        <v>0</v>
      </c>
      <c r="I501" s="1096">
        <v>0</v>
      </c>
      <c r="J501" s="1096">
        <v>0</v>
      </c>
      <c r="K501" s="1096">
        <v>0</v>
      </c>
      <c r="L501" s="1096">
        <v>0</v>
      </c>
    </row>
    <row r="503" spans="1:12">
      <c r="A503" s="1101" t="s">
        <v>2680</v>
      </c>
      <c r="B503" s="1101" t="s">
        <v>555</v>
      </c>
      <c r="F503" s="1104">
        <v>8858150.6600000001</v>
      </c>
      <c r="G503" s="1104">
        <v>4472125.3899999997</v>
      </c>
      <c r="H503" s="1104">
        <v>4472125.3899999997</v>
      </c>
      <c r="I503" s="1104">
        <v>4472125.3899999997</v>
      </c>
      <c r="J503" s="1104">
        <v>4472125.3899999997</v>
      </c>
      <c r="K503" s="1094">
        <v>0</v>
      </c>
      <c r="L503" s="1094">
        <v>0</v>
      </c>
    </row>
    <row r="504" spans="1:12">
      <c r="A504" s="1097" t="s">
        <v>2165</v>
      </c>
      <c r="B504" s="1097" t="s">
        <v>364</v>
      </c>
      <c r="F504" s="1096">
        <v>128000</v>
      </c>
      <c r="G504" s="1096">
        <v>0</v>
      </c>
      <c r="H504" s="1096">
        <v>0</v>
      </c>
      <c r="I504" s="1096">
        <v>0</v>
      </c>
      <c r="J504" s="1096">
        <v>0</v>
      </c>
      <c r="K504" s="1096">
        <v>0</v>
      </c>
      <c r="L504" s="1096">
        <v>0</v>
      </c>
    </row>
    <row r="505" spans="1:12">
      <c r="A505" s="1097" t="s">
        <v>2692</v>
      </c>
      <c r="B505" s="1097" t="s">
        <v>365</v>
      </c>
      <c r="F505" s="1096">
        <v>82000</v>
      </c>
      <c r="G505" s="1096">
        <v>0</v>
      </c>
      <c r="H505" s="1096">
        <v>0</v>
      </c>
      <c r="I505" s="1096">
        <v>0</v>
      </c>
      <c r="J505" s="1096">
        <v>0</v>
      </c>
      <c r="K505" s="1096">
        <v>0</v>
      </c>
      <c r="L505" s="1096">
        <v>0</v>
      </c>
    </row>
    <row r="506" spans="1:12">
      <c r="A506" s="1097" t="s">
        <v>2693</v>
      </c>
      <c r="B506" s="1097" t="s">
        <v>367</v>
      </c>
      <c r="F506" s="1096">
        <v>8648150.6600000001</v>
      </c>
      <c r="G506" s="1096">
        <v>4472125.3899999997</v>
      </c>
      <c r="H506" s="1096">
        <v>4472125.3899999997</v>
      </c>
      <c r="I506" s="1096">
        <v>4472125.3899999997</v>
      </c>
      <c r="J506" s="1096">
        <v>4472125.3899999997</v>
      </c>
      <c r="K506" s="1096">
        <v>0</v>
      </c>
      <c r="L506" s="1096">
        <v>0</v>
      </c>
    </row>
    <row r="508" spans="1:12">
      <c r="A508" s="1101" t="s">
        <v>2681</v>
      </c>
      <c r="B508" s="1101" t="s">
        <v>556</v>
      </c>
      <c r="F508" s="1104">
        <v>205059730.30000001</v>
      </c>
      <c r="G508" s="1104">
        <v>209658835.63999999</v>
      </c>
      <c r="H508" s="1104">
        <v>209658835.63999999</v>
      </c>
      <c r="I508" s="1104">
        <v>209658835.63999999</v>
      </c>
      <c r="J508" s="1104">
        <v>209658835.63999999</v>
      </c>
      <c r="K508" s="1094">
        <v>0</v>
      </c>
      <c r="L508" s="1094">
        <v>0</v>
      </c>
    </row>
    <row r="509" spans="1:12">
      <c r="A509" s="1097" t="s">
        <v>2693</v>
      </c>
      <c r="B509" s="1097" t="s">
        <v>367</v>
      </c>
      <c r="F509" s="1096">
        <v>205059730.30000001</v>
      </c>
      <c r="G509" s="1096">
        <v>209658835.63999999</v>
      </c>
      <c r="H509" s="1096">
        <v>209658835.63999999</v>
      </c>
      <c r="I509" s="1096">
        <v>209658835.63999999</v>
      </c>
      <c r="J509" s="1096">
        <v>209658835.63999999</v>
      </c>
      <c r="K509" s="1096">
        <v>0</v>
      </c>
      <c r="L509" s="1096">
        <v>0</v>
      </c>
    </row>
    <row r="511" spans="1:12">
      <c r="A511" s="1101" t="s">
        <v>2682</v>
      </c>
      <c r="B511" s="1101" t="s">
        <v>558</v>
      </c>
      <c r="F511" s="1104">
        <v>0</v>
      </c>
      <c r="G511" s="1104">
        <v>39860545.810000002</v>
      </c>
      <c r="H511" s="1104">
        <v>39860545.810000002</v>
      </c>
      <c r="I511" s="1104">
        <v>39860545.810000002</v>
      </c>
      <c r="J511" s="1104">
        <v>39860545.810000002</v>
      </c>
      <c r="K511" s="1094">
        <v>0</v>
      </c>
      <c r="L511" s="1094">
        <v>0</v>
      </c>
    </row>
    <row r="512" spans="1:12">
      <c r="A512" s="1097" t="s">
        <v>2693</v>
      </c>
      <c r="B512" s="1097" t="s">
        <v>367</v>
      </c>
      <c r="F512" s="1096">
        <v>0</v>
      </c>
      <c r="G512" s="1096">
        <v>39860545.810000002</v>
      </c>
      <c r="H512" s="1096">
        <v>39860545.810000002</v>
      </c>
      <c r="I512" s="1096">
        <v>39860545.810000002</v>
      </c>
      <c r="J512" s="1096">
        <v>39860545.810000002</v>
      </c>
      <c r="K512" s="1096">
        <v>0</v>
      </c>
      <c r="L512" s="1096">
        <v>0</v>
      </c>
    </row>
    <row r="516" spans="1:12">
      <c r="E516" s="1091" t="s">
        <v>321</v>
      </c>
      <c r="F516" s="1104">
        <v>21880556958.779999</v>
      </c>
      <c r="G516" s="1104">
        <v>22299390254.330002</v>
      </c>
      <c r="H516" s="1104">
        <v>21648857969.75</v>
      </c>
      <c r="I516" s="1104">
        <v>21475721739.02</v>
      </c>
      <c r="J516" s="1104">
        <v>21475494042.77</v>
      </c>
      <c r="K516" s="1094">
        <v>823668515.30999994</v>
      </c>
      <c r="L516" s="1094">
        <v>823896211.55999994</v>
      </c>
    </row>
    <row r="518" spans="1:12" ht="13.5">
      <c r="A518" s="1105" t="s">
        <v>2697</v>
      </c>
      <c r="G518" s="1098">
        <v>0.50208333333333333</v>
      </c>
      <c r="I518" s="1099">
        <v>45348</v>
      </c>
      <c r="K518" s="1100" t="s">
        <v>2661</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1"/>
  <sheetViews>
    <sheetView workbookViewId="0">
      <selection activeCell="B52" sqref="B52"/>
    </sheetView>
  </sheetViews>
  <sheetFormatPr baseColWidth="10" defaultRowHeight="12.75"/>
  <cols>
    <col min="1" max="16384" width="11.42578125" style="1088"/>
  </cols>
  <sheetData>
    <row r="2" spans="1:15" ht="23.25">
      <c r="A2" s="1106" t="s">
        <v>2698</v>
      </c>
      <c r="E2" s="1107" t="s">
        <v>2699</v>
      </c>
    </row>
    <row r="3" spans="1:15" ht="15">
      <c r="E3" s="1108" t="s">
        <v>2700</v>
      </c>
      <c r="N3" s="1109" t="s">
        <v>2661</v>
      </c>
    </row>
    <row r="4" spans="1:15" ht="15">
      <c r="E4" s="1107" t="s">
        <v>2701</v>
      </c>
    </row>
    <row r="8" spans="1:15">
      <c r="N8" s="1110">
        <v>45343</v>
      </c>
    </row>
    <row r="11" spans="1:15">
      <c r="A11" s="1111" t="s">
        <v>622</v>
      </c>
      <c r="G11" s="1112" t="s">
        <v>623</v>
      </c>
      <c r="H11" s="1112" t="s">
        <v>624</v>
      </c>
      <c r="I11" s="1112" t="s">
        <v>625</v>
      </c>
      <c r="J11" s="1112" t="s">
        <v>601</v>
      </c>
      <c r="K11" s="1112" t="s">
        <v>2159</v>
      </c>
      <c r="L11" s="1112" t="s">
        <v>2160</v>
      </c>
      <c r="M11" s="1112" t="s">
        <v>2702</v>
      </c>
      <c r="N11" s="1112" t="s">
        <v>2702</v>
      </c>
    </row>
    <row r="12" spans="1:15">
      <c r="G12" s="1112" t="s">
        <v>2688</v>
      </c>
      <c r="H12" s="1112" t="s">
        <v>2703</v>
      </c>
      <c r="I12" s="1112" t="s">
        <v>2703</v>
      </c>
      <c r="J12" s="1112" t="s">
        <v>2703</v>
      </c>
      <c r="K12" s="1112" t="s">
        <v>2703</v>
      </c>
      <c r="L12" s="1112" t="s">
        <v>2703</v>
      </c>
      <c r="M12" s="1112" t="s">
        <v>2704</v>
      </c>
      <c r="N12" s="1112" t="s">
        <v>2705</v>
      </c>
      <c r="O12" s="1112" t="s">
        <v>2706</v>
      </c>
    </row>
    <row r="14" spans="1:15">
      <c r="A14" s="1113">
        <v>1</v>
      </c>
      <c r="B14" s="1114" t="s">
        <v>2707</v>
      </c>
      <c r="G14" s="1096">
        <v>67759129671.230003</v>
      </c>
      <c r="H14" s="1096">
        <v>75219520990.089996</v>
      </c>
      <c r="I14" s="1096">
        <v>72429198120.789993</v>
      </c>
      <c r="J14" s="1096">
        <v>71846729164.350006</v>
      </c>
      <c r="K14" s="1096">
        <v>71846491406.100006</v>
      </c>
      <c r="L14" s="1096">
        <v>70610387196.360001</v>
      </c>
      <c r="M14" s="1096">
        <v>2790322869.3000002</v>
      </c>
      <c r="N14" s="1096">
        <v>3373029583.9899998</v>
      </c>
      <c r="O14" s="1096">
        <v>4609133793.7299995</v>
      </c>
    </row>
    <row r="17" spans="1:15">
      <c r="A17" s="1113">
        <v>2</v>
      </c>
      <c r="B17" s="1114" t="s">
        <v>369</v>
      </c>
      <c r="G17" s="1096">
        <v>14107818409.639999</v>
      </c>
      <c r="H17" s="1096">
        <v>15614300510.16</v>
      </c>
      <c r="I17" s="1096">
        <v>13895762304.92</v>
      </c>
      <c r="J17" s="1096">
        <v>11739452032.059999</v>
      </c>
      <c r="K17" s="1096">
        <v>11739452032.059999</v>
      </c>
      <c r="L17" s="1096">
        <v>10985925313.73</v>
      </c>
      <c r="M17" s="1096">
        <v>1718538205.24</v>
      </c>
      <c r="N17" s="1096">
        <v>3874848478.0999999</v>
      </c>
      <c r="O17" s="1096">
        <v>4628375196.4300003</v>
      </c>
    </row>
    <row r="20" spans="1:15">
      <c r="A20" s="1113">
        <v>3</v>
      </c>
      <c r="B20" s="1114" t="s">
        <v>373</v>
      </c>
      <c r="G20" s="1096">
        <v>1929005793.3</v>
      </c>
      <c r="H20" s="1096">
        <v>2451558604.8000002</v>
      </c>
      <c r="I20" s="1096">
        <v>2407085877.0599999</v>
      </c>
      <c r="J20" s="1096">
        <v>2404881079.7199998</v>
      </c>
      <c r="K20" s="1096">
        <v>2404881079.7199998</v>
      </c>
      <c r="L20" s="1096">
        <v>2404881079.7199998</v>
      </c>
      <c r="M20" s="1096">
        <v>44472727.740000002</v>
      </c>
      <c r="N20" s="1096">
        <v>46677525.079999998</v>
      </c>
      <c r="O20" s="1096">
        <v>46677525.079999998</v>
      </c>
    </row>
    <row r="23" spans="1:15">
      <c r="A23" s="1113">
        <v>4</v>
      </c>
      <c r="B23" s="1114" t="s">
        <v>375</v>
      </c>
      <c r="G23" s="1096">
        <v>824244813.80999994</v>
      </c>
      <c r="H23" s="1096">
        <v>988046672.21000004</v>
      </c>
      <c r="I23" s="1096">
        <v>988046672.21000004</v>
      </c>
      <c r="J23" s="1096">
        <v>988046672.21000004</v>
      </c>
      <c r="K23" s="1096">
        <v>988046672.21000004</v>
      </c>
      <c r="L23" s="1096">
        <v>967830672.21000004</v>
      </c>
      <c r="M23" s="1096">
        <v>0</v>
      </c>
      <c r="N23" s="1096">
        <v>0</v>
      </c>
      <c r="O23" s="1096">
        <v>20216000</v>
      </c>
    </row>
    <row r="26" spans="1:15">
      <c r="A26" s="1113">
        <v>5</v>
      </c>
      <c r="B26" s="1114" t="s">
        <v>188</v>
      </c>
      <c r="G26" s="1096">
        <v>7609281029.0200005</v>
      </c>
      <c r="H26" s="1096">
        <v>7914864360.8999996</v>
      </c>
      <c r="I26" s="1096">
        <v>7914864360.8999996</v>
      </c>
      <c r="J26" s="1096">
        <v>7811057529.4799995</v>
      </c>
      <c r="K26" s="1096">
        <v>7811057529.4799995</v>
      </c>
      <c r="L26" s="1096">
        <v>7811057529.4799995</v>
      </c>
      <c r="M26" s="1096">
        <v>0</v>
      </c>
      <c r="N26" s="1096">
        <v>103806831.42</v>
      </c>
      <c r="O26" s="1096">
        <v>103806831.42</v>
      </c>
    </row>
    <row r="29" spans="1:15">
      <c r="E29" s="1115" t="s">
        <v>321</v>
      </c>
      <c r="G29" s="1094">
        <v>92229479717</v>
      </c>
      <c r="H29" s="1094">
        <v>102188291138.16</v>
      </c>
      <c r="I29" s="1094">
        <v>97634957335.880005</v>
      </c>
      <c r="J29" s="1094">
        <v>94790166477.820007</v>
      </c>
      <c r="K29" s="1094">
        <v>94789928719.570007</v>
      </c>
      <c r="L29" s="1094">
        <v>92780081791.5</v>
      </c>
      <c r="M29" s="1094">
        <v>4553333802.2799997</v>
      </c>
      <c r="N29" s="1094">
        <v>7398362418.5900002</v>
      </c>
      <c r="O29" s="1094">
        <v>9408209346.6599998</v>
      </c>
    </row>
    <row r="31" spans="1:15">
      <c r="A31" s="1116" t="s">
        <v>2708</v>
      </c>
    </row>
  </sheetData>
  <pageMargins left="0.39370078740157477" right="0.19719757252565651" top="0.39370078740157477" bottom="0.19719757252565651" header="0" footer="0"/>
  <pageSetup orientation="landscape"/>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273"/>
  <sheetViews>
    <sheetView showGridLines="0" view="pageBreakPreview" zoomScale="115" zoomScaleNormal="115" zoomScaleSheetLayoutView="115" zoomScalePageLayoutView="115" workbookViewId="0">
      <selection activeCell="A12" sqref="A12"/>
    </sheetView>
  </sheetViews>
  <sheetFormatPr baseColWidth="10" defaultRowHeight="12"/>
  <cols>
    <col min="1" max="1" width="52.28515625" style="1190" customWidth="1"/>
    <col min="2" max="3" width="15.7109375" style="1191" customWidth="1"/>
    <col min="4" max="4" width="52.28515625" style="1190" customWidth="1"/>
    <col min="5" max="6" width="15.7109375" style="1191" customWidth="1"/>
    <col min="7" max="7" width="1.42578125" style="1127" customWidth="1"/>
    <col min="8" max="8" width="12" style="1127" customWidth="1"/>
    <col min="9" max="9" width="14.5703125" style="1127" bestFit="1" customWidth="1"/>
    <col min="10" max="11" width="8.140625" style="1193" customWidth="1"/>
    <col min="12" max="24" width="8.140625" style="1127" customWidth="1"/>
    <col min="25" max="16384" width="11.42578125" style="1127"/>
  </cols>
  <sheetData>
    <row r="1" spans="1:24" s="1120" customFormat="1" ht="16.5" customHeight="1">
      <c r="A1" s="1734" t="s">
        <v>2709</v>
      </c>
      <c r="B1" s="1734"/>
      <c r="C1" s="1734"/>
      <c r="D1" s="1734"/>
      <c r="E1" s="1734"/>
      <c r="F1" s="1734"/>
      <c r="G1" s="1117"/>
      <c r="H1" s="1118"/>
      <c r="I1" s="1118"/>
      <c r="J1" s="1119"/>
      <c r="K1" s="1119"/>
      <c r="L1" s="1118"/>
      <c r="M1" s="1118"/>
      <c r="N1" s="1118"/>
      <c r="O1" s="1118"/>
      <c r="P1" s="1118"/>
      <c r="Q1" s="1118"/>
      <c r="R1" s="1118"/>
      <c r="S1" s="1118"/>
      <c r="T1" s="1118"/>
      <c r="U1" s="1118"/>
      <c r="V1" s="1118"/>
      <c r="W1" s="1118"/>
      <c r="X1" s="1118"/>
    </row>
    <row r="2" spans="1:24" s="1120" customFormat="1" ht="16.5" customHeight="1">
      <c r="A2" s="1734" t="s">
        <v>2710</v>
      </c>
      <c r="B2" s="1734"/>
      <c r="C2" s="1734"/>
      <c r="D2" s="1734"/>
      <c r="E2" s="1734"/>
      <c r="F2" s="1734"/>
      <c r="G2" s="1117"/>
      <c r="H2" s="1118"/>
      <c r="I2" s="1118"/>
      <c r="J2" s="1119"/>
      <c r="K2" s="1119"/>
      <c r="L2" s="1118"/>
      <c r="M2" s="1118"/>
      <c r="N2" s="1118"/>
      <c r="O2" s="1118"/>
      <c r="P2" s="1118"/>
      <c r="Q2" s="1118"/>
      <c r="R2" s="1118"/>
      <c r="S2" s="1118"/>
      <c r="T2" s="1118"/>
      <c r="U2" s="1118"/>
      <c r="V2" s="1118"/>
      <c r="W2" s="1118"/>
      <c r="X2" s="1118"/>
    </row>
    <row r="3" spans="1:24" s="1120" customFormat="1" ht="16.5" customHeight="1">
      <c r="A3" s="1734" t="s">
        <v>2711</v>
      </c>
      <c r="B3" s="1734"/>
      <c r="C3" s="1734"/>
      <c r="D3" s="1734"/>
      <c r="E3" s="1734"/>
      <c r="F3" s="1734"/>
      <c r="G3" s="1117"/>
      <c r="H3" s="1118"/>
      <c r="I3" s="1118"/>
      <c r="J3" s="1119"/>
      <c r="K3" s="1119"/>
      <c r="L3" s="1118"/>
      <c r="M3" s="1118"/>
      <c r="N3" s="1118"/>
      <c r="O3" s="1118"/>
      <c r="P3" s="1118"/>
      <c r="Q3" s="1118"/>
      <c r="R3" s="1118"/>
      <c r="S3" s="1118"/>
      <c r="T3" s="1118"/>
      <c r="U3" s="1118"/>
      <c r="V3" s="1118"/>
      <c r="W3" s="1118"/>
      <c r="X3" s="1118"/>
    </row>
    <row r="4" spans="1:24" s="1120" customFormat="1" ht="16.5" customHeight="1">
      <c r="A4" s="1734" t="s">
        <v>2712</v>
      </c>
      <c r="B4" s="1734"/>
      <c r="C4" s="1734"/>
      <c r="D4" s="1734"/>
      <c r="E4" s="1734"/>
      <c r="F4" s="1734"/>
      <c r="G4" s="1117"/>
      <c r="H4" s="1118"/>
      <c r="I4" s="1118"/>
      <c r="J4" s="1119"/>
      <c r="K4" s="1119"/>
      <c r="L4" s="1118"/>
      <c r="M4" s="1118"/>
      <c r="N4" s="1118"/>
      <c r="O4" s="1118"/>
      <c r="P4" s="1118"/>
      <c r="Q4" s="1118"/>
      <c r="R4" s="1118"/>
      <c r="S4" s="1118"/>
      <c r="T4" s="1118"/>
      <c r="U4" s="1118"/>
      <c r="V4" s="1118"/>
      <c r="W4" s="1118"/>
      <c r="X4" s="1118"/>
    </row>
    <row r="5" spans="1:24" s="1120" customFormat="1" ht="16.5" customHeight="1">
      <c r="A5" s="1735" t="s">
        <v>644</v>
      </c>
      <c r="B5" s="1735"/>
      <c r="C5" s="1735"/>
      <c r="D5" s="1735"/>
      <c r="E5" s="1735"/>
      <c r="F5" s="1735"/>
      <c r="G5" s="1117"/>
      <c r="H5" s="1118"/>
      <c r="I5" s="1118"/>
      <c r="J5" s="1119"/>
      <c r="K5" s="1119"/>
      <c r="L5" s="1118"/>
      <c r="M5" s="1118"/>
      <c r="N5" s="1118"/>
      <c r="O5" s="1118"/>
      <c r="P5" s="1118"/>
      <c r="Q5" s="1118"/>
      <c r="R5" s="1118"/>
      <c r="S5" s="1118"/>
      <c r="T5" s="1118"/>
      <c r="U5" s="1118"/>
      <c r="V5" s="1118"/>
      <c r="W5" s="1118"/>
      <c r="X5" s="1118"/>
    </row>
    <row r="6" spans="1:24" ht="25.5">
      <c r="A6" s="1121" t="s">
        <v>2713</v>
      </c>
      <c r="B6" s="1122" t="s">
        <v>2714</v>
      </c>
      <c r="C6" s="1123" t="s">
        <v>2715</v>
      </c>
      <c r="D6" s="1124" t="s">
        <v>2713</v>
      </c>
      <c r="E6" s="1122" t="s">
        <v>2716</v>
      </c>
      <c r="F6" s="1123" t="s">
        <v>2715</v>
      </c>
      <c r="G6" s="1125"/>
      <c r="H6" s="1125"/>
      <c r="I6" s="1125"/>
      <c r="J6" s="1126"/>
      <c r="K6" s="1126"/>
      <c r="L6" s="1125"/>
      <c r="M6" s="1125"/>
      <c r="N6" s="1125"/>
      <c r="O6" s="1125"/>
      <c r="P6" s="1125"/>
      <c r="Q6" s="1125"/>
      <c r="R6" s="1125"/>
      <c r="S6" s="1125"/>
      <c r="T6" s="1125"/>
      <c r="U6" s="1125"/>
      <c r="V6" s="1125"/>
      <c r="W6" s="1125"/>
      <c r="X6" s="1125"/>
    </row>
    <row r="7" spans="1:24" ht="13.5" customHeight="1">
      <c r="A7" s="1128" t="s">
        <v>2717</v>
      </c>
      <c r="B7" s="1129"/>
      <c r="C7" s="1130"/>
      <c r="D7" s="1131" t="s">
        <v>2718</v>
      </c>
      <c r="E7" s="1132"/>
      <c r="F7" s="1133"/>
      <c r="G7" s="1125"/>
      <c r="H7" s="1125"/>
      <c r="I7" s="1125"/>
      <c r="J7" s="1126"/>
      <c r="K7" s="1126"/>
      <c r="L7" s="1125"/>
      <c r="M7" s="1125"/>
      <c r="N7" s="1125"/>
      <c r="O7" s="1125"/>
      <c r="P7" s="1125"/>
      <c r="Q7" s="1125"/>
      <c r="R7" s="1125"/>
      <c r="S7" s="1125"/>
      <c r="T7" s="1125"/>
      <c r="U7" s="1125"/>
      <c r="V7" s="1125"/>
      <c r="W7" s="1125"/>
      <c r="X7" s="1125"/>
    </row>
    <row r="8" spans="1:24" s="1142" customFormat="1" ht="13.5" customHeight="1">
      <c r="A8" s="1134" t="s">
        <v>2719</v>
      </c>
      <c r="B8" s="1135"/>
      <c r="C8" s="1136"/>
      <c r="D8" s="1137" t="s">
        <v>2720</v>
      </c>
      <c r="E8" s="1138"/>
      <c r="F8" s="1139"/>
      <c r="G8" s="1140"/>
      <c r="H8" s="1140"/>
      <c r="I8" s="1140"/>
      <c r="J8" s="1141"/>
      <c r="K8" s="1141"/>
      <c r="L8" s="1140"/>
      <c r="M8" s="1140"/>
      <c r="N8" s="1140"/>
      <c r="O8" s="1140"/>
      <c r="P8" s="1140"/>
      <c r="Q8" s="1140"/>
      <c r="R8" s="1140"/>
      <c r="S8" s="1140"/>
      <c r="T8" s="1140"/>
      <c r="U8" s="1140"/>
      <c r="V8" s="1140"/>
      <c r="W8" s="1140"/>
      <c r="X8" s="1140"/>
    </row>
    <row r="9" spans="1:24" ht="13.5" customHeight="1">
      <c r="A9" s="1143" t="s">
        <v>2721</v>
      </c>
      <c r="B9" s="1144">
        <v>7747860638</v>
      </c>
      <c r="C9" s="1145">
        <v>2616240779</v>
      </c>
      <c r="D9" s="1146" t="s">
        <v>2722</v>
      </c>
      <c r="E9" s="1147">
        <v>4388133083.9799995</v>
      </c>
      <c r="F9" s="1145">
        <v>3216482158.5900002</v>
      </c>
      <c r="G9" s="1148"/>
      <c r="H9" s="1149"/>
      <c r="I9" s="1149"/>
      <c r="J9" s="1150"/>
      <c r="K9" s="1150"/>
      <c r="L9" s="1125"/>
      <c r="M9" s="1125"/>
      <c r="N9" s="1125"/>
      <c r="O9" s="1125"/>
      <c r="P9" s="1125"/>
      <c r="Q9" s="1125"/>
      <c r="R9" s="1125"/>
      <c r="S9" s="1125"/>
      <c r="T9" s="1125"/>
      <c r="U9" s="1125"/>
      <c r="V9" s="1125"/>
      <c r="W9" s="1125"/>
      <c r="X9" s="1125"/>
    </row>
    <row r="10" spans="1:24" ht="13.5" customHeight="1">
      <c r="A10" s="1151" t="s">
        <v>2723</v>
      </c>
      <c r="B10" s="1152">
        <v>306601</v>
      </c>
      <c r="C10" s="1153">
        <v>330233</v>
      </c>
      <c r="D10" s="1154" t="s">
        <v>2724</v>
      </c>
      <c r="E10" s="1155">
        <v>48189846</v>
      </c>
      <c r="F10" s="1153">
        <v>47375864</v>
      </c>
      <c r="G10" s="1125"/>
      <c r="H10" s="1149"/>
      <c r="I10" s="1149"/>
      <c r="J10" s="1150"/>
      <c r="K10" s="1150"/>
      <c r="L10" s="1125"/>
      <c r="M10" s="1125"/>
      <c r="N10" s="1125"/>
      <c r="O10" s="1125"/>
      <c r="P10" s="1125"/>
      <c r="Q10" s="1125"/>
      <c r="R10" s="1125"/>
      <c r="S10" s="1125"/>
      <c r="T10" s="1125"/>
      <c r="U10" s="1125"/>
      <c r="V10" s="1125"/>
      <c r="W10" s="1125"/>
      <c r="X10" s="1125"/>
    </row>
    <row r="11" spans="1:24" ht="13.5" customHeight="1">
      <c r="A11" s="1151" t="s">
        <v>2725</v>
      </c>
      <c r="B11" s="1156">
        <v>3908835048</v>
      </c>
      <c r="C11" s="1153">
        <v>1390394346</v>
      </c>
      <c r="D11" s="1154" t="s">
        <v>2726</v>
      </c>
      <c r="E11" s="1155">
        <v>331504875</v>
      </c>
      <c r="F11" s="1153">
        <v>272009356</v>
      </c>
      <c r="G11" s="1125"/>
      <c r="H11" s="1149"/>
      <c r="I11" s="1149"/>
      <c r="J11" s="1150"/>
      <c r="K11" s="1150"/>
      <c r="L11" s="1125"/>
      <c r="M11" s="1125"/>
      <c r="N11" s="1125"/>
      <c r="O11" s="1125"/>
      <c r="P11" s="1125"/>
      <c r="Q11" s="1125"/>
      <c r="R11" s="1125"/>
      <c r="S11" s="1125"/>
      <c r="T11" s="1125"/>
      <c r="U11" s="1125"/>
      <c r="V11" s="1125"/>
      <c r="W11" s="1125"/>
      <c r="X11" s="1125"/>
    </row>
    <row r="12" spans="1:24" ht="33" customHeight="1">
      <c r="A12" s="1151" t="s">
        <v>2727</v>
      </c>
      <c r="B12" s="1152">
        <v>804247770</v>
      </c>
      <c r="C12" s="1153">
        <v>343217136</v>
      </c>
      <c r="D12" s="1154" t="s">
        <v>2728</v>
      </c>
      <c r="E12" s="1155">
        <v>170727635</v>
      </c>
      <c r="F12" s="1153">
        <v>126232735</v>
      </c>
      <c r="G12" s="1125"/>
      <c r="H12" s="1157"/>
      <c r="I12" s="1149"/>
      <c r="J12" s="1150"/>
      <c r="K12" s="1150"/>
      <c r="L12" s="1125"/>
      <c r="M12" s="1125"/>
      <c r="N12" s="1125"/>
      <c r="O12" s="1125"/>
      <c r="P12" s="1125"/>
      <c r="Q12" s="1125"/>
      <c r="R12" s="1125"/>
      <c r="S12" s="1125"/>
      <c r="T12" s="1125"/>
      <c r="U12" s="1125"/>
      <c r="V12" s="1125"/>
      <c r="W12" s="1125"/>
      <c r="X12" s="1125"/>
    </row>
    <row r="13" spans="1:24" ht="13.5" customHeight="1">
      <c r="A13" s="1151" t="s">
        <v>2729</v>
      </c>
      <c r="B13" s="1152">
        <v>3033899207</v>
      </c>
      <c r="C13" s="1153">
        <v>881727051</v>
      </c>
      <c r="D13" s="1154" t="s">
        <v>2730</v>
      </c>
      <c r="E13" s="1155">
        <v>0</v>
      </c>
      <c r="F13" s="1153">
        <v>0</v>
      </c>
      <c r="G13" s="1125"/>
      <c r="H13" s="1157"/>
      <c r="I13" s="1149"/>
      <c r="J13" s="1150"/>
      <c r="K13" s="1150"/>
      <c r="L13" s="1125"/>
      <c r="M13" s="1125"/>
      <c r="N13" s="1125"/>
      <c r="O13" s="1125"/>
      <c r="P13" s="1125"/>
      <c r="Q13" s="1125"/>
      <c r="R13" s="1125"/>
      <c r="S13" s="1125"/>
      <c r="T13" s="1125"/>
      <c r="U13" s="1125"/>
      <c r="V13" s="1125"/>
      <c r="W13" s="1125"/>
      <c r="X13" s="1125"/>
    </row>
    <row r="14" spans="1:24" ht="13.5" customHeight="1">
      <c r="A14" s="1151" t="s">
        <v>2731</v>
      </c>
      <c r="B14" s="1152">
        <v>0</v>
      </c>
      <c r="C14" s="1153">
        <v>0</v>
      </c>
      <c r="D14" s="1154" t="s">
        <v>2732</v>
      </c>
      <c r="E14" s="1155">
        <v>99397427</v>
      </c>
      <c r="F14" s="1153">
        <v>149738978</v>
      </c>
      <c r="G14" s="1125"/>
      <c r="H14" s="1157"/>
      <c r="I14" s="1149"/>
      <c r="J14" s="1150"/>
      <c r="K14" s="1150"/>
      <c r="L14" s="1125"/>
      <c r="M14" s="1125"/>
      <c r="N14" s="1125"/>
      <c r="O14" s="1125"/>
      <c r="P14" s="1125"/>
      <c r="Q14" s="1125"/>
      <c r="R14" s="1125"/>
      <c r="S14" s="1125"/>
      <c r="T14" s="1125"/>
      <c r="U14" s="1125"/>
      <c r="V14" s="1125"/>
      <c r="W14" s="1125"/>
      <c r="X14" s="1125"/>
    </row>
    <row r="15" spans="1:24" ht="27" customHeight="1">
      <c r="A15" s="1151" t="s">
        <v>2733</v>
      </c>
      <c r="B15" s="1152">
        <v>572013</v>
      </c>
      <c r="C15" s="1153">
        <v>572013</v>
      </c>
      <c r="D15" s="1154" t="s">
        <v>2734</v>
      </c>
      <c r="E15" s="1155">
        <v>30847756</v>
      </c>
      <c r="F15" s="1153">
        <v>29647536</v>
      </c>
      <c r="G15" s="1125"/>
      <c r="H15" s="1157"/>
      <c r="I15" s="1149"/>
      <c r="J15" s="1150"/>
      <c r="K15" s="1150"/>
      <c r="L15" s="1125"/>
      <c r="M15" s="1125"/>
      <c r="N15" s="1125"/>
      <c r="O15" s="1125"/>
      <c r="P15" s="1125"/>
      <c r="Q15" s="1125"/>
      <c r="R15" s="1125"/>
      <c r="S15" s="1125"/>
      <c r="T15" s="1125"/>
      <c r="U15" s="1125"/>
      <c r="V15" s="1125"/>
      <c r="W15" s="1125"/>
      <c r="X15" s="1125"/>
    </row>
    <row r="16" spans="1:24" ht="13.5" customHeight="1">
      <c r="A16" s="1151" t="s">
        <v>2735</v>
      </c>
      <c r="B16" s="1152">
        <v>0</v>
      </c>
      <c r="C16" s="1153">
        <v>0</v>
      </c>
      <c r="D16" s="1154" t="s">
        <v>2736</v>
      </c>
      <c r="E16" s="1155">
        <v>808961709</v>
      </c>
      <c r="F16" s="1153">
        <v>626363108</v>
      </c>
      <c r="G16" s="1125"/>
      <c r="H16" s="1157"/>
      <c r="I16" s="1149"/>
      <c r="J16" s="1150"/>
      <c r="K16" s="1150"/>
      <c r="L16" s="1125"/>
      <c r="M16" s="1125"/>
      <c r="N16" s="1125"/>
      <c r="O16" s="1125"/>
      <c r="P16" s="1125"/>
      <c r="Q16" s="1125"/>
      <c r="R16" s="1125"/>
      <c r="S16" s="1125"/>
      <c r="T16" s="1125"/>
      <c r="U16" s="1125"/>
      <c r="V16" s="1125"/>
      <c r="W16" s="1125"/>
      <c r="X16" s="1125"/>
    </row>
    <row r="17" spans="1:24" ht="27" customHeight="1">
      <c r="A17" s="1143" t="s">
        <v>2737</v>
      </c>
      <c r="B17" s="1144">
        <v>6144329153.9799995</v>
      </c>
      <c r="C17" s="1145">
        <v>5709118693.5900002</v>
      </c>
      <c r="D17" s="1154" t="s">
        <v>2738</v>
      </c>
      <c r="E17" s="1155">
        <v>0</v>
      </c>
      <c r="F17" s="1153">
        <v>0</v>
      </c>
      <c r="G17" s="1125"/>
      <c r="H17" s="1149"/>
      <c r="I17" s="1149"/>
      <c r="J17" s="1150"/>
      <c r="K17" s="1150"/>
      <c r="L17" s="1125"/>
      <c r="M17" s="1125"/>
      <c r="N17" s="1125"/>
      <c r="O17" s="1125"/>
      <c r="P17" s="1125"/>
      <c r="Q17" s="1125"/>
      <c r="R17" s="1125"/>
      <c r="S17" s="1125"/>
      <c r="T17" s="1125"/>
      <c r="U17" s="1125"/>
      <c r="V17" s="1125"/>
      <c r="W17" s="1125"/>
      <c r="X17" s="1125"/>
    </row>
    <row r="18" spans="1:24" ht="13.5" customHeight="1">
      <c r="A18" s="1151" t="s">
        <v>2739</v>
      </c>
      <c r="B18" s="1152">
        <v>0</v>
      </c>
      <c r="C18" s="1153">
        <v>0</v>
      </c>
      <c r="D18" s="1154" t="s">
        <v>2740</v>
      </c>
      <c r="E18" s="1155">
        <v>2898503835.98</v>
      </c>
      <c r="F18" s="1153">
        <v>1965114580.5900002</v>
      </c>
      <c r="G18" s="1125"/>
      <c r="H18" s="1149"/>
      <c r="I18" s="1149"/>
      <c r="J18" s="1150"/>
      <c r="K18" s="1150"/>
      <c r="L18" s="1125"/>
      <c r="M18" s="1125"/>
      <c r="N18" s="1125"/>
      <c r="O18" s="1125"/>
      <c r="P18" s="1125"/>
      <c r="Q18" s="1125"/>
      <c r="R18" s="1125"/>
      <c r="S18" s="1125"/>
      <c r="T18" s="1125"/>
      <c r="U18" s="1125"/>
      <c r="V18" s="1125"/>
      <c r="W18" s="1125"/>
      <c r="X18" s="1125"/>
    </row>
    <row r="19" spans="1:24" ht="13.5" customHeight="1">
      <c r="A19" s="1151" t="s">
        <v>2741</v>
      </c>
      <c r="B19" s="1152">
        <v>31730180</v>
      </c>
      <c r="C19" s="1153">
        <v>34372472</v>
      </c>
      <c r="D19" s="1146" t="s">
        <v>2742</v>
      </c>
      <c r="E19" s="1147">
        <v>0</v>
      </c>
      <c r="F19" s="1145">
        <v>0</v>
      </c>
      <c r="G19" s="1125"/>
      <c r="H19" s="1149"/>
      <c r="I19" s="1149"/>
      <c r="J19" s="1150"/>
      <c r="K19" s="1150"/>
      <c r="L19" s="1125"/>
      <c r="M19" s="1125"/>
      <c r="N19" s="1125"/>
      <c r="O19" s="1125"/>
      <c r="P19" s="1125"/>
      <c r="Q19" s="1125"/>
      <c r="R19" s="1125"/>
      <c r="S19" s="1125"/>
      <c r="T19" s="1125"/>
      <c r="U19" s="1125"/>
      <c r="V19" s="1125"/>
      <c r="W19" s="1125"/>
      <c r="X19" s="1125"/>
    </row>
    <row r="20" spans="1:24" ht="13.5" customHeight="1">
      <c r="A20" s="1151" t="s">
        <v>2743</v>
      </c>
      <c r="B20" s="1152">
        <v>1097737106</v>
      </c>
      <c r="C20" s="1153">
        <v>735008808.61000001</v>
      </c>
      <c r="D20" s="1154" t="s">
        <v>2744</v>
      </c>
      <c r="E20" s="1155">
        <v>0</v>
      </c>
      <c r="F20" s="1153">
        <v>0</v>
      </c>
      <c r="G20" s="1125"/>
      <c r="H20" s="1149"/>
      <c r="I20" s="1149"/>
      <c r="J20" s="1150"/>
      <c r="K20" s="1150"/>
      <c r="L20" s="1125"/>
      <c r="M20" s="1125"/>
      <c r="N20" s="1125"/>
      <c r="O20" s="1125"/>
      <c r="P20" s="1125"/>
      <c r="Q20" s="1125"/>
      <c r="R20" s="1125"/>
      <c r="S20" s="1125"/>
      <c r="T20" s="1125"/>
      <c r="U20" s="1125"/>
      <c r="V20" s="1125"/>
      <c r="W20" s="1125"/>
      <c r="X20" s="1125"/>
    </row>
    <row r="21" spans="1:24" ht="27" customHeight="1">
      <c r="A21" s="1151" t="s">
        <v>2745</v>
      </c>
      <c r="B21" s="1152">
        <v>706225278</v>
      </c>
      <c r="C21" s="1153">
        <v>737522835</v>
      </c>
      <c r="D21" s="1154" t="s">
        <v>2746</v>
      </c>
      <c r="E21" s="1155">
        <v>0</v>
      </c>
      <c r="F21" s="1153">
        <v>0</v>
      </c>
      <c r="G21" s="1125"/>
      <c r="H21" s="1157"/>
      <c r="I21" s="1149"/>
      <c r="J21" s="1150"/>
      <c r="K21" s="1150"/>
      <c r="L21" s="1125"/>
      <c r="M21" s="1125"/>
      <c r="N21" s="1125"/>
      <c r="O21" s="1125"/>
      <c r="P21" s="1125"/>
      <c r="Q21" s="1125"/>
      <c r="R21" s="1125"/>
      <c r="S21" s="1125"/>
      <c r="T21" s="1125"/>
      <c r="U21" s="1125"/>
      <c r="V21" s="1125"/>
      <c r="W21" s="1125"/>
      <c r="X21" s="1125"/>
    </row>
    <row r="22" spans="1:24" ht="13.5" customHeight="1">
      <c r="A22" s="1151" t="s">
        <v>2747</v>
      </c>
      <c r="B22" s="1152">
        <v>329254061</v>
      </c>
      <c r="C22" s="1153">
        <v>356736654.63999999</v>
      </c>
      <c r="D22" s="1154" t="s">
        <v>2748</v>
      </c>
      <c r="E22" s="1155">
        <v>0</v>
      </c>
      <c r="F22" s="1153">
        <v>0</v>
      </c>
      <c r="G22" s="1125"/>
      <c r="H22" s="1157"/>
      <c r="I22" s="1149"/>
      <c r="J22" s="1150"/>
      <c r="K22" s="1150"/>
      <c r="L22" s="1125"/>
      <c r="M22" s="1125"/>
      <c r="N22" s="1125"/>
      <c r="O22" s="1125"/>
      <c r="P22" s="1125"/>
      <c r="Q22" s="1125"/>
      <c r="R22" s="1125"/>
      <c r="S22" s="1125"/>
      <c r="T22" s="1125"/>
      <c r="U22" s="1125"/>
      <c r="V22" s="1125"/>
      <c r="W22" s="1125"/>
      <c r="X22" s="1125"/>
    </row>
    <row r="23" spans="1:24" ht="27" customHeight="1">
      <c r="A23" s="1151" t="s">
        <v>2749</v>
      </c>
      <c r="B23" s="1152">
        <v>494537685.15999997</v>
      </c>
      <c r="C23" s="1153">
        <v>282740587.34000003</v>
      </c>
      <c r="D23" s="1146" t="s">
        <v>2750</v>
      </c>
      <c r="E23" s="1147">
        <v>16097407</v>
      </c>
      <c r="F23" s="1145">
        <v>13960084</v>
      </c>
      <c r="G23" s="1125"/>
      <c r="H23" s="1149"/>
      <c r="I23" s="1149"/>
      <c r="J23" s="1150"/>
      <c r="K23" s="1150"/>
      <c r="L23" s="1125"/>
      <c r="M23" s="1125"/>
      <c r="N23" s="1125"/>
      <c r="O23" s="1125"/>
      <c r="P23" s="1125"/>
      <c r="Q23" s="1125"/>
      <c r="R23" s="1125"/>
      <c r="S23" s="1125"/>
      <c r="T23" s="1125"/>
      <c r="U23" s="1125"/>
      <c r="V23" s="1125"/>
      <c r="W23" s="1125"/>
      <c r="X23" s="1125"/>
    </row>
    <row r="24" spans="1:24" ht="27" customHeight="1">
      <c r="A24" s="1151" t="s">
        <v>2751</v>
      </c>
      <c r="B24" s="1152">
        <v>3484844845</v>
      </c>
      <c r="C24" s="1153">
        <v>3562737337</v>
      </c>
      <c r="D24" s="1154" t="s">
        <v>2752</v>
      </c>
      <c r="E24" s="1155">
        <v>16097407</v>
      </c>
      <c r="F24" s="1153">
        <v>13960084</v>
      </c>
      <c r="G24" s="1125"/>
      <c r="H24" s="1157"/>
      <c r="I24" s="1149"/>
      <c r="J24" s="1150"/>
      <c r="K24" s="1150"/>
      <c r="L24" s="1125"/>
      <c r="M24" s="1125"/>
      <c r="N24" s="1125"/>
      <c r="O24" s="1125"/>
      <c r="P24" s="1125"/>
      <c r="Q24" s="1125"/>
      <c r="R24" s="1125"/>
      <c r="S24" s="1125"/>
      <c r="T24" s="1125"/>
      <c r="U24" s="1125"/>
      <c r="V24" s="1125"/>
      <c r="W24" s="1125"/>
      <c r="X24" s="1125"/>
    </row>
    <row r="25" spans="1:24" ht="13.5" customHeight="1">
      <c r="A25" s="1143" t="s">
        <v>2753</v>
      </c>
      <c r="B25" s="1144">
        <v>124017770</v>
      </c>
      <c r="C25" s="1145">
        <v>150093762</v>
      </c>
      <c r="D25" s="1154" t="s">
        <v>2754</v>
      </c>
      <c r="E25" s="1158">
        <v>0</v>
      </c>
      <c r="F25" s="1153">
        <v>0</v>
      </c>
      <c r="G25" s="1125"/>
      <c r="H25" s="1149"/>
      <c r="I25" s="1149"/>
      <c r="J25" s="1150"/>
      <c r="K25" s="1150"/>
      <c r="L25" s="1125"/>
      <c r="M25" s="1125"/>
      <c r="N25" s="1125"/>
      <c r="O25" s="1125"/>
      <c r="P25" s="1125"/>
      <c r="Q25" s="1125"/>
      <c r="R25" s="1125"/>
      <c r="S25" s="1125"/>
      <c r="T25" s="1125"/>
      <c r="U25" s="1125"/>
      <c r="V25" s="1125"/>
      <c r="W25" s="1125"/>
      <c r="X25" s="1125"/>
    </row>
    <row r="26" spans="1:24" ht="27" customHeight="1">
      <c r="A26" s="1151" t="s">
        <v>2755</v>
      </c>
      <c r="B26" s="1152">
        <v>24596874</v>
      </c>
      <c r="C26" s="1153">
        <v>24686197</v>
      </c>
      <c r="D26" s="1146" t="s">
        <v>2756</v>
      </c>
      <c r="E26" s="1147">
        <v>0</v>
      </c>
      <c r="F26" s="1145">
        <v>0</v>
      </c>
      <c r="G26" s="1125"/>
      <c r="H26" s="1157"/>
      <c r="I26" s="1149"/>
      <c r="J26" s="1150"/>
      <c r="K26" s="1150"/>
      <c r="L26" s="1125"/>
      <c r="M26" s="1125"/>
      <c r="N26" s="1125"/>
      <c r="O26" s="1125"/>
      <c r="P26" s="1125"/>
      <c r="Q26" s="1125"/>
      <c r="R26" s="1125"/>
      <c r="S26" s="1125"/>
      <c r="T26" s="1125"/>
      <c r="U26" s="1125"/>
      <c r="V26" s="1125"/>
      <c r="W26" s="1125"/>
      <c r="X26" s="1125"/>
    </row>
    <row r="27" spans="1:24" ht="27" customHeight="1">
      <c r="A27" s="1151" t="s">
        <v>2757</v>
      </c>
      <c r="B27" s="1152">
        <v>0</v>
      </c>
      <c r="C27" s="1153">
        <v>0</v>
      </c>
      <c r="D27" s="1146" t="s">
        <v>2758</v>
      </c>
      <c r="E27" s="1147">
        <v>0</v>
      </c>
      <c r="F27" s="1145">
        <v>0</v>
      </c>
      <c r="G27" s="1147"/>
      <c r="H27" s="1157"/>
      <c r="I27" s="1149"/>
      <c r="J27" s="1150"/>
      <c r="K27" s="1150"/>
      <c r="L27" s="1125"/>
      <c r="M27" s="1125"/>
      <c r="N27" s="1125"/>
      <c r="O27" s="1125"/>
      <c r="P27" s="1125"/>
      <c r="Q27" s="1125"/>
      <c r="R27" s="1125"/>
      <c r="S27" s="1125"/>
      <c r="T27" s="1125"/>
      <c r="U27" s="1125"/>
      <c r="V27" s="1125"/>
      <c r="W27" s="1125"/>
      <c r="X27" s="1125"/>
    </row>
    <row r="28" spans="1:24" ht="27" customHeight="1">
      <c r="A28" s="1151" t="s">
        <v>2759</v>
      </c>
      <c r="B28" s="1152">
        <v>0</v>
      </c>
      <c r="C28" s="1153">
        <v>0</v>
      </c>
      <c r="D28" s="1154" t="s">
        <v>2760</v>
      </c>
      <c r="E28" s="1155">
        <v>0</v>
      </c>
      <c r="F28" s="1153">
        <v>0</v>
      </c>
      <c r="G28" s="1125"/>
      <c r="H28" s="1157"/>
      <c r="I28" s="1149"/>
      <c r="J28" s="1150"/>
      <c r="K28" s="1150"/>
      <c r="L28" s="1125"/>
      <c r="M28" s="1125"/>
      <c r="N28" s="1125"/>
      <c r="O28" s="1125"/>
      <c r="P28" s="1125"/>
      <c r="Q28" s="1125"/>
      <c r="R28" s="1125"/>
      <c r="S28" s="1125"/>
      <c r="T28" s="1125"/>
      <c r="U28" s="1125"/>
      <c r="V28" s="1125"/>
      <c r="W28" s="1125"/>
      <c r="X28" s="1125"/>
    </row>
    <row r="29" spans="1:24" ht="13.5" customHeight="1">
      <c r="A29" s="1151" t="s">
        <v>2761</v>
      </c>
      <c r="B29" s="1152">
        <v>99420896</v>
      </c>
      <c r="C29" s="1153">
        <v>125407566</v>
      </c>
      <c r="D29" s="1154" t="s">
        <v>2762</v>
      </c>
      <c r="E29" s="1155">
        <v>0</v>
      </c>
      <c r="F29" s="1153">
        <v>0</v>
      </c>
      <c r="G29" s="1155"/>
      <c r="H29" s="1157"/>
      <c r="I29" s="1149"/>
      <c r="J29" s="1150"/>
      <c r="K29" s="1150"/>
      <c r="L29" s="1125"/>
      <c r="M29" s="1125"/>
      <c r="N29" s="1125"/>
      <c r="O29" s="1125"/>
      <c r="P29" s="1125"/>
      <c r="Q29" s="1125"/>
      <c r="R29" s="1125"/>
      <c r="S29" s="1125"/>
      <c r="T29" s="1125"/>
      <c r="U29" s="1125"/>
      <c r="V29" s="1125"/>
      <c r="W29" s="1125"/>
      <c r="X29" s="1125"/>
    </row>
    <row r="30" spans="1:24" ht="27" customHeight="1">
      <c r="A30" s="1151" t="s">
        <v>2763</v>
      </c>
      <c r="B30" s="1152">
        <v>0</v>
      </c>
      <c r="C30" s="1153"/>
      <c r="D30" s="1154" t="s">
        <v>2764</v>
      </c>
      <c r="E30" s="1155">
        <v>0</v>
      </c>
      <c r="F30" s="1153">
        <v>0</v>
      </c>
      <c r="G30" s="1125"/>
      <c r="H30" s="1157"/>
      <c r="I30" s="1149"/>
      <c r="J30" s="1150"/>
      <c r="K30" s="1150"/>
      <c r="L30" s="1125"/>
      <c r="M30" s="1125"/>
      <c r="N30" s="1125"/>
      <c r="O30" s="1125"/>
      <c r="P30" s="1125"/>
      <c r="Q30" s="1125"/>
      <c r="R30" s="1125"/>
      <c r="S30" s="1125"/>
      <c r="T30" s="1125"/>
      <c r="U30" s="1125"/>
      <c r="V30" s="1125"/>
      <c r="W30" s="1125"/>
      <c r="X30" s="1125"/>
    </row>
    <row r="31" spans="1:24" ht="27" customHeight="1">
      <c r="A31" s="1143" t="s">
        <v>2765</v>
      </c>
      <c r="B31" s="1144">
        <v>0</v>
      </c>
      <c r="C31" s="1145">
        <v>0</v>
      </c>
      <c r="D31" s="1146" t="s">
        <v>2766</v>
      </c>
      <c r="E31" s="1147">
        <v>0</v>
      </c>
      <c r="F31" s="1145">
        <v>0</v>
      </c>
      <c r="G31" s="1125"/>
      <c r="H31" s="1157"/>
      <c r="I31" s="1149"/>
      <c r="J31" s="1150"/>
      <c r="K31" s="1150"/>
      <c r="L31" s="1125"/>
      <c r="M31" s="1125"/>
      <c r="N31" s="1125"/>
      <c r="O31" s="1125"/>
      <c r="P31" s="1125"/>
      <c r="Q31" s="1125"/>
      <c r="R31" s="1125"/>
      <c r="S31" s="1125"/>
      <c r="T31" s="1125"/>
      <c r="U31" s="1125"/>
      <c r="V31" s="1125"/>
      <c r="W31" s="1125"/>
      <c r="X31" s="1125"/>
    </row>
    <row r="32" spans="1:24" ht="13.5" customHeight="1">
      <c r="A32" s="1151" t="s">
        <v>2767</v>
      </c>
      <c r="B32" s="1152">
        <v>0</v>
      </c>
      <c r="C32" s="1153">
        <v>0</v>
      </c>
      <c r="D32" s="1154" t="s">
        <v>2768</v>
      </c>
      <c r="E32" s="1155">
        <v>0</v>
      </c>
      <c r="F32" s="1153">
        <v>0</v>
      </c>
      <c r="G32" s="1125"/>
      <c r="H32" s="1149"/>
      <c r="I32" s="1149"/>
      <c r="J32" s="1150"/>
      <c r="K32" s="1150"/>
      <c r="L32" s="1125"/>
      <c r="M32" s="1125"/>
      <c r="N32" s="1125"/>
      <c r="O32" s="1125"/>
      <c r="P32" s="1125"/>
      <c r="Q32" s="1125"/>
      <c r="R32" s="1125"/>
      <c r="S32" s="1125"/>
      <c r="T32" s="1125"/>
      <c r="U32" s="1125"/>
      <c r="V32" s="1125"/>
      <c r="W32" s="1125"/>
      <c r="X32" s="1125"/>
    </row>
    <row r="33" spans="1:24" ht="13.5" customHeight="1">
      <c r="A33" s="1151" t="s">
        <v>2769</v>
      </c>
      <c r="B33" s="1152">
        <v>0</v>
      </c>
      <c r="C33" s="1153">
        <v>0</v>
      </c>
      <c r="D33" s="1154" t="s">
        <v>2770</v>
      </c>
      <c r="E33" s="1155">
        <v>0</v>
      </c>
      <c r="F33" s="1153">
        <v>0</v>
      </c>
      <c r="G33" s="1155"/>
      <c r="H33" s="1149"/>
      <c r="I33" s="1149"/>
      <c r="J33" s="1150"/>
      <c r="K33" s="1150"/>
      <c r="L33" s="1125"/>
      <c r="M33" s="1125"/>
      <c r="N33" s="1125"/>
      <c r="O33" s="1125"/>
      <c r="P33" s="1125"/>
      <c r="Q33" s="1125"/>
      <c r="R33" s="1125"/>
      <c r="S33" s="1125"/>
      <c r="T33" s="1125"/>
      <c r="U33" s="1125"/>
      <c r="V33" s="1125"/>
      <c r="W33" s="1125"/>
      <c r="X33" s="1125"/>
    </row>
    <row r="34" spans="1:24" ht="13.5" customHeight="1">
      <c r="A34" s="1151" t="s">
        <v>2771</v>
      </c>
      <c r="B34" s="1152">
        <v>0</v>
      </c>
      <c r="C34" s="1153">
        <v>0</v>
      </c>
      <c r="D34" s="1154" t="s">
        <v>2772</v>
      </c>
      <c r="E34" s="1155">
        <v>0</v>
      </c>
      <c r="F34" s="1153">
        <v>0</v>
      </c>
      <c r="G34" s="1125"/>
      <c r="H34" s="1157"/>
      <c r="I34" s="1149"/>
      <c r="J34" s="1150"/>
      <c r="K34" s="1150"/>
      <c r="L34" s="1125"/>
      <c r="M34" s="1125"/>
      <c r="N34" s="1125"/>
      <c r="O34" s="1125"/>
      <c r="P34" s="1125"/>
      <c r="Q34" s="1125"/>
      <c r="R34" s="1125"/>
      <c r="S34" s="1125"/>
      <c r="T34" s="1125"/>
      <c r="U34" s="1125"/>
      <c r="V34" s="1125"/>
      <c r="W34" s="1125"/>
      <c r="X34" s="1125"/>
    </row>
    <row r="35" spans="1:24" ht="27" customHeight="1">
      <c r="A35" s="1151" t="s">
        <v>2773</v>
      </c>
      <c r="B35" s="1152">
        <v>0</v>
      </c>
      <c r="C35" s="1153">
        <v>0</v>
      </c>
      <c r="D35" s="1154" t="s">
        <v>2774</v>
      </c>
      <c r="E35" s="1155">
        <v>0</v>
      </c>
      <c r="F35" s="1153">
        <v>0</v>
      </c>
      <c r="G35" s="1125"/>
      <c r="H35" s="1157"/>
      <c r="I35" s="1149"/>
      <c r="J35" s="1150"/>
      <c r="K35" s="1150"/>
      <c r="L35" s="1125"/>
      <c r="M35" s="1125"/>
      <c r="N35" s="1125"/>
      <c r="O35" s="1125"/>
      <c r="P35" s="1125"/>
      <c r="Q35" s="1125"/>
      <c r="R35" s="1125"/>
      <c r="S35" s="1125"/>
      <c r="T35" s="1125"/>
      <c r="U35" s="1125"/>
      <c r="V35" s="1125"/>
      <c r="W35" s="1125"/>
      <c r="X35" s="1125"/>
    </row>
    <row r="36" spans="1:24" ht="27" customHeight="1">
      <c r="A36" s="1151" t="s">
        <v>2775</v>
      </c>
      <c r="B36" s="1152">
        <v>0</v>
      </c>
      <c r="C36" s="1153">
        <v>0</v>
      </c>
      <c r="D36" s="1154" t="s">
        <v>2776</v>
      </c>
      <c r="E36" s="1155">
        <v>0</v>
      </c>
      <c r="F36" s="1153">
        <v>0</v>
      </c>
      <c r="G36" s="1125"/>
      <c r="H36" s="1157"/>
      <c r="I36" s="1149"/>
      <c r="J36" s="1150"/>
      <c r="K36" s="1150"/>
      <c r="L36" s="1125"/>
      <c r="M36" s="1125"/>
      <c r="N36" s="1125"/>
      <c r="O36" s="1125"/>
      <c r="P36" s="1125"/>
      <c r="Q36" s="1125"/>
      <c r="R36" s="1125"/>
      <c r="S36" s="1125"/>
      <c r="T36" s="1125"/>
      <c r="U36" s="1125"/>
      <c r="V36" s="1125"/>
      <c r="W36" s="1125"/>
      <c r="X36" s="1125"/>
    </row>
    <row r="37" spans="1:24" ht="13.5" customHeight="1">
      <c r="A37" s="1143" t="s">
        <v>2777</v>
      </c>
      <c r="B37" s="1144">
        <v>0</v>
      </c>
      <c r="C37" s="1145">
        <v>0</v>
      </c>
      <c r="D37" s="1154" t="s">
        <v>2778</v>
      </c>
      <c r="E37" s="1155">
        <v>0</v>
      </c>
      <c r="F37" s="1153">
        <v>0</v>
      </c>
      <c r="G37" s="1125"/>
      <c r="H37" s="1149"/>
      <c r="I37" s="1149"/>
      <c r="J37" s="1150"/>
      <c r="K37" s="1150"/>
      <c r="L37" s="1125"/>
      <c r="M37" s="1125"/>
      <c r="N37" s="1125"/>
      <c r="O37" s="1125"/>
      <c r="P37" s="1125"/>
      <c r="Q37" s="1125"/>
      <c r="R37" s="1125"/>
      <c r="S37" s="1125"/>
      <c r="T37" s="1125"/>
      <c r="U37" s="1125"/>
      <c r="V37" s="1125"/>
      <c r="W37" s="1125"/>
      <c r="X37" s="1125"/>
    </row>
    <row r="38" spans="1:24" ht="27" customHeight="1">
      <c r="A38" s="1143" t="s">
        <v>2779</v>
      </c>
      <c r="B38" s="1144">
        <v>0</v>
      </c>
      <c r="C38" s="1145">
        <v>0</v>
      </c>
      <c r="D38" s="1146" t="s">
        <v>2780</v>
      </c>
      <c r="E38" s="1147">
        <v>0</v>
      </c>
      <c r="F38" s="1145">
        <v>0</v>
      </c>
      <c r="G38" s="1125"/>
      <c r="H38" s="1149"/>
      <c r="I38" s="1149"/>
      <c r="J38" s="1150"/>
      <c r="K38" s="1150"/>
      <c r="L38" s="1125"/>
      <c r="M38" s="1125"/>
      <c r="N38" s="1125"/>
      <c r="O38" s="1125"/>
      <c r="P38" s="1125"/>
      <c r="Q38" s="1125"/>
      <c r="R38" s="1125"/>
      <c r="S38" s="1125"/>
      <c r="T38" s="1125"/>
      <c r="U38" s="1125"/>
      <c r="V38" s="1125"/>
      <c r="W38" s="1125"/>
      <c r="X38" s="1125"/>
    </row>
    <row r="39" spans="1:24" ht="27" customHeight="1">
      <c r="A39" s="1151" t="s">
        <v>2781</v>
      </c>
      <c r="B39" s="1152">
        <v>0</v>
      </c>
      <c r="C39" s="1153">
        <v>0</v>
      </c>
      <c r="D39" s="1154" t="s">
        <v>2782</v>
      </c>
      <c r="E39" s="1155">
        <v>0</v>
      </c>
      <c r="F39" s="1159">
        <v>0</v>
      </c>
      <c r="G39" s="1160"/>
      <c r="H39" s="1149"/>
      <c r="I39" s="1149"/>
      <c r="J39" s="1150"/>
      <c r="K39" s="1150"/>
      <c r="L39" s="1125"/>
      <c r="M39" s="1125"/>
      <c r="N39" s="1125"/>
      <c r="O39" s="1125"/>
      <c r="P39" s="1125"/>
      <c r="Q39" s="1125"/>
      <c r="R39" s="1125"/>
      <c r="S39" s="1125"/>
      <c r="T39" s="1125"/>
      <c r="U39" s="1125"/>
      <c r="V39" s="1125"/>
      <c r="W39" s="1125"/>
      <c r="X39" s="1125"/>
    </row>
    <row r="40" spans="1:24" ht="13.5" customHeight="1">
      <c r="A40" s="1151" t="s">
        <v>2783</v>
      </c>
      <c r="B40" s="1152">
        <v>0</v>
      </c>
      <c r="C40" s="1153">
        <v>0</v>
      </c>
      <c r="D40" s="1154" t="s">
        <v>2784</v>
      </c>
      <c r="E40" s="1155">
        <v>0</v>
      </c>
      <c r="F40" s="1153">
        <v>0</v>
      </c>
      <c r="G40" s="1125"/>
      <c r="H40" s="1157"/>
      <c r="I40" s="1149"/>
      <c r="J40" s="1150"/>
      <c r="K40" s="1150"/>
      <c r="L40" s="1125"/>
      <c r="M40" s="1125"/>
      <c r="N40" s="1125"/>
      <c r="O40" s="1125"/>
      <c r="P40" s="1125"/>
      <c r="Q40" s="1125"/>
      <c r="R40" s="1125"/>
      <c r="S40" s="1125"/>
      <c r="T40" s="1125"/>
      <c r="U40" s="1125"/>
      <c r="V40" s="1125"/>
      <c r="W40" s="1125"/>
      <c r="X40" s="1125"/>
    </row>
    <row r="41" spans="1:24" ht="13.5" customHeight="1">
      <c r="A41" s="1143" t="s">
        <v>2785</v>
      </c>
      <c r="B41" s="1144">
        <v>0</v>
      </c>
      <c r="C41" s="1145">
        <v>0</v>
      </c>
      <c r="D41" s="1161" t="s">
        <v>2786</v>
      </c>
      <c r="E41" s="1153">
        <v>0</v>
      </c>
      <c r="F41" s="1162">
        <v>0</v>
      </c>
      <c r="G41" s="1125"/>
      <c r="H41" s="1163"/>
      <c r="I41" s="1149"/>
      <c r="J41" s="1150"/>
      <c r="K41" s="1150"/>
      <c r="L41" s="1125"/>
      <c r="M41" s="1125"/>
      <c r="N41" s="1125"/>
      <c r="O41" s="1125"/>
      <c r="P41" s="1125"/>
      <c r="Q41" s="1125"/>
      <c r="R41" s="1125"/>
      <c r="S41" s="1125"/>
      <c r="T41" s="1125"/>
      <c r="U41" s="1125"/>
      <c r="V41" s="1125"/>
      <c r="W41" s="1125"/>
      <c r="X41" s="1125"/>
    </row>
    <row r="42" spans="1:24" ht="13.5" customHeight="1">
      <c r="A42" s="1151" t="s">
        <v>2787</v>
      </c>
      <c r="B42" s="1152">
        <v>0</v>
      </c>
      <c r="C42" s="1153">
        <v>0</v>
      </c>
      <c r="D42" s="1164" t="s">
        <v>2788</v>
      </c>
      <c r="E42" s="1145">
        <v>51278925</v>
      </c>
      <c r="F42" s="1165">
        <v>43235835</v>
      </c>
      <c r="G42" s="1147"/>
      <c r="H42" s="1163"/>
      <c r="I42" s="1149"/>
      <c r="J42" s="1150"/>
      <c r="K42" s="1150"/>
      <c r="L42" s="1125"/>
      <c r="M42" s="1125"/>
      <c r="N42" s="1125"/>
      <c r="O42" s="1125"/>
      <c r="P42" s="1125"/>
      <c r="Q42" s="1125"/>
      <c r="R42" s="1125"/>
      <c r="S42" s="1125"/>
      <c r="T42" s="1125"/>
      <c r="U42" s="1125"/>
      <c r="V42" s="1125"/>
      <c r="W42" s="1125"/>
      <c r="X42" s="1125"/>
    </row>
    <row r="43" spans="1:24" ht="13.5" customHeight="1">
      <c r="A43" s="1151" t="s">
        <v>2789</v>
      </c>
      <c r="B43" s="1152">
        <v>0</v>
      </c>
      <c r="C43" s="1153">
        <v>0</v>
      </c>
      <c r="D43" s="1161" t="s">
        <v>2790</v>
      </c>
      <c r="E43" s="1153">
        <v>19760901</v>
      </c>
      <c r="F43" s="1162">
        <v>18295434</v>
      </c>
      <c r="G43" s="1155"/>
      <c r="H43" s="1163"/>
      <c r="I43" s="1149"/>
      <c r="J43" s="1150"/>
      <c r="K43" s="1150"/>
      <c r="L43" s="1125"/>
      <c r="M43" s="1125"/>
      <c r="N43" s="1125"/>
      <c r="O43" s="1125"/>
      <c r="P43" s="1125"/>
      <c r="Q43" s="1125"/>
      <c r="R43" s="1125"/>
      <c r="S43" s="1125"/>
      <c r="T43" s="1125"/>
      <c r="U43" s="1125"/>
      <c r="V43" s="1125"/>
      <c r="W43" s="1125"/>
      <c r="X43" s="1125"/>
    </row>
    <row r="44" spans="1:24" ht="27" customHeight="1">
      <c r="A44" s="1151" t="s">
        <v>2791</v>
      </c>
      <c r="B44" s="1152">
        <v>0</v>
      </c>
      <c r="C44" s="1153">
        <v>0</v>
      </c>
      <c r="D44" s="1161" t="s">
        <v>2792</v>
      </c>
      <c r="E44" s="1153">
        <v>30940230</v>
      </c>
      <c r="F44" s="1162">
        <v>24291705</v>
      </c>
      <c r="G44" s="1125"/>
      <c r="H44" s="1166"/>
      <c r="I44" s="1149"/>
      <c r="J44" s="1150"/>
      <c r="K44" s="1150"/>
      <c r="L44" s="1125"/>
      <c r="M44" s="1125"/>
      <c r="N44" s="1125"/>
      <c r="O44" s="1125"/>
      <c r="P44" s="1125"/>
      <c r="Q44" s="1125"/>
      <c r="R44" s="1125"/>
      <c r="S44" s="1125"/>
      <c r="T44" s="1125"/>
      <c r="U44" s="1125"/>
      <c r="V44" s="1125"/>
      <c r="W44" s="1125"/>
      <c r="X44" s="1125"/>
    </row>
    <row r="45" spans="1:24" ht="13.5" customHeight="1">
      <c r="A45" s="1151" t="s">
        <v>2793</v>
      </c>
      <c r="B45" s="1167">
        <v>0</v>
      </c>
      <c r="C45" s="1167">
        <v>0</v>
      </c>
      <c r="D45" s="1168" t="s">
        <v>2794</v>
      </c>
      <c r="E45" s="1167">
        <v>577794</v>
      </c>
      <c r="F45" s="1169">
        <v>648696</v>
      </c>
      <c r="G45" s="1125"/>
      <c r="H45" s="1157"/>
      <c r="I45" s="1149"/>
      <c r="J45" s="1150"/>
      <c r="K45" s="1150"/>
      <c r="L45" s="1125"/>
      <c r="M45" s="1125"/>
      <c r="N45" s="1125"/>
      <c r="O45" s="1125"/>
      <c r="P45" s="1125"/>
      <c r="Q45" s="1125"/>
      <c r="R45" s="1125"/>
      <c r="S45" s="1125"/>
      <c r="T45" s="1125"/>
      <c r="U45" s="1125"/>
      <c r="V45" s="1125"/>
      <c r="W45" s="1125"/>
      <c r="X45" s="1125"/>
    </row>
    <row r="46" spans="1:24" ht="13.5" customHeight="1">
      <c r="A46" s="1134" t="s">
        <v>2795</v>
      </c>
      <c r="B46" s="1170">
        <v>14016207562.98</v>
      </c>
      <c r="C46" s="1170">
        <v>8475453234.5900002</v>
      </c>
      <c r="D46" s="1171" t="s">
        <v>2796</v>
      </c>
      <c r="E46" s="1144">
        <v>4455509415.9799995</v>
      </c>
      <c r="F46" s="1172">
        <v>3273678077.5900002</v>
      </c>
      <c r="G46" s="1125"/>
      <c r="H46" s="1149"/>
      <c r="I46" s="1149"/>
      <c r="J46" s="1150"/>
      <c r="K46" s="1150"/>
      <c r="L46" s="1125"/>
      <c r="M46" s="1125"/>
      <c r="N46" s="1125"/>
      <c r="O46" s="1125"/>
      <c r="P46" s="1125"/>
      <c r="Q46" s="1125"/>
      <c r="R46" s="1125"/>
      <c r="S46" s="1125"/>
      <c r="T46" s="1125"/>
      <c r="U46" s="1125"/>
      <c r="V46" s="1125"/>
      <c r="W46" s="1125"/>
      <c r="X46" s="1125"/>
    </row>
    <row r="47" spans="1:24" ht="6" customHeight="1">
      <c r="A47" s="1173"/>
      <c r="B47" s="1170"/>
      <c r="C47" s="1170"/>
      <c r="D47" s="1174"/>
      <c r="E47" s="1144"/>
      <c r="F47" s="1172"/>
      <c r="G47" s="1125"/>
      <c r="H47" s="1149"/>
      <c r="I47" s="1149"/>
      <c r="J47" s="1150"/>
      <c r="K47" s="1150"/>
      <c r="L47" s="1125"/>
      <c r="M47" s="1125"/>
      <c r="N47" s="1125"/>
      <c r="O47" s="1125"/>
      <c r="P47" s="1125"/>
      <c r="Q47" s="1125"/>
      <c r="R47" s="1125"/>
      <c r="S47" s="1125"/>
      <c r="T47" s="1125"/>
      <c r="U47" s="1125"/>
      <c r="V47" s="1125"/>
      <c r="W47" s="1125"/>
      <c r="X47" s="1125"/>
    </row>
    <row r="48" spans="1:24" ht="13.5" customHeight="1">
      <c r="A48" s="1134" t="s">
        <v>2797</v>
      </c>
      <c r="B48" s="1175"/>
      <c r="C48" s="1175"/>
      <c r="D48" s="1171" t="s">
        <v>2798</v>
      </c>
      <c r="E48" s="1176"/>
      <c r="F48" s="1177"/>
      <c r="G48" s="1125"/>
      <c r="H48" s="1149"/>
      <c r="I48" s="1149"/>
      <c r="J48" s="1150"/>
      <c r="K48" s="1150"/>
      <c r="L48" s="1125"/>
      <c r="M48" s="1125"/>
      <c r="N48" s="1125"/>
      <c r="O48" s="1125"/>
      <c r="P48" s="1125"/>
      <c r="Q48" s="1125"/>
      <c r="R48" s="1125"/>
      <c r="S48" s="1125"/>
      <c r="T48" s="1125"/>
      <c r="U48" s="1125"/>
      <c r="V48" s="1125"/>
      <c r="W48" s="1125"/>
      <c r="X48" s="1125"/>
    </row>
    <row r="49" spans="1:24" ht="13.5" customHeight="1">
      <c r="A49" s="1151" t="s">
        <v>2799</v>
      </c>
      <c r="B49" s="1167">
        <v>1862928917</v>
      </c>
      <c r="C49" s="1167">
        <v>1604821694</v>
      </c>
      <c r="D49" s="1178" t="s">
        <v>2800</v>
      </c>
      <c r="E49" s="1152">
        <v>0</v>
      </c>
      <c r="F49" s="1169"/>
      <c r="G49" s="1125"/>
      <c r="H49" s="1149"/>
      <c r="I49" s="1149"/>
      <c r="J49" s="1150"/>
      <c r="K49" s="1150"/>
      <c r="L49" s="1125"/>
      <c r="M49" s="1125"/>
      <c r="N49" s="1125"/>
      <c r="O49" s="1125"/>
      <c r="P49" s="1125"/>
      <c r="Q49" s="1125"/>
      <c r="R49" s="1125"/>
      <c r="S49" s="1125"/>
      <c r="T49" s="1125"/>
      <c r="U49" s="1125"/>
      <c r="V49" s="1125"/>
      <c r="W49" s="1125"/>
      <c r="X49" s="1125"/>
    </row>
    <row r="50" spans="1:24" ht="13.5" customHeight="1">
      <c r="A50" s="1151" t="s">
        <v>2801</v>
      </c>
      <c r="B50" s="1167">
        <v>24169</v>
      </c>
      <c r="C50" s="1167">
        <v>24169</v>
      </c>
      <c r="D50" s="1168" t="s">
        <v>2802</v>
      </c>
      <c r="E50" s="1167">
        <v>0</v>
      </c>
      <c r="F50" s="1169">
        <v>0</v>
      </c>
      <c r="G50" s="1125"/>
      <c r="H50" s="1157"/>
      <c r="I50" s="1149"/>
      <c r="J50" s="1150"/>
      <c r="K50" s="1150"/>
      <c r="L50" s="1125"/>
      <c r="M50" s="1125"/>
      <c r="N50" s="1125"/>
      <c r="O50" s="1125"/>
      <c r="P50" s="1125"/>
      <c r="Q50" s="1125"/>
      <c r="R50" s="1125"/>
      <c r="S50" s="1125"/>
      <c r="T50" s="1125"/>
      <c r="U50" s="1125"/>
      <c r="V50" s="1125"/>
      <c r="W50" s="1125"/>
      <c r="X50" s="1125"/>
    </row>
    <row r="51" spans="1:24" ht="27" customHeight="1">
      <c r="A51" s="1151" t="s">
        <v>2803</v>
      </c>
      <c r="B51" s="1167">
        <v>17617248150</v>
      </c>
      <c r="C51" s="1167">
        <v>17776402521</v>
      </c>
      <c r="D51" s="1168" t="s">
        <v>2116</v>
      </c>
      <c r="E51" s="1167">
        <v>15241740656</v>
      </c>
      <c r="F51" s="1169">
        <v>15561482035</v>
      </c>
      <c r="G51" s="1125"/>
      <c r="H51" s="1157"/>
      <c r="I51" s="1149"/>
      <c r="J51" s="1150"/>
      <c r="K51" s="1150"/>
      <c r="L51" s="1125"/>
      <c r="M51" s="1125"/>
      <c r="N51" s="1125"/>
      <c r="O51" s="1125"/>
      <c r="P51" s="1125"/>
      <c r="Q51" s="1125"/>
      <c r="R51" s="1125"/>
      <c r="S51" s="1125"/>
      <c r="T51" s="1125"/>
      <c r="U51" s="1125"/>
      <c r="V51" s="1125"/>
      <c r="W51" s="1125"/>
      <c r="X51" s="1125"/>
    </row>
    <row r="52" spans="1:24" ht="13.5" customHeight="1">
      <c r="A52" s="1151" t="s">
        <v>2804</v>
      </c>
      <c r="B52" s="1167">
        <v>3300521576</v>
      </c>
      <c r="C52" s="1167">
        <v>3133733621</v>
      </c>
      <c r="D52" s="1178" t="s">
        <v>2805</v>
      </c>
      <c r="E52" s="1167">
        <v>0</v>
      </c>
      <c r="F52" s="1169">
        <v>0</v>
      </c>
      <c r="G52" s="1125"/>
      <c r="H52" s="1149"/>
      <c r="I52" s="1149"/>
      <c r="J52" s="1150"/>
      <c r="K52" s="1150"/>
      <c r="L52" s="1125"/>
      <c r="M52" s="1125"/>
      <c r="N52" s="1125"/>
      <c r="O52" s="1125"/>
      <c r="P52" s="1125"/>
      <c r="Q52" s="1125"/>
      <c r="R52" s="1125"/>
      <c r="S52" s="1125"/>
      <c r="T52" s="1125"/>
      <c r="U52" s="1125"/>
      <c r="V52" s="1125"/>
      <c r="W52" s="1125"/>
      <c r="X52" s="1125"/>
    </row>
    <row r="53" spans="1:24" ht="27" customHeight="1">
      <c r="A53" s="1151" t="s">
        <v>2806</v>
      </c>
      <c r="B53" s="1167">
        <v>238962593</v>
      </c>
      <c r="C53" s="1167">
        <v>225997218</v>
      </c>
      <c r="D53" s="1168" t="s">
        <v>2807</v>
      </c>
      <c r="E53" s="1167">
        <v>21269110</v>
      </c>
      <c r="F53" s="1169">
        <v>20761608</v>
      </c>
      <c r="G53" s="1125"/>
      <c r="H53" s="1157"/>
      <c r="I53" s="1149"/>
      <c r="J53" s="1150"/>
      <c r="K53" s="1150"/>
      <c r="L53" s="1125"/>
      <c r="M53" s="1125"/>
      <c r="N53" s="1125"/>
      <c r="O53" s="1125"/>
      <c r="P53" s="1125"/>
      <c r="Q53" s="1125"/>
      <c r="R53" s="1125"/>
      <c r="S53" s="1125"/>
      <c r="T53" s="1125"/>
      <c r="U53" s="1125"/>
      <c r="V53" s="1125"/>
      <c r="W53" s="1125"/>
      <c r="X53" s="1125"/>
    </row>
    <row r="54" spans="1:24" ht="27" customHeight="1">
      <c r="A54" s="1151" t="s">
        <v>2808</v>
      </c>
      <c r="B54" s="1167">
        <v>-1756095591</v>
      </c>
      <c r="C54" s="1167">
        <v>-1517407308</v>
      </c>
      <c r="D54" s="1168" t="s">
        <v>2809</v>
      </c>
      <c r="E54" s="1167">
        <v>0</v>
      </c>
      <c r="F54" s="1169">
        <v>0</v>
      </c>
      <c r="G54" s="1125"/>
      <c r="H54" s="1157"/>
      <c r="I54" s="1149"/>
      <c r="J54" s="1150"/>
      <c r="K54" s="1150"/>
      <c r="L54" s="1125"/>
      <c r="M54" s="1125"/>
      <c r="N54" s="1125"/>
      <c r="O54" s="1125"/>
      <c r="P54" s="1125"/>
      <c r="Q54" s="1125"/>
      <c r="R54" s="1125"/>
      <c r="S54" s="1125"/>
      <c r="T54" s="1125"/>
      <c r="U54" s="1125"/>
      <c r="V54" s="1125"/>
      <c r="W54" s="1125"/>
      <c r="X54" s="1125"/>
    </row>
    <row r="55" spans="1:24" ht="13.5" customHeight="1">
      <c r="A55" s="1151" t="s">
        <v>2810</v>
      </c>
      <c r="B55" s="1167">
        <v>0</v>
      </c>
      <c r="C55" s="1167">
        <v>0</v>
      </c>
      <c r="D55" s="1171" t="s">
        <v>2811</v>
      </c>
      <c r="E55" s="1144">
        <v>15263009766</v>
      </c>
      <c r="F55" s="1172">
        <v>15582243643</v>
      </c>
      <c r="G55" s="1125"/>
      <c r="H55" s="1149"/>
      <c r="I55" s="1149"/>
      <c r="J55" s="1150"/>
      <c r="K55" s="1150"/>
      <c r="L55" s="1125"/>
      <c r="M55" s="1125"/>
      <c r="N55" s="1125"/>
      <c r="O55" s="1125"/>
      <c r="P55" s="1125"/>
      <c r="Q55" s="1125"/>
      <c r="R55" s="1125"/>
      <c r="S55" s="1125"/>
      <c r="T55" s="1125"/>
      <c r="U55" s="1125"/>
      <c r="V55" s="1125"/>
      <c r="W55" s="1125"/>
      <c r="X55" s="1125"/>
    </row>
    <row r="56" spans="1:24" ht="27" customHeight="1">
      <c r="A56" s="1151" t="s">
        <v>2812</v>
      </c>
      <c r="B56" s="1167">
        <v>0</v>
      </c>
      <c r="C56" s="1167">
        <v>0</v>
      </c>
      <c r="D56" s="1174" t="s">
        <v>2813</v>
      </c>
      <c r="E56" s="1170">
        <v>19718519181.98</v>
      </c>
      <c r="F56" s="1172">
        <v>18855921720.59</v>
      </c>
      <c r="G56" s="1125"/>
      <c r="H56" s="1157"/>
      <c r="I56" s="1149"/>
      <c r="J56" s="1150"/>
      <c r="K56" s="1150"/>
      <c r="L56" s="1125"/>
      <c r="M56" s="1125"/>
      <c r="N56" s="1125"/>
      <c r="O56" s="1125"/>
      <c r="P56" s="1125"/>
      <c r="Q56" s="1125"/>
      <c r="R56" s="1125"/>
      <c r="S56" s="1125"/>
      <c r="T56" s="1125"/>
      <c r="U56" s="1125"/>
      <c r="V56" s="1125"/>
      <c r="W56" s="1125"/>
      <c r="X56" s="1125"/>
    </row>
    <row r="57" spans="1:24" ht="13.5" customHeight="1">
      <c r="A57" s="1151" t="s">
        <v>2814</v>
      </c>
      <c r="B57" s="1167">
        <v>0</v>
      </c>
      <c r="C57" s="1167">
        <v>0</v>
      </c>
      <c r="D57" s="1174" t="s">
        <v>2815</v>
      </c>
      <c r="E57" s="1176"/>
      <c r="F57" s="1177"/>
      <c r="G57" s="1125"/>
      <c r="H57" s="1149"/>
      <c r="I57" s="1149"/>
      <c r="J57" s="1150"/>
      <c r="K57" s="1150"/>
      <c r="L57" s="1125"/>
      <c r="M57" s="1125"/>
      <c r="N57" s="1125"/>
      <c r="O57" s="1125"/>
      <c r="P57" s="1125"/>
      <c r="Q57" s="1125"/>
      <c r="R57" s="1125"/>
      <c r="S57" s="1125"/>
      <c r="T57" s="1125"/>
      <c r="U57" s="1125"/>
      <c r="V57" s="1125"/>
      <c r="W57" s="1125"/>
      <c r="X57" s="1125"/>
    </row>
    <row r="58" spans="1:24" ht="13.5" customHeight="1">
      <c r="A58" s="1134" t="s">
        <v>2816</v>
      </c>
      <c r="B58" s="1170">
        <v>21263589813</v>
      </c>
      <c r="C58" s="1170">
        <v>21223571915</v>
      </c>
      <c r="D58" s="1171" t="s">
        <v>2817</v>
      </c>
      <c r="E58" s="1170">
        <v>5427381197</v>
      </c>
      <c r="F58" s="1172">
        <v>4564268225</v>
      </c>
      <c r="G58" s="1125"/>
      <c r="H58" s="1157"/>
      <c r="I58" s="1149"/>
      <c r="J58" s="1150"/>
      <c r="K58" s="1150"/>
      <c r="L58" s="1125"/>
      <c r="M58" s="1125"/>
      <c r="N58" s="1125"/>
      <c r="O58" s="1125"/>
      <c r="P58" s="1125"/>
      <c r="Q58" s="1125"/>
      <c r="R58" s="1125"/>
      <c r="S58" s="1125"/>
      <c r="T58" s="1125"/>
      <c r="U58" s="1125"/>
      <c r="V58" s="1125"/>
      <c r="W58" s="1125"/>
      <c r="X58" s="1125"/>
    </row>
    <row r="59" spans="1:24" ht="13.5" customHeight="1">
      <c r="A59" s="1128" t="s">
        <v>2818</v>
      </c>
      <c r="B59" s="1170">
        <v>35279797375.979996</v>
      </c>
      <c r="C59" s="1170">
        <v>29699025149.59</v>
      </c>
      <c r="D59" s="1178" t="s">
        <v>55</v>
      </c>
      <c r="E59" s="1152">
        <v>0</v>
      </c>
      <c r="F59" s="1169">
        <v>0</v>
      </c>
      <c r="G59" s="1125"/>
      <c r="H59" s="1149"/>
      <c r="I59" s="1149"/>
      <c r="J59" s="1150"/>
      <c r="K59" s="1150"/>
      <c r="L59" s="1125"/>
      <c r="M59" s="1125"/>
      <c r="N59" s="1125"/>
      <c r="O59" s="1125"/>
      <c r="P59" s="1125"/>
      <c r="Q59" s="1125"/>
      <c r="R59" s="1125"/>
      <c r="S59" s="1125"/>
      <c r="T59" s="1125"/>
      <c r="U59" s="1125"/>
      <c r="V59" s="1125"/>
      <c r="W59" s="1125"/>
      <c r="X59" s="1125"/>
    </row>
    <row r="60" spans="1:24" ht="13.5" customHeight="1">
      <c r="A60" s="1179"/>
      <c r="B60" s="1180"/>
      <c r="C60" s="1180"/>
      <c r="D60" s="1178" t="s">
        <v>2819</v>
      </c>
      <c r="E60" s="1152">
        <v>1452121</v>
      </c>
      <c r="F60" s="1169">
        <v>1452121</v>
      </c>
      <c r="G60" s="1125"/>
      <c r="H60" s="1125"/>
      <c r="I60" s="1181"/>
      <c r="J60" s="1126"/>
      <c r="K60" s="1150"/>
      <c r="L60" s="1125"/>
      <c r="M60" s="1125"/>
      <c r="N60" s="1125"/>
      <c r="O60" s="1125"/>
      <c r="P60" s="1125"/>
      <c r="Q60" s="1125"/>
      <c r="R60" s="1125"/>
      <c r="S60" s="1125"/>
      <c r="T60" s="1125"/>
      <c r="U60" s="1125"/>
      <c r="V60" s="1125"/>
      <c r="W60" s="1125"/>
      <c r="X60" s="1125"/>
    </row>
    <row r="61" spans="1:24" ht="13.5" customHeight="1">
      <c r="A61" s="1151"/>
      <c r="B61" s="1167"/>
      <c r="C61" s="1167"/>
      <c r="D61" s="1168" t="s">
        <v>2820</v>
      </c>
      <c r="E61" s="1167">
        <v>5425929076</v>
      </c>
      <c r="F61" s="1169">
        <v>4562816104</v>
      </c>
      <c r="G61" s="1125"/>
      <c r="H61" s="1157"/>
      <c r="I61" s="1149"/>
      <c r="J61" s="1150"/>
      <c r="K61" s="1150"/>
      <c r="L61" s="1125"/>
      <c r="M61" s="1125"/>
      <c r="N61" s="1125"/>
      <c r="O61" s="1125"/>
      <c r="P61" s="1125"/>
      <c r="Q61" s="1125"/>
      <c r="R61" s="1125"/>
      <c r="S61" s="1125"/>
      <c r="T61" s="1125"/>
      <c r="U61" s="1125"/>
      <c r="V61" s="1125"/>
      <c r="W61" s="1125"/>
      <c r="X61" s="1125"/>
    </row>
    <row r="62" spans="1:24" ht="13.5" customHeight="1">
      <c r="A62" s="1179"/>
      <c r="B62" s="1180"/>
      <c r="C62" s="1180"/>
      <c r="D62" s="1171" t="s">
        <v>2821</v>
      </c>
      <c r="E62" s="1144">
        <v>10133896997</v>
      </c>
      <c r="F62" s="1172">
        <v>6278835204</v>
      </c>
      <c r="G62" s="1125"/>
      <c r="H62" s="1125"/>
      <c r="I62" s="1149"/>
      <c r="J62" s="1126"/>
      <c r="K62" s="1150"/>
      <c r="L62" s="1125"/>
      <c r="M62" s="1125"/>
      <c r="N62" s="1125"/>
      <c r="O62" s="1125"/>
      <c r="P62" s="1125"/>
      <c r="Q62" s="1125"/>
      <c r="R62" s="1125"/>
      <c r="S62" s="1125"/>
      <c r="T62" s="1125"/>
      <c r="U62" s="1125"/>
      <c r="V62" s="1125"/>
      <c r="W62" s="1125"/>
      <c r="X62" s="1125"/>
    </row>
    <row r="63" spans="1:24" ht="13.5" customHeight="1">
      <c r="A63" s="1179"/>
      <c r="B63" s="1180"/>
      <c r="C63" s="1180"/>
      <c r="D63" s="1178" t="s">
        <v>2822</v>
      </c>
      <c r="E63" s="1152">
        <v>7688924889</v>
      </c>
      <c r="F63" s="1169">
        <v>3374754044</v>
      </c>
      <c r="G63" s="1182"/>
      <c r="H63" s="1125"/>
      <c r="I63" s="1149"/>
      <c r="J63" s="1126"/>
      <c r="K63" s="1150"/>
      <c r="L63" s="1125"/>
      <c r="M63" s="1125"/>
      <c r="N63" s="1125"/>
      <c r="O63" s="1125"/>
      <c r="P63" s="1125"/>
      <c r="Q63" s="1125"/>
      <c r="R63" s="1125"/>
      <c r="S63" s="1125"/>
      <c r="T63" s="1125"/>
      <c r="U63" s="1125"/>
      <c r="V63" s="1125"/>
      <c r="W63" s="1125"/>
      <c r="X63" s="1125"/>
    </row>
    <row r="64" spans="1:24" ht="13.5" customHeight="1">
      <c r="A64" s="1179"/>
      <c r="B64" s="1180"/>
      <c r="C64" s="1180"/>
      <c r="D64" s="1183" t="s">
        <v>2823</v>
      </c>
      <c r="E64" s="1155">
        <v>2444957702</v>
      </c>
      <c r="F64" s="1169">
        <v>2902419754</v>
      </c>
      <c r="G64" s="1184"/>
      <c r="H64" s="1125"/>
      <c r="I64" s="1149"/>
      <c r="J64" s="1126"/>
      <c r="K64" s="1150"/>
      <c r="L64" s="1125"/>
      <c r="M64" s="1125"/>
      <c r="N64" s="1125"/>
      <c r="O64" s="1125"/>
      <c r="P64" s="1125"/>
      <c r="Q64" s="1125"/>
      <c r="R64" s="1125"/>
      <c r="S64" s="1125"/>
      <c r="T64" s="1125"/>
      <c r="U64" s="1125"/>
      <c r="V64" s="1125"/>
      <c r="W64" s="1125"/>
      <c r="X64" s="1125"/>
    </row>
    <row r="65" spans="1:24" ht="13.5" customHeight="1">
      <c r="A65" s="1179"/>
      <c r="B65" s="1180"/>
      <c r="C65" s="1180"/>
      <c r="D65" s="1178" t="s">
        <v>2824</v>
      </c>
      <c r="E65" s="1152">
        <v>15364</v>
      </c>
      <c r="F65" s="1169">
        <v>1662364</v>
      </c>
      <c r="G65" s="1184"/>
      <c r="H65" s="1125"/>
      <c r="I65" s="1149"/>
      <c r="J65" s="1126"/>
      <c r="K65" s="1150"/>
      <c r="L65" s="1125"/>
      <c r="M65" s="1125"/>
      <c r="N65" s="1125"/>
      <c r="O65" s="1125"/>
      <c r="P65" s="1125"/>
      <c r="Q65" s="1125"/>
      <c r="R65" s="1125"/>
      <c r="S65" s="1125"/>
      <c r="T65" s="1125"/>
      <c r="U65" s="1125"/>
      <c r="V65" s="1125"/>
      <c r="W65" s="1125"/>
      <c r="X65" s="1125"/>
    </row>
    <row r="66" spans="1:24" ht="13.5" customHeight="1">
      <c r="A66" s="1179"/>
      <c r="B66" s="1180"/>
      <c r="C66" s="1180"/>
      <c r="D66" s="1178" t="s">
        <v>2825</v>
      </c>
      <c r="E66" s="1152">
        <v>0</v>
      </c>
      <c r="F66" s="1169">
        <v>0</v>
      </c>
      <c r="G66" s="1125"/>
      <c r="H66" s="1125"/>
      <c r="I66" s="1149"/>
      <c r="J66" s="1126"/>
      <c r="K66" s="1150"/>
      <c r="L66" s="1125"/>
      <c r="M66" s="1125"/>
      <c r="N66" s="1125"/>
      <c r="O66" s="1125"/>
      <c r="P66" s="1125"/>
      <c r="Q66" s="1125"/>
      <c r="R66" s="1125"/>
      <c r="S66" s="1125"/>
      <c r="T66" s="1125"/>
      <c r="U66" s="1125"/>
      <c r="V66" s="1125"/>
      <c r="W66" s="1125"/>
      <c r="X66" s="1125"/>
    </row>
    <row r="67" spans="1:24" ht="13.5" customHeight="1">
      <c r="A67" s="1151"/>
      <c r="B67" s="1167"/>
      <c r="C67" s="1167"/>
      <c r="D67" s="1168" t="s">
        <v>2826</v>
      </c>
      <c r="E67" s="1167">
        <v>-958</v>
      </c>
      <c r="F67" s="1169">
        <v>-958</v>
      </c>
      <c r="G67" s="1125"/>
      <c r="H67" s="1157"/>
      <c r="I67" s="1149"/>
      <c r="J67" s="1150"/>
      <c r="K67" s="1150"/>
      <c r="L67" s="1125"/>
      <c r="M67" s="1125"/>
      <c r="N67" s="1125"/>
      <c r="O67" s="1125"/>
      <c r="P67" s="1125"/>
      <c r="Q67" s="1125"/>
      <c r="R67" s="1125"/>
      <c r="S67" s="1125"/>
      <c r="T67" s="1125"/>
      <c r="U67" s="1125"/>
      <c r="V67" s="1125"/>
      <c r="W67" s="1125"/>
      <c r="X67" s="1125"/>
    </row>
    <row r="68" spans="1:24" ht="27" customHeight="1">
      <c r="A68" s="1151"/>
      <c r="B68" s="1167"/>
      <c r="C68" s="1167"/>
      <c r="D68" s="1171" t="s">
        <v>2827</v>
      </c>
      <c r="E68" s="1144">
        <v>0</v>
      </c>
      <c r="F68" s="1172">
        <v>0</v>
      </c>
      <c r="G68" s="1125"/>
      <c r="H68" s="1157"/>
      <c r="I68" s="1149"/>
      <c r="J68" s="1150"/>
      <c r="K68" s="1150"/>
      <c r="L68" s="1125"/>
      <c r="M68" s="1125"/>
      <c r="N68" s="1125"/>
      <c r="O68" s="1125"/>
      <c r="P68" s="1125"/>
      <c r="Q68" s="1125"/>
      <c r="R68" s="1125"/>
      <c r="S68" s="1125"/>
      <c r="T68" s="1125"/>
      <c r="U68" s="1125"/>
      <c r="V68" s="1125"/>
      <c r="W68" s="1125"/>
      <c r="X68" s="1125"/>
    </row>
    <row r="69" spans="1:24" ht="13.5" customHeight="1">
      <c r="A69" s="1179"/>
      <c r="B69" s="1180"/>
      <c r="C69" s="1180"/>
      <c r="D69" s="1178" t="s">
        <v>2828</v>
      </c>
      <c r="E69" s="1152">
        <v>0</v>
      </c>
      <c r="F69" s="1169">
        <v>0</v>
      </c>
      <c r="G69" s="1125"/>
      <c r="H69" s="1125"/>
      <c r="I69" s="1149"/>
      <c r="J69" s="1126"/>
      <c r="K69" s="1150"/>
      <c r="L69" s="1125"/>
      <c r="M69" s="1125"/>
      <c r="N69" s="1125"/>
      <c r="O69" s="1125"/>
      <c r="P69" s="1125"/>
      <c r="Q69" s="1125"/>
      <c r="R69" s="1125"/>
      <c r="S69" s="1125"/>
      <c r="T69" s="1125"/>
      <c r="U69" s="1125"/>
      <c r="V69" s="1125"/>
      <c r="W69" s="1125"/>
      <c r="X69" s="1125"/>
    </row>
    <row r="70" spans="1:24" ht="13.5" customHeight="1">
      <c r="A70" s="1151"/>
      <c r="B70" s="1167"/>
      <c r="C70" s="1167"/>
      <c r="D70" s="1168" t="s">
        <v>2829</v>
      </c>
      <c r="E70" s="1167">
        <v>0</v>
      </c>
      <c r="F70" s="1169">
        <v>0</v>
      </c>
      <c r="G70" s="1125"/>
      <c r="H70" s="1157"/>
      <c r="I70" s="1149"/>
      <c r="J70" s="1150"/>
      <c r="K70" s="1150"/>
      <c r="L70" s="1125"/>
      <c r="M70" s="1125"/>
      <c r="N70" s="1125"/>
      <c r="O70" s="1125"/>
      <c r="P70" s="1125"/>
      <c r="Q70" s="1125"/>
      <c r="R70" s="1125"/>
      <c r="S70" s="1125"/>
      <c r="T70" s="1125"/>
      <c r="U70" s="1125"/>
      <c r="V70" s="1125"/>
      <c r="W70" s="1125"/>
      <c r="X70" s="1125"/>
    </row>
    <row r="71" spans="1:24" ht="13.5" customHeight="1">
      <c r="A71" s="1151"/>
      <c r="B71" s="1167"/>
      <c r="C71" s="1167"/>
      <c r="D71" s="1174" t="s">
        <v>2830</v>
      </c>
      <c r="E71" s="1144">
        <v>15561278194</v>
      </c>
      <c r="F71" s="1172">
        <v>10843103429</v>
      </c>
      <c r="G71" s="1125"/>
      <c r="H71" s="1157"/>
      <c r="I71" s="1149"/>
      <c r="J71" s="1150"/>
      <c r="K71" s="1150"/>
      <c r="L71" s="1125"/>
      <c r="M71" s="1125"/>
      <c r="N71" s="1125"/>
      <c r="O71" s="1125"/>
      <c r="P71" s="1125"/>
      <c r="Q71" s="1125"/>
      <c r="R71" s="1125"/>
      <c r="S71" s="1125"/>
      <c r="T71" s="1125"/>
      <c r="U71" s="1125"/>
      <c r="V71" s="1125"/>
      <c r="W71" s="1125"/>
      <c r="X71" s="1125"/>
    </row>
    <row r="72" spans="1:24" ht="13.5" customHeight="1">
      <c r="A72" s="1185"/>
      <c r="B72" s="1186"/>
      <c r="C72" s="1186"/>
      <c r="D72" s="1187" t="s">
        <v>2831</v>
      </c>
      <c r="E72" s="1188">
        <v>35279797375.979996</v>
      </c>
      <c r="F72" s="1189">
        <v>29699025149.59</v>
      </c>
      <c r="G72" s="1125"/>
      <c r="H72" s="1157"/>
      <c r="I72" s="1149"/>
      <c r="J72" s="1150"/>
      <c r="K72" s="1150"/>
      <c r="L72" s="1125"/>
      <c r="M72" s="1125"/>
      <c r="N72" s="1125"/>
      <c r="O72" s="1125"/>
      <c r="P72" s="1125"/>
      <c r="Q72" s="1125"/>
      <c r="R72" s="1125"/>
      <c r="S72" s="1125"/>
      <c r="T72" s="1125"/>
      <c r="U72" s="1125"/>
      <c r="V72" s="1125"/>
      <c r="W72" s="1125"/>
      <c r="X72" s="1125"/>
    </row>
    <row r="74" spans="1:24">
      <c r="G74" s="1125"/>
      <c r="H74" s="1125"/>
      <c r="I74" s="1125"/>
      <c r="J74" s="1126"/>
      <c r="K74" s="1126"/>
      <c r="L74" s="1125"/>
      <c r="M74" s="1125"/>
      <c r="N74" s="1125"/>
      <c r="O74" s="1125"/>
      <c r="P74" s="1125"/>
      <c r="Q74" s="1125"/>
      <c r="R74" s="1125"/>
      <c r="S74" s="1125"/>
      <c r="T74" s="1125"/>
      <c r="U74" s="1125"/>
      <c r="V74" s="1125"/>
      <c r="W74" s="1125"/>
      <c r="X74" s="1125"/>
    </row>
    <row r="75" spans="1:24">
      <c r="A75" s="1192"/>
      <c r="B75" s="1148"/>
      <c r="C75" s="1148"/>
      <c r="D75" s="1192"/>
      <c r="E75" s="1148"/>
      <c r="F75" s="1148"/>
      <c r="G75" s="1125"/>
      <c r="H75" s="1125"/>
      <c r="I75" s="1125"/>
      <c r="J75" s="1126"/>
      <c r="K75" s="1126"/>
      <c r="L75" s="1125"/>
      <c r="M75" s="1125"/>
      <c r="N75" s="1125"/>
      <c r="O75" s="1125"/>
      <c r="P75" s="1125"/>
      <c r="Q75" s="1125"/>
      <c r="R75" s="1125"/>
      <c r="S75" s="1125"/>
      <c r="T75" s="1125"/>
      <c r="U75" s="1125"/>
      <c r="V75" s="1125"/>
      <c r="W75" s="1125"/>
      <c r="X75" s="1125"/>
    </row>
    <row r="76" spans="1:24">
      <c r="A76" s="1192"/>
      <c r="B76" s="1148"/>
      <c r="C76" s="1148"/>
      <c r="D76" s="1192"/>
      <c r="E76" s="1148"/>
      <c r="F76" s="1148"/>
      <c r="G76" s="1125"/>
      <c r="H76" s="1125"/>
      <c r="I76" s="1125"/>
      <c r="J76" s="1126"/>
      <c r="K76" s="1126"/>
      <c r="L76" s="1125"/>
      <c r="M76" s="1125"/>
      <c r="N76" s="1125"/>
      <c r="O76" s="1125"/>
      <c r="P76" s="1125"/>
      <c r="Q76" s="1125"/>
      <c r="R76" s="1125"/>
      <c r="S76" s="1125"/>
      <c r="T76" s="1125"/>
      <c r="U76" s="1125"/>
      <c r="V76" s="1125"/>
      <c r="W76" s="1125"/>
      <c r="X76" s="1125"/>
    </row>
    <row r="77" spans="1:24">
      <c r="A77" s="1192"/>
      <c r="B77" s="1148"/>
      <c r="C77" s="1148"/>
      <c r="D77" s="1192"/>
      <c r="E77" s="1148"/>
      <c r="F77" s="1148"/>
      <c r="G77" s="1125"/>
      <c r="H77" s="1125"/>
      <c r="I77" s="1125"/>
      <c r="J77" s="1126"/>
      <c r="K77" s="1126"/>
      <c r="L77" s="1125"/>
      <c r="M77" s="1125"/>
      <c r="N77" s="1125"/>
      <c r="O77" s="1125"/>
      <c r="P77" s="1125"/>
      <c r="Q77" s="1125"/>
      <c r="R77" s="1125"/>
      <c r="S77" s="1125"/>
      <c r="T77" s="1125"/>
      <c r="U77" s="1125"/>
      <c r="V77" s="1125"/>
      <c r="W77" s="1125"/>
      <c r="X77" s="1125"/>
    </row>
    <row r="78" spans="1:24">
      <c r="A78" s="1192"/>
      <c r="B78" s="1148"/>
      <c r="C78" s="1148"/>
      <c r="D78" s="1192"/>
      <c r="E78" s="1148"/>
      <c r="F78" s="1148"/>
      <c r="G78" s="1125"/>
      <c r="H78" s="1125"/>
      <c r="I78" s="1125"/>
      <c r="J78" s="1126"/>
      <c r="K78" s="1126"/>
      <c r="L78" s="1125"/>
      <c r="M78" s="1125"/>
      <c r="N78" s="1125"/>
      <c r="O78" s="1125"/>
      <c r="P78" s="1125"/>
      <c r="Q78" s="1125"/>
      <c r="R78" s="1125"/>
      <c r="S78" s="1125"/>
      <c r="T78" s="1125"/>
      <c r="U78" s="1125"/>
      <c r="V78" s="1125"/>
      <c r="W78" s="1125"/>
      <c r="X78" s="1125"/>
    </row>
    <row r="79" spans="1:24">
      <c r="A79" s="1192"/>
      <c r="B79" s="1148"/>
      <c r="C79" s="1148"/>
      <c r="D79" s="1192"/>
      <c r="E79" s="1148"/>
      <c r="F79" s="1148"/>
      <c r="G79" s="1125"/>
      <c r="H79" s="1125"/>
      <c r="I79" s="1125"/>
      <c r="J79" s="1126"/>
      <c r="K79" s="1126"/>
      <c r="L79" s="1125"/>
      <c r="M79" s="1125"/>
      <c r="N79" s="1125"/>
      <c r="O79" s="1125"/>
      <c r="P79" s="1125"/>
      <c r="Q79" s="1125"/>
      <c r="R79" s="1125"/>
      <c r="S79" s="1125"/>
      <c r="T79" s="1125"/>
      <c r="U79" s="1125"/>
      <c r="V79" s="1125"/>
      <c r="W79" s="1125"/>
      <c r="X79" s="1125"/>
    </row>
    <row r="80" spans="1:24">
      <c r="A80" s="1192"/>
      <c r="B80" s="1148"/>
      <c r="C80" s="1148"/>
      <c r="D80" s="1192"/>
      <c r="E80" s="1148"/>
      <c r="F80" s="1148"/>
      <c r="G80" s="1125"/>
      <c r="H80" s="1125"/>
      <c r="I80" s="1125"/>
      <c r="J80" s="1126"/>
      <c r="K80" s="1126"/>
      <c r="L80" s="1125"/>
      <c r="M80" s="1125"/>
      <c r="N80" s="1125"/>
      <c r="O80" s="1125"/>
      <c r="P80" s="1125"/>
      <c r="Q80" s="1125"/>
      <c r="R80" s="1125"/>
      <c r="S80" s="1125"/>
      <c r="T80" s="1125"/>
      <c r="U80" s="1125"/>
      <c r="V80" s="1125"/>
      <c r="W80" s="1125"/>
      <c r="X80" s="1125"/>
    </row>
    <row r="81" spans="1:24">
      <c r="A81" s="1192"/>
      <c r="B81" s="1148"/>
      <c r="C81" s="1148"/>
      <c r="D81" s="1192"/>
      <c r="E81" s="1148"/>
      <c r="F81" s="1148"/>
      <c r="G81" s="1125"/>
      <c r="H81" s="1125"/>
      <c r="I81" s="1125"/>
      <c r="J81" s="1126"/>
      <c r="K81" s="1126"/>
      <c r="L81" s="1125"/>
      <c r="M81" s="1125"/>
      <c r="N81" s="1125"/>
      <c r="O81" s="1125"/>
      <c r="P81" s="1125"/>
      <c r="Q81" s="1125"/>
      <c r="R81" s="1125"/>
      <c r="S81" s="1125"/>
      <c r="T81" s="1125"/>
      <c r="U81" s="1125"/>
      <c r="V81" s="1125"/>
      <c r="W81" s="1125"/>
      <c r="X81" s="1125"/>
    </row>
    <row r="82" spans="1:24">
      <c r="A82" s="1192"/>
      <c r="B82" s="1148"/>
      <c r="C82" s="1148"/>
      <c r="D82" s="1192"/>
      <c r="E82" s="1148"/>
      <c r="F82" s="1148"/>
      <c r="G82" s="1125"/>
      <c r="H82" s="1125"/>
      <c r="I82" s="1125"/>
      <c r="J82" s="1126"/>
      <c r="K82" s="1126"/>
      <c r="L82" s="1125"/>
      <c r="M82" s="1125"/>
      <c r="N82" s="1125"/>
      <c r="O82" s="1125"/>
      <c r="P82" s="1125"/>
      <c r="Q82" s="1125"/>
      <c r="R82" s="1125"/>
      <c r="S82" s="1125"/>
      <c r="T82" s="1125"/>
      <c r="U82" s="1125"/>
      <c r="V82" s="1125"/>
      <c r="W82" s="1125"/>
      <c r="X82" s="1125"/>
    </row>
    <row r="83" spans="1:24">
      <c r="A83" s="1192"/>
      <c r="B83" s="1148"/>
      <c r="C83" s="1148"/>
      <c r="D83" s="1192"/>
      <c r="E83" s="1148"/>
      <c r="F83" s="1148"/>
      <c r="G83" s="1125"/>
      <c r="H83" s="1125"/>
      <c r="I83" s="1125"/>
      <c r="J83" s="1126"/>
      <c r="K83" s="1126"/>
      <c r="L83" s="1125"/>
      <c r="M83" s="1125"/>
      <c r="N83" s="1125"/>
      <c r="O83" s="1125"/>
      <c r="P83" s="1125"/>
      <c r="Q83" s="1125"/>
      <c r="R83" s="1125"/>
      <c r="S83" s="1125"/>
      <c r="T83" s="1125"/>
      <c r="U83" s="1125"/>
      <c r="V83" s="1125"/>
      <c r="W83" s="1125"/>
      <c r="X83" s="1125"/>
    </row>
    <row r="84" spans="1:24">
      <c r="A84" s="1192"/>
      <c r="B84" s="1148"/>
      <c r="C84" s="1148"/>
      <c r="D84" s="1192"/>
      <c r="E84" s="1148"/>
      <c r="F84" s="1148"/>
      <c r="G84" s="1125"/>
      <c r="H84" s="1125"/>
      <c r="I84" s="1125"/>
      <c r="J84" s="1126"/>
      <c r="K84" s="1126"/>
      <c r="L84" s="1125"/>
      <c r="M84" s="1125"/>
      <c r="N84" s="1125"/>
      <c r="O84" s="1125"/>
      <c r="P84" s="1125"/>
      <c r="Q84" s="1125"/>
      <c r="R84" s="1125"/>
      <c r="S84" s="1125"/>
      <c r="T84" s="1125"/>
      <c r="U84" s="1125"/>
      <c r="V84" s="1125"/>
      <c r="W84" s="1125"/>
      <c r="X84" s="1125"/>
    </row>
    <row r="85" spans="1:24">
      <c r="A85" s="1192"/>
      <c r="B85" s="1148"/>
      <c r="C85" s="1148"/>
      <c r="D85" s="1192"/>
      <c r="E85" s="1148"/>
      <c r="F85" s="1148"/>
      <c r="G85" s="1125"/>
      <c r="H85" s="1125"/>
      <c r="I85" s="1125"/>
      <c r="J85" s="1126"/>
      <c r="K85" s="1126"/>
      <c r="L85" s="1125"/>
      <c r="M85" s="1125"/>
      <c r="N85" s="1125"/>
      <c r="O85" s="1125"/>
      <c r="P85" s="1125"/>
      <c r="Q85" s="1125"/>
      <c r="R85" s="1125"/>
      <c r="S85" s="1125"/>
      <c r="T85" s="1125"/>
      <c r="U85" s="1125"/>
      <c r="V85" s="1125"/>
      <c r="W85" s="1125"/>
      <c r="X85" s="1125"/>
    </row>
    <row r="86" spans="1:24">
      <c r="A86" s="1192"/>
      <c r="B86" s="1148"/>
      <c r="C86" s="1148"/>
      <c r="D86" s="1192"/>
      <c r="E86" s="1148"/>
      <c r="F86" s="1148"/>
      <c r="G86" s="1125"/>
      <c r="H86" s="1125"/>
      <c r="I86" s="1125"/>
      <c r="J86" s="1126"/>
      <c r="K86" s="1126"/>
      <c r="L86" s="1125"/>
      <c r="M86" s="1125"/>
      <c r="N86" s="1125"/>
      <c r="O86" s="1125"/>
      <c r="P86" s="1125"/>
      <c r="Q86" s="1125"/>
      <c r="R86" s="1125"/>
      <c r="S86" s="1125"/>
      <c r="T86" s="1125"/>
      <c r="U86" s="1125"/>
      <c r="V86" s="1125"/>
      <c r="W86" s="1125"/>
      <c r="X86" s="1125"/>
    </row>
    <row r="87" spans="1:24">
      <c r="A87" s="1192"/>
      <c r="B87" s="1148"/>
      <c r="C87" s="1148"/>
      <c r="D87" s="1192"/>
      <c r="E87" s="1148"/>
      <c r="F87" s="1148"/>
      <c r="G87" s="1125"/>
      <c r="H87" s="1125"/>
      <c r="I87" s="1125"/>
      <c r="J87" s="1126"/>
      <c r="K87" s="1126"/>
      <c r="L87" s="1125"/>
      <c r="M87" s="1125"/>
      <c r="N87" s="1125"/>
      <c r="O87" s="1125"/>
      <c r="P87" s="1125"/>
      <c r="Q87" s="1125"/>
      <c r="R87" s="1125"/>
      <c r="S87" s="1125"/>
      <c r="T87" s="1125"/>
      <c r="U87" s="1125"/>
      <c r="V87" s="1125"/>
      <c r="W87" s="1125"/>
      <c r="X87" s="1125"/>
    </row>
    <row r="88" spans="1:24">
      <c r="A88" s="1192"/>
      <c r="B88" s="1148"/>
      <c r="C88" s="1148"/>
      <c r="D88" s="1192"/>
      <c r="E88" s="1148"/>
      <c r="F88" s="1148"/>
      <c r="G88" s="1125"/>
      <c r="H88" s="1125"/>
      <c r="I88" s="1125"/>
      <c r="J88" s="1126"/>
      <c r="K88" s="1126"/>
      <c r="L88" s="1125"/>
      <c r="M88" s="1125"/>
      <c r="N88" s="1125"/>
      <c r="O88" s="1125"/>
      <c r="P88" s="1125"/>
      <c r="Q88" s="1125"/>
      <c r="R88" s="1125"/>
      <c r="S88" s="1125"/>
      <c r="T88" s="1125"/>
      <c r="U88" s="1125"/>
      <c r="V88" s="1125"/>
      <c r="W88" s="1125"/>
      <c r="X88" s="1125"/>
    </row>
    <row r="89" spans="1:24">
      <c r="A89" s="1192"/>
      <c r="B89" s="1148"/>
      <c r="C89" s="1148"/>
      <c r="D89" s="1192"/>
      <c r="E89" s="1148"/>
      <c r="F89" s="1148"/>
      <c r="G89" s="1125"/>
      <c r="H89" s="1125"/>
      <c r="I89" s="1125"/>
      <c r="J89" s="1126"/>
      <c r="K89" s="1126"/>
      <c r="L89" s="1125"/>
      <c r="M89" s="1125"/>
      <c r="N89" s="1125"/>
      <c r="O89" s="1125"/>
      <c r="P89" s="1125"/>
      <c r="Q89" s="1125"/>
      <c r="R89" s="1125"/>
      <c r="S89" s="1125"/>
      <c r="T89" s="1125"/>
      <c r="U89" s="1125"/>
      <c r="V89" s="1125"/>
      <c r="W89" s="1125"/>
      <c r="X89" s="1125"/>
    </row>
    <row r="90" spans="1:24">
      <c r="A90" s="1192"/>
      <c r="B90" s="1148"/>
      <c r="C90" s="1148"/>
      <c r="D90" s="1192"/>
      <c r="E90" s="1148"/>
      <c r="F90" s="1148"/>
      <c r="G90" s="1125"/>
      <c r="H90" s="1125"/>
      <c r="I90" s="1125"/>
      <c r="J90" s="1126"/>
      <c r="K90" s="1126"/>
      <c r="L90" s="1125"/>
      <c r="M90" s="1125"/>
      <c r="N90" s="1125"/>
      <c r="O90" s="1125"/>
      <c r="P90" s="1125"/>
      <c r="Q90" s="1125"/>
      <c r="R90" s="1125"/>
      <c r="S90" s="1125"/>
      <c r="T90" s="1125"/>
      <c r="U90" s="1125"/>
      <c r="V90" s="1125"/>
      <c r="W90" s="1125"/>
      <c r="X90" s="1125"/>
    </row>
    <row r="91" spans="1:24">
      <c r="A91" s="1192"/>
      <c r="B91" s="1148"/>
      <c r="C91" s="1148"/>
      <c r="D91" s="1192"/>
      <c r="E91" s="1148"/>
      <c r="F91" s="1148"/>
      <c r="G91" s="1125"/>
      <c r="H91" s="1125"/>
      <c r="I91" s="1125"/>
      <c r="J91" s="1126"/>
      <c r="K91" s="1126"/>
      <c r="L91" s="1125"/>
      <c r="M91" s="1125"/>
      <c r="N91" s="1125"/>
      <c r="O91" s="1125"/>
      <c r="P91" s="1125"/>
      <c r="Q91" s="1125"/>
      <c r="R91" s="1125"/>
      <c r="S91" s="1125"/>
      <c r="T91" s="1125"/>
      <c r="U91" s="1125"/>
      <c r="V91" s="1125"/>
      <c r="W91" s="1125"/>
      <c r="X91" s="1125"/>
    </row>
    <row r="92" spans="1:24">
      <c r="A92" s="1192"/>
      <c r="B92" s="1148"/>
      <c r="C92" s="1148"/>
      <c r="D92" s="1192"/>
      <c r="E92" s="1148"/>
      <c r="F92" s="1148"/>
      <c r="G92" s="1125"/>
      <c r="H92" s="1125"/>
      <c r="I92" s="1125"/>
      <c r="J92" s="1126"/>
      <c r="K92" s="1126"/>
      <c r="L92" s="1125"/>
      <c r="M92" s="1125"/>
      <c r="N92" s="1125"/>
      <c r="O92" s="1125"/>
      <c r="P92" s="1125"/>
      <c r="Q92" s="1125"/>
      <c r="R92" s="1125"/>
      <c r="S92" s="1125"/>
      <c r="T92" s="1125"/>
      <c r="U92" s="1125"/>
      <c r="V92" s="1125"/>
      <c r="W92" s="1125"/>
      <c r="X92" s="1125"/>
    </row>
    <row r="93" spans="1:24">
      <c r="A93" s="1192"/>
      <c r="B93" s="1148"/>
      <c r="C93" s="1148"/>
      <c r="D93" s="1192"/>
      <c r="E93" s="1148"/>
      <c r="F93" s="1148"/>
      <c r="G93" s="1125"/>
      <c r="H93" s="1125"/>
      <c r="I93" s="1125"/>
      <c r="J93" s="1126"/>
      <c r="K93" s="1126"/>
      <c r="L93" s="1125"/>
      <c r="M93" s="1125"/>
      <c r="N93" s="1125"/>
      <c r="O93" s="1125"/>
      <c r="P93" s="1125"/>
      <c r="Q93" s="1125"/>
      <c r="R93" s="1125"/>
      <c r="S93" s="1125"/>
      <c r="T93" s="1125"/>
      <c r="U93" s="1125"/>
      <c r="V93" s="1125"/>
      <c r="W93" s="1125"/>
      <c r="X93" s="1125"/>
    </row>
    <row r="94" spans="1:24">
      <c r="A94" s="1192"/>
      <c r="B94" s="1148"/>
      <c r="C94" s="1148"/>
      <c r="D94" s="1192"/>
      <c r="E94" s="1148"/>
      <c r="F94" s="1148"/>
      <c r="G94" s="1125"/>
      <c r="H94" s="1125"/>
      <c r="I94" s="1125"/>
      <c r="J94" s="1126"/>
      <c r="K94" s="1126"/>
      <c r="L94" s="1125"/>
      <c r="M94" s="1125"/>
      <c r="N94" s="1125"/>
      <c r="O94" s="1125"/>
      <c r="P94" s="1125"/>
      <c r="Q94" s="1125"/>
      <c r="R94" s="1125"/>
      <c r="S94" s="1125"/>
      <c r="T94" s="1125"/>
      <c r="U94" s="1125"/>
      <c r="V94" s="1125"/>
      <c r="W94" s="1125"/>
      <c r="X94" s="1125"/>
    </row>
    <row r="95" spans="1:24">
      <c r="A95" s="1192"/>
      <c r="B95" s="1148"/>
      <c r="C95" s="1148"/>
      <c r="D95" s="1192"/>
      <c r="E95" s="1148"/>
      <c r="F95" s="1148"/>
      <c r="G95" s="1125"/>
      <c r="H95" s="1125"/>
      <c r="I95" s="1125"/>
      <c r="J95" s="1126"/>
      <c r="K95" s="1126"/>
      <c r="L95" s="1125"/>
      <c r="M95" s="1125"/>
      <c r="N95" s="1125"/>
      <c r="O95" s="1125"/>
      <c r="P95" s="1125"/>
      <c r="Q95" s="1125"/>
      <c r="R95" s="1125"/>
      <c r="S95" s="1125"/>
      <c r="T95" s="1125"/>
      <c r="U95" s="1125"/>
      <c r="V95" s="1125"/>
      <c r="W95" s="1125"/>
      <c r="X95" s="1125"/>
    </row>
    <row r="96" spans="1:24">
      <c r="A96" s="1192"/>
      <c r="B96" s="1148"/>
      <c r="C96" s="1148"/>
      <c r="D96" s="1192"/>
      <c r="E96" s="1148"/>
      <c r="F96" s="1148"/>
      <c r="G96" s="1125"/>
      <c r="H96" s="1125"/>
      <c r="I96" s="1125"/>
      <c r="J96" s="1126"/>
      <c r="K96" s="1126"/>
      <c r="L96" s="1125"/>
      <c r="M96" s="1125"/>
      <c r="N96" s="1125"/>
      <c r="O96" s="1125"/>
      <c r="P96" s="1125"/>
      <c r="Q96" s="1125"/>
      <c r="R96" s="1125"/>
      <c r="S96" s="1125"/>
      <c r="T96" s="1125"/>
      <c r="U96" s="1125"/>
      <c r="V96" s="1125"/>
      <c r="W96" s="1125"/>
      <c r="X96" s="1125"/>
    </row>
    <row r="97" spans="1:24">
      <c r="A97" s="1192"/>
      <c r="B97" s="1148"/>
      <c r="C97" s="1148"/>
      <c r="D97" s="1192"/>
      <c r="E97" s="1148"/>
      <c r="F97" s="1148"/>
      <c r="G97" s="1125"/>
      <c r="H97" s="1125"/>
      <c r="I97" s="1125"/>
      <c r="J97" s="1126"/>
      <c r="K97" s="1126"/>
      <c r="L97" s="1125"/>
      <c r="M97" s="1125"/>
      <c r="N97" s="1125"/>
      <c r="O97" s="1125"/>
      <c r="P97" s="1125"/>
      <c r="Q97" s="1125"/>
      <c r="R97" s="1125"/>
      <c r="S97" s="1125"/>
      <c r="T97" s="1125"/>
      <c r="U97" s="1125"/>
      <c r="V97" s="1125"/>
      <c r="W97" s="1125"/>
      <c r="X97" s="1125"/>
    </row>
    <row r="98" spans="1:24">
      <c r="A98" s="1192"/>
      <c r="B98" s="1148"/>
      <c r="C98" s="1148"/>
      <c r="D98" s="1192"/>
      <c r="E98" s="1148"/>
      <c r="F98" s="1148"/>
      <c r="G98" s="1125"/>
      <c r="H98" s="1125"/>
      <c r="I98" s="1125"/>
      <c r="J98" s="1126"/>
      <c r="K98" s="1126"/>
      <c r="L98" s="1125"/>
      <c r="M98" s="1125"/>
      <c r="N98" s="1125"/>
      <c r="O98" s="1125"/>
      <c r="P98" s="1125"/>
      <c r="Q98" s="1125"/>
      <c r="R98" s="1125"/>
      <c r="S98" s="1125"/>
      <c r="T98" s="1125"/>
      <c r="U98" s="1125"/>
      <c r="V98" s="1125"/>
      <c r="W98" s="1125"/>
      <c r="X98" s="1125"/>
    </row>
    <row r="99" spans="1:24">
      <c r="A99" s="1192"/>
      <c r="B99" s="1148"/>
      <c r="C99" s="1148"/>
      <c r="D99" s="1192"/>
      <c r="E99" s="1148"/>
      <c r="F99" s="1148"/>
      <c r="G99" s="1125"/>
      <c r="H99" s="1125"/>
      <c r="I99" s="1125"/>
      <c r="J99" s="1126"/>
      <c r="K99" s="1126"/>
      <c r="L99" s="1125"/>
      <c r="M99" s="1125"/>
      <c r="N99" s="1125"/>
      <c r="O99" s="1125"/>
      <c r="P99" s="1125"/>
      <c r="Q99" s="1125"/>
      <c r="R99" s="1125"/>
      <c r="S99" s="1125"/>
      <c r="T99" s="1125"/>
      <c r="U99" s="1125"/>
      <c r="V99" s="1125"/>
      <c r="W99" s="1125"/>
      <c r="X99" s="1125"/>
    </row>
    <row r="100" spans="1:24">
      <c r="A100" s="1192"/>
      <c r="B100" s="1148"/>
      <c r="C100" s="1148"/>
      <c r="D100" s="1192"/>
      <c r="E100" s="1148"/>
      <c r="F100" s="1148"/>
      <c r="G100" s="1125"/>
      <c r="H100" s="1125"/>
      <c r="I100" s="1125"/>
      <c r="J100" s="1126"/>
      <c r="K100" s="1126"/>
      <c r="L100" s="1125"/>
      <c r="M100" s="1125"/>
      <c r="N100" s="1125"/>
      <c r="O100" s="1125"/>
      <c r="P100" s="1125"/>
      <c r="Q100" s="1125"/>
      <c r="R100" s="1125"/>
      <c r="S100" s="1125"/>
      <c r="T100" s="1125"/>
      <c r="U100" s="1125"/>
      <c r="V100" s="1125"/>
      <c r="W100" s="1125"/>
      <c r="X100" s="1125"/>
    </row>
    <row r="101" spans="1:24">
      <c r="A101" s="1192"/>
      <c r="B101" s="1148"/>
      <c r="C101" s="1148"/>
      <c r="D101" s="1192"/>
      <c r="E101" s="1148"/>
      <c r="F101" s="1148"/>
      <c r="G101" s="1125"/>
      <c r="H101" s="1125"/>
      <c r="I101" s="1125"/>
      <c r="J101" s="1126"/>
      <c r="K101" s="1126"/>
      <c r="L101" s="1125"/>
      <c r="M101" s="1125"/>
      <c r="N101" s="1125"/>
      <c r="O101" s="1125"/>
      <c r="P101" s="1125"/>
      <c r="Q101" s="1125"/>
      <c r="R101" s="1125"/>
      <c r="S101" s="1125"/>
      <c r="T101" s="1125"/>
      <c r="U101" s="1125"/>
      <c r="V101" s="1125"/>
      <c r="W101" s="1125"/>
      <c r="X101" s="1125"/>
    </row>
    <row r="102" spans="1:24">
      <c r="A102" s="1192"/>
      <c r="B102" s="1148"/>
      <c r="C102" s="1148"/>
      <c r="D102" s="1192"/>
      <c r="E102" s="1148"/>
      <c r="F102" s="1148"/>
      <c r="G102" s="1125"/>
      <c r="H102" s="1125"/>
      <c r="I102" s="1125"/>
      <c r="J102" s="1126"/>
      <c r="K102" s="1126"/>
      <c r="L102" s="1125"/>
      <c r="M102" s="1125"/>
      <c r="N102" s="1125"/>
      <c r="O102" s="1125"/>
      <c r="P102" s="1125"/>
      <c r="Q102" s="1125"/>
      <c r="R102" s="1125"/>
      <c r="S102" s="1125"/>
      <c r="T102" s="1125"/>
      <c r="U102" s="1125"/>
      <c r="V102" s="1125"/>
      <c r="W102" s="1125"/>
      <c r="X102" s="1125"/>
    </row>
    <row r="103" spans="1:24">
      <c r="A103" s="1192"/>
      <c r="B103" s="1148"/>
      <c r="C103" s="1148"/>
      <c r="D103" s="1192"/>
      <c r="E103" s="1148"/>
      <c r="F103" s="1148"/>
      <c r="G103" s="1125"/>
      <c r="H103" s="1125"/>
      <c r="I103" s="1125"/>
      <c r="J103" s="1126"/>
      <c r="K103" s="1126"/>
      <c r="L103" s="1125"/>
      <c r="M103" s="1125"/>
      <c r="N103" s="1125"/>
      <c r="O103" s="1125"/>
      <c r="P103" s="1125"/>
      <c r="Q103" s="1125"/>
      <c r="R103" s="1125"/>
      <c r="S103" s="1125"/>
      <c r="T103" s="1125"/>
      <c r="U103" s="1125"/>
      <c r="V103" s="1125"/>
      <c r="W103" s="1125"/>
      <c r="X103" s="1125"/>
    </row>
    <row r="104" spans="1:24">
      <c r="A104" s="1192"/>
      <c r="B104" s="1148"/>
      <c r="C104" s="1148"/>
      <c r="D104" s="1192"/>
      <c r="E104" s="1148"/>
      <c r="F104" s="1148"/>
      <c r="G104" s="1125"/>
      <c r="H104" s="1125"/>
      <c r="I104" s="1125"/>
      <c r="J104" s="1126"/>
      <c r="K104" s="1126"/>
      <c r="L104" s="1125"/>
      <c r="M104" s="1125"/>
      <c r="N104" s="1125"/>
      <c r="O104" s="1125"/>
      <c r="P104" s="1125"/>
      <c r="Q104" s="1125"/>
      <c r="R104" s="1125"/>
      <c r="S104" s="1125"/>
      <c r="T104" s="1125"/>
      <c r="U104" s="1125"/>
      <c r="V104" s="1125"/>
      <c r="W104" s="1125"/>
      <c r="X104" s="1125"/>
    </row>
    <row r="105" spans="1:24">
      <c r="A105" s="1192"/>
      <c r="B105" s="1148"/>
      <c r="C105" s="1148"/>
      <c r="D105" s="1192"/>
      <c r="E105" s="1148"/>
      <c r="F105" s="1148"/>
      <c r="G105" s="1125"/>
      <c r="H105" s="1125"/>
      <c r="I105" s="1125"/>
      <c r="J105" s="1126"/>
      <c r="K105" s="1126"/>
      <c r="L105" s="1125"/>
      <c r="M105" s="1125"/>
      <c r="N105" s="1125"/>
      <c r="O105" s="1125"/>
      <c r="P105" s="1125"/>
      <c r="Q105" s="1125"/>
      <c r="R105" s="1125"/>
      <c r="S105" s="1125"/>
      <c r="T105" s="1125"/>
      <c r="U105" s="1125"/>
      <c r="V105" s="1125"/>
      <c r="W105" s="1125"/>
      <c r="X105" s="1125"/>
    </row>
    <row r="106" spans="1:24">
      <c r="A106" s="1192"/>
      <c r="B106" s="1148"/>
      <c r="C106" s="1148"/>
      <c r="D106" s="1192"/>
      <c r="E106" s="1148"/>
      <c r="F106" s="1148"/>
      <c r="G106" s="1125"/>
      <c r="H106" s="1125"/>
      <c r="I106" s="1125"/>
      <c r="J106" s="1126"/>
      <c r="K106" s="1126"/>
      <c r="L106" s="1125"/>
      <c r="M106" s="1125"/>
      <c r="N106" s="1125"/>
      <c r="O106" s="1125"/>
      <c r="P106" s="1125"/>
      <c r="Q106" s="1125"/>
      <c r="R106" s="1125"/>
      <c r="S106" s="1125"/>
      <c r="T106" s="1125"/>
      <c r="U106" s="1125"/>
      <c r="V106" s="1125"/>
      <c r="W106" s="1125"/>
      <c r="X106" s="1125"/>
    </row>
    <row r="107" spans="1:24">
      <c r="A107" s="1192"/>
      <c r="B107" s="1148"/>
      <c r="C107" s="1148"/>
      <c r="D107" s="1192"/>
      <c r="E107" s="1148"/>
      <c r="F107" s="1148"/>
      <c r="G107" s="1125"/>
      <c r="H107" s="1125"/>
      <c r="I107" s="1125"/>
      <c r="J107" s="1126"/>
      <c r="K107" s="1126"/>
      <c r="L107" s="1125"/>
      <c r="M107" s="1125"/>
      <c r="N107" s="1125"/>
      <c r="O107" s="1125"/>
      <c r="P107" s="1125"/>
      <c r="Q107" s="1125"/>
      <c r="R107" s="1125"/>
      <c r="S107" s="1125"/>
      <c r="T107" s="1125"/>
      <c r="U107" s="1125"/>
      <c r="V107" s="1125"/>
      <c r="W107" s="1125"/>
      <c r="X107" s="1125"/>
    </row>
    <row r="108" spans="1:24">
      <c r="A108" s="1192"/>
      <c r="B108" s="1148"/>
      <c r="C108" s="1148"/>
      <c r="D108" s="1192"/>
      <c r="E108" s="1148"/>
      <c r="F108" s="1148"/>
      <c r="G108" s="1125"/>
      <c r="H108" s="1125"/>
      <c r="I108" s="1125"/>
      <c r="J108" s="1126"/>
      <c r="K108" s="1126"/>
      <c r="L108" s="1125"/>
      <c r="M108" s="1125"/>
      <c r="N108" s="1125"/>
      <c r="O108" s="1125"/>
      <c r="P108" s="1125"/>
      <c r="Q108" s="1125"/>
      <c r="R108" s="1125"/>
      <c r="S108" s="1125"/>
      <c r="T108" s="1125"/>
      <c r="U108" s="1125"/>
      <c r="V108" s="1125"/>
      <c r="W108" s="1125"/>
      <c r="X108" s="1125"/>
    </row>
    <row r="109" spans="1:24">
      <c r="A109" s="1192"/>
      <c r="B109" s="1148"/>
      <c r="C109" s="1148"/>
      <c r="D109" s="1192"/>
      <c r="E109" s="1148"/>
      <c r="F109" s="1148"/>
      <c r="G109" s="1125"/>
      <c r="H109" s="1125"/>
      <c r="I109" s="1125"/>
      <c r="J109" s="1126"/>
      <c r="K109" s="1126"/>
      <c r="L109" s="1125"/>
      <c r="M109" s="1125"/>
      <c r="N109" s="1125"/>
      <c r="O109" s="1125"/>
      <c r="P109" s="1125"/>
      <c r="Q109" s="1125"/>
      <c r="R109" s="1125"/>
      <c r="S109" s="1125"/>
      <c r="T109" s="1125"/>
      <c r="U109" s="1125"/>
      <c r="V109" s="1125"/>
      <c r="W109" s="1125"/>
      <c r="X109" s="1125"/>
    </row>
    <row r="110" spans="1:24">
      <c r="A110" s="1192"/>
      <c r="B110" s="1148"/>
      <c r="C110" s="1148"/>
      <c r="D110" s="1192"/>
      <c r="E110" s="1148"/>
      <c r="F110" s="1148"/>
      <c r="G110" s="1125"/>
      <c r="H110" s="1125"/>
      <c r="I110" s="1125"/>
      <c r="J110" s="1126"/>
      <c r="K110" s="1126"/>
      <c r="L110" s="1125"/>
      <c r="M110" s="1125"/>
      <c r="N110" s="1125"/>
      <c r="O110" s="1125"/>
      <c r="P110" s="1125"/>
      <c r="Q110" s="1125"/>
      <c r="R110" s="1125"/>
      <c r="S110" s="1125"/>
      <c r="T110" s="1125"/>
      <c r="U110" s="1125"/>
      <c r="V110" s="1125"/>
      <c r="W110" s="1125"/>
      <c r="X110" s="1125"/>
    </row>
    <row r="111" spans="1:24">
      <c r="A111" s="1192"/>
      <c r="B111" s="1148"/>
      <c r="C111" s="1148"/>
      <c r="D111" s="1192"/>
      <c r="E111" s="1148"/>
      <c r="F111" s="1148"/>
      <c r="G111" s="1125"/>
      <c r="H111" s="1125"/>
      <c r="I111" s="1125"/>
      <c r="J111" s="1126"/>
      <c r="K111" s="1126"/>
      <c r="L111" s="1125"/>
      <c r="M111" s="1125"/>
      <c r="N111" s="1125"/>
      <c r="O111" s="1125"/>
      <c r="P111" s="1125"/>
      <c r="Q111" s="1125"/>
      <c r="R111" s="1125"/>
      <c r="S111" s="1125"/>
      <c r="T111" s="1125"/>
      <c r="U111" s="1125"/>
      <c r="V111" s="1125"/>
      <c r="W111" s="1125"/>
      <c r="X111" s="1125"/>
    </row>
    <row r="112" spans="1:24">
      <c r="A112" s="1192"/>
      <c r="B112" s="1148"/>
      <c r="C112" s="1148"/>
      <c r="D112" s="1192"/>
      <c r="E112" s="1148"/>
      <c r="F112" s="1148"/>
      <c r="G112" s="1125"/>
      <c r="H112" s="1125"/>
      <c r="I112" s="1125"/>
      <c r="J112" s="1126"/>
      <c r="K112" s="1126"/>
      <c r="L112" s="1125"/>
      <c r="M112" s="1125"/>
      <c r="N112" s="1125"/>
      <c r="O112" s="1125"/>
      <c r="P112" s="1125"/>
      <c r="Q112" s="1125"/>
      <c r="R112" s="1125"/>
      <c r="S112" s="1125"/>
      <c r="T112" s="1125"/>
      <c r="U112" s="1125"/>
      <c r="V112" s="1125"/>
      <c r="W112" s="1125"/>
      <c r="X112" s="1125"/>
    </row>
    <row r="113" spans="1:24">
      <c r="A113" s="1192"/>
      <c r="B113" s="1148"/>
      <c r="C113" s="1148"/>
      <c r="D113" s="1192"/>
      <c r="E113" s="1148"/>
      <c r="F113" s="1148"/>
      <c r="G113" s="1125"/>
      <c r="H113" s="1125"/>
      <c r="I113" s="1125"/>
      <c r="J113" s="1126"/>
      <c r="K113" s="1126"/>
      <c r="L113" s="1125"/>
      <c r="M113" s="1125"/>
      <c r="N113" s="1125"/>
      <c r="O113" s="1125"/>
      <c r="P113" s="1125"/>
      <c r="Q113" s="1125"/>
      <c r="R113" s="1125"/>
      <c r="S113" s="1125"/>
      <c r="T113" s="1125"/>
      <c r="U113" s="1125"/>
      <c r="V113" s="1125"/>
      <c r="W113" s="1125"/>
      <c r="X113" s="1125"/>
    </row>
    <row r="114" spans="1:24">
      <c r="A114" s="1192"/>
      <c r="B114" s="1148"/>
      <c r="C114" s="1148"/>
      <c r="D114" s="1192"/>
      <c r="E114" s="1148"/>
      <c r="F114" s="1148"/>
      <c r="G114" s="1125"/>
      <c r="H114" s="1125"/>
      <c r="I114" s="1125"/>
      <c r="J114" s="1126"/>
      <c r="K114" s="1126"/>
      <c r="L114" s="1125"/>
      <c r="M114" s="1125"/>
      <c r="N114" s="1125"/>
      <c r="O114" s="1125"/>
      <c r="P114" s="1125"/>
      <c r="Q114" s="1125"/>
      <c r="R114" s="1125"/>
      <c r="S114" s="1125"/>
      <c r="T114" s="1125"/>
      <c r="U114" s="1125"/>
      <c r="V114" s="1125"/>
      <c r="W114" s="1125"/>
      <c r="X114" s="1125"/>
    </row>
    <row r="115" spans="1:24">
      <c r="A115" s="1192"/>
      <c r="B115" s="1148"/>
      <c r="C115" s="1148"/>
      <c r="D115" s="1192"/>
      <c r="E115" s="1148"/>
      <c r="F115" s="1148"/>
      <c r="G115" s="1125"/>
      <c r="H115" s="1125"/>
      <c r="I115" s="1125"/>
      <c r="J115" s="1126"/>
      <c r="K115" s="1126"/>
      <c r="L115" s="1125"/>
      <c r="M115" s="1125"/>
      <c r="N115" s="1125"/>
      <c r="O115" s="1125"/>
      <c r="P115" s="1125"/>
      <c r="Q115" s="1125"/>
      <c r="R115" s="1125"/>
      <c r="S115" s="1125"/>
      <c r="T115" s="1125"/>
      <c r="U115" s="1125"/>
      <c r="V115" s="1125"/>
      <c r="W115" s="1125"/>
      <c r="X115" s="1125"/>
    </row>
    <row r="116" spans="1:24">
      <c r="A116" s="1192"/>
      <c r="B116" s="1148"/>
      <c r="C116" s="1148"/>
      <c r="D116" s="1192"/>
      <c r="E116" s="1148"/>
      <c r="F116" s="1148"/>
      <c r="G116" s="1125"/>
      <c r="H116" s="1125"/>
      <c r="I116" s="1125"/>
      <c r="J116" s="1126"/>
      <c r="K116" s="1126"/>
      <c r="L116" s="1125"/>
      <c r="M116" s="1125"/>
      <c r="N116" s="1125"/>
      <c r="O116" s="1125"/>
      <c r="P116" s="1125"/>
      <c r="Q116" s="1125"/>
      <c r="R116" s="1125"/>
      <c r="S116" s="1125"/>
      <c r="T116" s="1125"/>
      <c r="U116" s="1125"/>
      <c r="V116" s="1125"/>
      <c r="W116" s="1125"/>
      <c r="X116" s="1125"/>
    </row>
    <row r="117" spans="1:24">
      <c r="A117" s="1192"/>
      <c r="B117" s="1148"/>
      <c r="C117" s="1148"/>
      <c r="D117" s="1192"/>
      <c r="E117" s="1148"/>
      <c r="F117" s="1148"/>
      <c r="G117" s="1125"/>
      <c r="H117" s="1125"/>
      <c r="I117" s="1125"/>
      <c r="J117" s="1126"/>
      <c r="K117" s="1126"/>
      <c r="L117" s="1125"/>
      <c r="M117" s="1125"/>
      <c r="N117" s="1125"/>
      <c r="O117" s="1125"/>
      <c r="P117" s="1125"/>
      <c r="Q117" s="1125"/>
      <c r="R117" s="1125"/>
      <c r="S117" s="1125"/>
      <c r="T117" s="1125"/>
      <c r="U117" s="1125"/>
      <c r="V117" s="1125"/>
      <c r="W117" s="1125"/>
      <c r="X117" s="1125"/>
    </row>
    <row r="118" spans="1:24">
      <c r="A118" s="1192"/>
      <c r="B118" s="1148"/>
      <c r="C118" s="1148"/>
      <c r="D118" s="1192"/>
      <c r="E118" s="1148"/>
      <c r="F118" s="1148"/>
      <c r="G118" s="1125"/>
      <c r="H118" s="1125"/>
      <c r="I118" s="1125"/>
      <c r="J118" s="1126"/>
      <c r="K118" s="1126"/>
      <c r="L118" s="1125"/>
      <c r="M118" s="1125"/>
      <c r="N118" s="1125"/>
      <c r="O118" s="1125"/>
      <c r="P118" s="1125"/>
      <c r="Q118" s="1125"/>
      <c r="R118" s="1125"/>
      <c r="S118" s="1125"/>
      <c r="T118" s="1125"/>
      <c r="U118" s="1125"/>
      <c r="V118" s="1125"/>
      <c r="W118" s="1125"/>
      <c r="X118" s="1125"/>
    </row>
    <row r="119" spans="1:24">
      <c r="A119" s="1192"/>
      <c r="B119" s="1148"/>
      <c r="C119" s="1148"/>
      <c r="D119" s="1192"/>
      <c r="E119" s="1148"/>
      <c r="F119" s="1148"/>
      <c r="G119" s="1125"/>
      <c r="H119" s="1125"/>
      <c r="I119" s="1125"/>
      <c r="J119" s="1126"/>
      <c r="K119" s="1126"/>
      <c r="L119" s="1125"/>
      <c r="M119" s="1125"/>
      <c r="N119" s="1125"/>
      <c r="O119" s="1125"/>
      <c r="P119" s="1125"/>
      <c r="Q119" s="1125"/>
      <c r="R119" s="1125"/>
      <c r="S119" s="1125"/>
      <c r="T119" s="1125"/>
      <c r="U119" s="1125"/>
      <c r="V119" s="1125"/>
      <c r="W119" s="1125"/>
      <c r="X119" s="1125"/>
    </row>
    <row r="120" spans="1:24">
      <c r="A120" s="1192"/>
      <c r="B120" s="1148"/>
      <c r="C120" s="1148"/>
      <c r="D120" s="1192"/>
      <c r="E120" s="1148"/>
      <c r="F120" s="1148"/>
      <c r="G120" s="1125"/>
      <c r="H120" s="1125"/>
      <c r="I120" s="1125"/>
      <c r="J120" s="1126"/>
      <c r="K120" s="1126"/>
      <c r="L120" s="1125"/>
      <c r="M120" s="1125"/>
      <c r="N120" s="1125"/>
      <c r="O120" s="1125"/>
      <c r="P120" s="1125"/>
      <c r="Q120" s="1125"/>
      <c r="R120" s="1125"/>
      <c r="S120" s="1125"/>
      <c r="T120" s="1125"/>
      <c r="U120" s="1125"/>
      <c r="V120" s="1125"/>
      <c r="W120" s="1125"/>
      <c r="X120" s="1125"/>
    </row>
    <row r="121" spans="1:24">
      <c r="A121" s="1192"/>
      <c r="B121" s="1148"/>
      <c r="C121" s="1148"/>
      <c r="D121" s="1192"/>
      <c r="E121" s="1148"/>
      <c r="F121" s="1148"/>
      <c r="G121" s="1125"/>
      <c r="H121" s="1125"/>
      <c r="I121" s="1125"/>
      <c r="J121" s="1126"/>
      <c r="K121" s="1126"/>
      <c r="L121" s="1125"/>
      <c r="M121" s="1125"/>
      <c r="N121" s="1125"/>
      <c r="O121" s="1125"/>
      <c r="P121" s="1125"/>
      <c r="Q121" s="1125"/>
      <c r="R121" s="1125"/>
      <c r="S121" s="1125"/>
      <c r="T121" s="1125"/>
      <c r="U121" s="1125"/>
      <c r="V121" s="1125"/>
      <c r="W121" s="1125"/>
      <c r="X121" s="1125"/>
    </row>
    <row r="122" spans="1:24">
      <c r="A122" s="1192"/>
      <c r="B122" s="1148"/>
      <c r="C122" s="1148"/>
      <c r="D122" s="1192"/>
      <c r="E122" s="1148"/>
      <c r="F122" s="1148"/>
      <c r="G122" s="1125"/>
      <c r="H122" s="1125"/>
      <c r="I122" s="1125"/>
      <c r="J122" s="1126"/>
      <c r="K122" s="1126"/>
      <c r="L122" s="1125"/>
      <c r="M122" s="1125"/>
      <c r="N122" s="1125"/>
      <c r="O122" s="1125"/>
      <c r="P122" s="1125"/>
      <c r="Q122" s="1125"/>
      <c r="R122" s="1125"/>
      <c r="S122" s="1125"/>
      <c r="T122" s="1125"/>
      <c r="U122" s="1125"/>
      <c r="V122" s="1125"/>
      <c r="W122" s="1125"/>
      <c r="X122" s="1125"/>
    </row>
    <row r="123" spans="1:24">
      <c r="A123" s="1192"/>
      <c r="B123" s="1148"/>
      <c r="C123" s="1148"/>
      <c r="D123" s="1192"/>
      <c r="E123" s="1148"/>
      <c r="F123" s="1148"/>
      <c r="G123" s="1125"/>
      <c r="H123" s="1125"/>
      <c r="I123" s="1125"/>
      <c r="J123" s="1126"/>
      <c r="K123" s="1126"/>
      <c r="L123" s="1125"/>
      <c r="M123" s="1125"/>
      <c r="N123" s="1125"/>
      <c r="O123" s="1125"/>
      <c r="P123" s="1125"/>
      <c r="Q123" s="1125"/>
      <c r="R123" s="1125"/>
      <c r="S123" s="1125"/>
      <c r="T123" s="1125"/>
      <c r="U123" s="1125"/>
      <c r="V123" s="1125"/>
      <c r="W123" s="1125"/>
      <c r="X123" s="1125"/>
    </row>
    <row r="124" spans="1:24">
      <c r="A124" s="1192"/>
      <c r="B124" s="1148"/>
      <c r="C124" s="1148"/>
      <c r="D124" s="1192"/>
      <c r="E124" s="1148"/>
      <c r="F124" s="1148"/>
      <c r="G124" s="1125"/>
      <c r="H124" s="1125"/>
      <c r="I124" s="1125"/>
      <c r="J124" s="1126"/>
      <c r="K124" s="1126"/>
      <c r="L124" s="1125"/>
      <c r="M124" s="1125"/>
      <c r="N124" s="1125"/>
      <c r="O124" s="1125"/>
      <c r="P124" s="1125"/>
      <c r="Q124" s="1125"/>
      <c r="R124" s="1125"/>
      <c r="S124" s="1125"/>
      <c r="T124" s="1125"/>
      <c r="U124" s="1125"/>
      <c r="V124" s="1125"/>
      <c r="W124" s="1125"/>
      <c r="X124" s="1125"/>
    </row>
    <row r="125" spans="1:24">
      <c r="A125" s="1192"/>
      <c r="B125" s="1148"/>
      <c r="C125" s="1148"/>
      <c r="D125" s="1192"/>
      <c r="E125" s="1148"/>
      <c r="F125" s="1148"/>
      <c r="G125" s="1125"/>
      <c r="H125" s="1125"/>
      <c r="I125" s="1125"/>
      <c r="J125" s="1126"/>
      <c r="K125" s="1126"/>
      <c r="L125" s="1125"/>
      <c r="M125" s="1125"/>
      <c r="N125" s="1125"/>
      <c r="O125" s="1125"/>
      <c r="P125" s="1125"/>
      <c r="Q125" s="1125"/>
      <c r="R125" s="1125"/>
      <c r="S125" s="1125"/>
      <c r="T125" s="1125"/>
      <c r="U125" s="1125"/>
      <c r="V125" s="1125"/>
      <c r="W125" s="1125"/>
      <c r="X125" s="1125"/>
    </row>
    <row r="126" spans="1:24">
      <c r="A126" s="1192"/>
      <c r="B126" s="1148"/>
      <c r="C126" s="1148"/>
      <c r="D126" s="1192"/>
      <c r="E126" s="1148"/>
      <c r="F126" s="1148"/>
      <c r="G126" s="1125"/>
      <c r="H126" s="1125"/>
      <c r="I126" s="1125"/>
      <c r="J126" s="1126"/>
      <c r="K126" s="1126"/>
      <c r="L126" s="1125"/>
      <c r="M126" s="1125"/>
      <c r="N126" s="1125"/>
      <c r="O126" s="1125"/>
      <c r="P126" s="1125"/>
      <c r="Q126" s="1125"/>
      <c r="R126" s="1125"/>
      <c r="S126" s="1125"/>
      <c r="T126" s="1125"/>
      <c r="U126" s="1125"/>
      <c r="V126" s="1125"/>
      <c r="W126" s="1125"/>
      <c r="X126" s="1125"/>
    </row>
    <row r="127" spans="1:24">
      <c r="A127" s="1192"/>
      <c r="B127" s="1148"/>
      <c r="C127" s="1148"/>
      <c r="D127" s="1192"/>
      <c r="E127" s="1148"/>
      <c r="F127" s="1148"/>
      <c r="G127" s="1125"/>
      <c r="H127" s="1125"/>
      <c r="I127" s="1125"/>
      <c r="J127" s="1126"/>
      <c r="K127" s="1126"/>
      <c r="L127" s="1125"/>
      <c r="M127" s="1125"/>
      <c r="N127" s="1125"/>
      <c r="O127" s="1125"/>
      <c r="P127" s="1125"/>
      <c r="Q127" s="1125"/>
      <c r="R127" s="1125"/>
      <c r="S127" s="1125"/>
      <c r="T127" s="1125"/>
      <c r="U127" s="1125"/>
      <c r="V127" s="1125"/>
      <c r="W127" s="1125"/>
      <c r="X127" s="1125"/>
    </row>
    <row r="128" spans="1:24">
      <c r="A128" s="1192"/>
      <c r="B128" s="1148"/>
      <c r="C128" s="1148"/>
      <c r="D128" s="1192"/>
      <c r="E128" s="1148"/>
      <c r="F128" s="1148"/>
      <c r="G128" s="1125"/>
      <c r="H128" s="1125"/>
      <c r="I128" s="1125"/>
      <c r="J128" s="1126"/>
      <c r="K128" s="1126"/>
      <c r="L128" s="1125"/>
      <c r="M128" s="1125"/>
      <c r="N128" s="1125"/>
      <c r="O128" s="1125"/>
      <c r="P128" s="1125"/>
      <c r="Q128" s="1125"/>
      <c r="R128" s="1125"/>
      <c r="S128" s="1125"/>
      <c r="T128" s="1125"/>
      <c r="U128" s="1125"/>
      <c r="V128" s="1125"/>
      <c r="W128" s="1125"/>
      <c r="X128" s="1125"/>
    </row>
    <row r="129" spans="1:24">
      <c r="A129" s="1192"/>
      <c r="B129" s="1148"/>
      <c r="C129" s="1148"/>
      <c r="D129" s="1192"/>
      <c r="E129" s="1148"/>
      <c r="F129" s="1148"/>
      <c r="G129" s="1125"/>
      <c r="H129" s="1125"/>
      <c r="I129" s="1125"/>
      <c r="J129" s="1126"/>
      <c r="K129" s="1126"/>
      <c r="L129" s="1125"/>
      <c r="M129" s="1125"/>
      <c r="N129" s="1125"/>
      <c r="O129" s="1125"/>
      <c r="P129" s="1125"/>
      <c r="Q129" s="1125"/>
      <c r="R129" s="1125"/>
      <c r="S129" s="1125"/>
      <c r="T129" s="1125"/>
      <c r="U129" s="1125"/>
      <c r="V129" s="1125"/>
      <c r="W129" s="1125"/>
      <c r="X129" s="1125"/>
    </row>
    <row r="130" spans="1:24">
      <c r="A130" s="1192"/>
      <c r="B130" s="1148"/>
      <c r="C130" s="1148"/>
      <c r="D130" s="1192"/>
      <c r="E130" s="1148"/>
      <c r="F130" s="1148"/>
      <c r="G130" s="1125"/>
      <c r="H130" s="1125"/>
      <c r="I130" s="1125"/>
      <c r="J130" s="1126"/>
      <c r="K130" s="1126"/>
      <c r="L130" s="1125"/>
      <c r="M130" s="1125"/>
      <c r="N130" s="1125"/>
      <c r="O130" s="1125"/>
      <c r="P130" s="1125"/>
      <c r="Q130" s="1125"/>
      <c r="R130" s="1125"/>
      <c r="S130" s="1125"/>
      <c r="T130" s="1125"/>
      <c r="U130" s="1125"/>
      <c r="V130" s="1125"/>
      <c r="W130" s="1125"/>
      <c r="X130" s="1125"/>
    </row>
    <row r="131" spans="1:24">
      <c r="A131" s="1192"/>
      <c r="B131" s="1148"/>
      <c r="C131" s="1148"/>
      <c r="D131" s="1192"/>
      <c r="E131" s="1148"/>
      <c r="F131" s="1148"/>
      <c r="G131" s="1125"/>
      <c r="H131" s="1125"/>
      <c r="I131" s="1125"/>
      <c r="J131" s="1126"/>
      <c r="K131" s="1126"/>
      <c r="L131" s="1125"/>
      <c r="M131" s="1125"/>
      <c r="N131" s="1125"/>
      <c r="O131" s="1125"/>
      <c r="P131" s="1125"/>
      <c r="Q131" s="1125"/>
      <c r="R131" s="1125"/>
      <c r="S131" s="1125"/>
      <c r="T131" s="1125"/>
      <c r="U131" s="1125"/>
      <c r="V131" s="1125"/>
      <c r="W131" s="1125"/>
      <c r="X131" s="1125"/>
    </row>
    <row r="132" spans="1:24">
      <c r="A132" s="1192"/>
      <c r="B132" s="1148"/>
      <c r="C132" s="1148"/>
      <c r="D132" s="1192"/>
      <c r="E132" s="1148"/>
      <c r="F132" s="1148"/>
      <c r="G132" s="1125"/>
      <c r="H132" s="1125"/>
      <c r="I132" s="1125"/>
      <c r="J132" s="1126"/>
      <c r="K132" s="1126"/>
      <c r="L132" s="1125"/>
      <c r="M132" s="1125"/>
      <c r="N132" s="1125"/>
      <c r="O132" s="1125"/>
      <c r="P132" s="1125"/>
      <c r="Q132" s="1125"/>
      <c r="R132" s="1125"/>
      <c r="S132" s="1125"/>
      <c r="T132" s="1125"/>
      <c r="U132" s="1125"/>
      <c r="V132" s="1125"/>
      <c r="W132" s="1125"/>
      <c r="X132" s="1125"/>
    </row>
    <row r="133" spans="1:24">
      <c r="A133" s="1192"/>
      <c r="B133" s="1148"/>
      <c r="C133" s="1148"/>
      <c r="D133" s="1192"/>
      <c r="E133" s="1148"/>
      <c r="F133" s="1148"/>
      <c r="G133" s="1125"/>
      <c r="H133" s="1125"/>
      <c r="I133" s="1125"/>
      <c r="J133" s="1126"/>
      <c r="K133" s="1126"/>
      <c r="L133" s="1125"/>
      <c r="M133" s="1125"/>
      <c r="N133" s="1125"/>
      <c r="O133" s="1125"/>
      <c r="P133" s="1125"/>
      <c r="Q133" s="1125"/>
      <c r="R133" s="1125"/>
      <c r="S133" s="1125"/>
      <c r="T133" s="1125"/>
      <c r="U133" s="1125"/>
      <c r="V133" s="1125"/>
      <c r="W133" s="1125"/>
      <c r="X133" s="1125"/>
    </row>
    <row r="134" spans="1:24">
      <c r="A134" s="1192"/>
      <c r="B134" s="1148"/>
      <c r="C134" s="1148"/>
      <c r="D134" s="1192"/>
      <c r="E134" s="1148"/>
      <c r="F134" s="1148"/>
      <c r="G134" s="1125"/>
      <c r="H134" s="1125"/>
      <c r="I134" s="1125"/>
      <c r="J134" s="1126"/>
      <c r="K134" s="1126"/>
      <c r="L134" s="1125"/>
      <c r="M134" s="1125"/>
      <c r="N134" s="1125"/>
      <c r="O134" s="1125"/>
      <c r="P134" s="1125"/>
      <c r="Q134" s="1125"/>
      <c r="R134" s="1125"/>
      <c r="S134" s="1125"/>
      <c r="T134" s="1125"/>
      <c r="U134" s="1125"/>
      <c r="V134" s="1125"/>
      <c r="W134" s="1125"/>
      <c r="X134" s="1125"/>
    </row>
    <row r="135" spans="1:24">
      <c r="A135" s="1192"/>
      <c r="B135" s="1148"/>
      <c r="C135" s="1148"/>
      <c r="D135" s="1192"/>
      <c r="E135" s="1148"/>
      <c r="F135" s="1148"/>
      <c r="G135" s="1125"/>
      <c r="H135" s="1125"/>
      <c r="I135" s="1125"/>
      <c r="J135" s="1126"/>
      <c r="K135" s="1126"/>
      <c r="L135" s="1125"/>
      <c r="M135" s="1125"/>
      <c r="N135" s="1125"/>
      <c r="O135" s="1125"/>
      <c r="P135" s="1125"/>
      <c r="Q135" s="1125"/>
      <c r="R135" s="1125"/>
      <c r="S135" s="1125"/>
      <c r="T135" s="1125"/>
      <c r="U135" s="1125"/>
      <c r="V135" s="1125"/>
      <c r="W135" s="1125"/>
      <c r="X135" s="1125"/>
    </row>
    <row r="136" spans="1:24">
      <c r="A136" s="1192"/>
      <c r="B136" s="1148"/>
      <c r="C136" s="1148"/>
      <c r="D136" s="1192"/>
      <c r="E136" s="1148"/>
      <c r="F136" s="1148"/>
      <c r="G136" s="1125"/>
      <c r="H136" s="1125"/>
      <c r="I136" s="1125"/>
      <c r="J136" s="1126"/>
      <c r="K136" s="1126"/>
      <c r="L136" s="1125"/>
      <c r="M136" s="1125"/>
      <c r="N136" s="1125"/>
      <c r="O136" s="1125"/>
      <c r="P136" s="1125"/>
      <c r="Q136" s="1125"/>
      <c r="R136" s="1125"/>
      <c r="S136" s="1125"/>
      <c r="T136" s="1125"/>
      <c r="U136" s="1125"/>
      <c r="V136" s="1125"/>
      <c r="W136" s="1125"/>
      <c r="X136" s="1125"/>
    </row>
    <row r="137" spans="1:24">
      <c r="A137" s="1192"/>
      <c r="B137" s="1148"/>
      <c r="C137" s="1148"/>
      <c r="D137" s="1192"/>
      <c r="E137" s="1148"/>
      <c r="F137" s="1148"/>
      <c r="G137" s="1125"/>
      <c r="H137" s="1125"/>
      <c r="I137" s="1125"/>
      <c r="J137" s="1126"/>
      <c r="K137" s="1126"/>
      <c r="L137" s="1125"/>
      <c r="M137" s="1125"/>
      <c r="N137" s="1125"/>
      <c r="O137" s="1125"/>
      <c r="P137" s="1125"/>
      <c r="Q137" s="1125"/>
      <c r="R137" s="1125"/>
      <c r="S137" s="1125"/>
      <c r="T137" s="1125"/>
      <c r="U137" s="1125"/>
      <c r="V137" s="1125"/>
      <c r="W137" s="1125"/>
      <c r="X137" s="1125"/>
    </row>
    <row r="138" spans="1:24">
      <c r="A138" s="1192"/>
      <c r="B138" s="1148"/>
      <c r="C138" s="1148"/>
      <c r="D138" s="1192"/>
      <c r="E138" s="1148"/>
      <c r="F138" s="1148"/>
      <c r="G138" s="1125"/>
      <c r="H138" s="1125"/>
      <c r="I138" s="1125"/>
      <c r="J138" s="1126"/>
      <c r="K138" s="1126"/>
      <c r="L138" s="1125"/>
      <c r="M138" s="1125"/>
      <c r="N138" s="1125"/>
      <c r="O138" s="1125"/>
      <c r="P138" s="1125"/>
      <c r="Q138" s="1125"/>
      <c r="R138" s="1125"/>
      <c r="S138" s="1125"/>
      <c r="T138" s="1125"/>
      <c r="U138" s="1125"/>
      <c r="V138" s="1125"/>
      <c r="W138" s="1125"/>
      <c r="X138" s="1125"/>
    </row>
    <row r="139" spans="1:24">
      <c r="A139" s="1192"/>
      <c r="B139" s="1148"/>
      <c r="C139" s="1148"/>
      <c r="D139" s="1192"/>
      <c r="E139" s="1148"/>
      <c r="F139" s="1148"/>
      <c r="G139" s="1125"/>
      <c r="H139" s="1125"/>
      <c r="I139" s="1125"/>
      <c r="J139" s="1126"/>
      <c r="K139" s="1126"/>
      <c r="L139" s="1125"/>
      <c r="M139" s="1125"/>
      <c r="N139" s="1125"/>
      <c r="O139" s="1125"/>
      <c r="P139" s="1125"/>
      <c r="Q139" s="1125"/>
      <c r="R139" s="1125"/>
      <c r="S139" s="1125"/>
      <c r="T139" s="1125"/>
      <c r="U139" s="1125"/>
      <c r="V139" s="1125"/>
      <c r="W139" s="1125"/>
      <c r="X139" s="1125"/>
    </row>
    <row r="140" spans="1:24">
      <c r="A140" s="1192"/>
      <c r="B140" s="1148"/>
      <c r="C140" s="1148"/>
      <c r="D140" s="1192"/>
      <c r="E140" s="1148"/>
      <c r="F140" s="1148"/>
      <c r="G140" s="1125"/>
      <c r="H140" s="1125"/>
      <c r="I140" s="1125"/>
      <c r="J140" s="1126"/>
      <c r="K140" s="1126"/>
      <c r="L140" s="1125"/>
      <c r="M140" s="1125"/>
      <c r="N140" s="1125"/>
      <c r="O140" s="1125"/>
      <c r="P140" s="1125"/>
      <c r="Q140" s="1125"/>
      <c r="R140" s="1125"/>
      <c r="S140" s="1125"/>
      <c r="T140" s="1125"/>
      <c r="U140" s="1125"/>
      <c r="V140" s="1125"/>
      <c r="W140" s="1125"/>
      <c r="X140" s="1125"/>
    </row>
    <row r="141" spans="1:24">
      <c r="A141" s="1192"/>
      <c r="B141" s="1148"/>
      <c r="C141" s="1148"/>
      <c r="D141" s="1192"/>
      <c r="E141" s="1148"/>
      <c r="F141" s="1148"/>
      <c r="G141" s="1125"/>
      <c r="H141" s="1125"/>
      <c r="I141" s="1125"/>
      <c r="J141" s="1126"/>
      <c r="K141" s="1126"/>
      <c r="L141" s="1125"/>
      <c r="M141" s="1125"/>
      <c r="N141" s="1125"/>
      <c r="O141" s="1125"/>
      <c r="P141" s="1125"/>
      <c r="Q141" s="1125"/>
      <c r="R141" s="1125"/>
      <c r="S141" s="1125"/>
      <c r="T141" s="1125"/>
      <c r="U141" s="1125"/>
      <c r="V141" s="1125"/>
      <c r="W141" s="1125"/>
      <c r="X141" s="1125"/>
    </row>
    <row r="142" spans="1:24">
      <c r="A142" s="1192"/>
      <c r="B142" s="1148"/>
      <c r="C142" s="1148"/>
      <c r="D142" s="1192"/>
      <c r="E142" s="1148"/>
      <c r="F142" s="1148"/>
      <c r="G142" s="1125"/>
      <c r="H142" s="1125"/>
      <c r="I142" s="1125"/>
      <c r="J142" s="1126"/>
      <c r="K142" s="1126"/>
      <c r="L142" s="1125"/>
      <c r="M142" s="1125"/>
      <c r="N142" s="1125"/>
      <c r="O142" s="1125"/>
      <c r="P142" s="1125"/>
      <c r="Q142" s="1125"/>
      <c r="R142" s="1125"/>
      <c r="S142" s="1125"/>
      <c r="T142" s="1125"/>
      <c r="U142" s="1125"/>
      <c r="V142" s="1125"/>
      <c r="W142" s="1125"/>
      <c r="X142" s="1125"/>
    </row>
    <row r="143" spans="1:24">
      <c r="A143" s="1192"/>
      <c r="B143" s="1148"/>
      <c r="C143" s="1148"/>
      <c r="D143" s="1192"/>
      <c r="E143" s="1148"/>
      <c r="F143" s="1148"/>
      <c r="G143" s="1125"/>
      <c r="H143" s="1125"/>
      <c r="I143" s="1125"/>
      <c r="J143" s="1126"/>
      <c r="K143" s="1126"/>
      <c r="L143" s="1125"/>
      <c r="M143" s="1125"/>
      <c r="N143" s="1125"/>
      <c r="O143" s="1125"/>
      <c r="P143" s="1125"/>
      <c r="Q143" s="1125"/>
      <c r="R143" s="1125"/>
      <c r="S143" s="1125"/>
      <c r="T143" s="1125"/>
      <c r="U143" s="1125"/>
      <c r="V143" s="1125"/>
      <c r="W143" s="1125"/>
      <c r="X143" s="1125"/>
    </row>
    <row r="144" spans="1:24">
      <c r="A144" s="1192"/>
      <c r="B144" s="1148"/>
      <c r="C144" s="1148"/>
      <c r="D144" s="1192"/>
      <c r="E144" s="1148"/>
      <c r="F144" s="1148"/>
      <c r="G144" s="1125"/>
      <c r="H144" s="1125"/>
      <c r="I144" s="1125"/>
      <c r="J144" s="1126"/>
      <c r="K144" s="1126"/>
      <c r="L144" s="1125"/>
      <c r="M144" s="1125"/>
      <c r="N144" s="1125"/>
      <c r="O144" s="1125"/>
      <c r="P144" s="1125"/>
      <c r="Q144" s="1125"/>
      <c r="R144" s="1125"/>
      <c r="S144" s="1125"/>
      <c r="T144" s="1125"/>
      <c r="U144" s="1125"/>
      <c r="V144" s="1125"/>
      <c r="W144" s="1125"/>
      <c r="X144" s="1125"/>
    </row>
    <row r="145" spans="1:24">
      <c r="A145" s="1192"/>
      <c r="B145" s="1148"/>
      <c r="C145" s="1148"/>
      <c r="D145" s="1192"/>
      <c r="E145" s="1148"/>
      <c r="F145" s="1148"/>
      <c r="G145" s="1125"/>
      <c r="H145" s="1125"/>
      <c r="I145" s="1125"/>
      <c r="J145" s="1126"/>
      <c r="K145" s="1126"/>
      <c r="L145" s="1125"/>
      <c r="M145" s="1125"/>
      <c r="N145" s="1125"/>
      <c r="O145" s="1125"/>
      <c r="P145" s="1125"/>
      <c r="Q145" s="1125"/>
      <c r="R145" s="1125"/>
      <c r="S145" s="1125"/>
      <c r="T145" s="1125"/>
      <c r="U145" s="1125"/>
      <c r="V145" s="1125"/>
      <c r="W145" s="1125"/>
      <c r="X145" s="1125"/>
    </row>
    <row r="146" spans="1:24">
      <c r="A146" s="1192"/>
      <c r="B146" s="1148"/>
      <c r="C146" s="1148"/>
      <c r="D146" s="1192"/>
      <c r="E146" s="1148"/>
      <c r="F146" s="1148"/>
      <c r="G146" s="1125"/>
      <c r="H146" s="1125"/>
      <c r="I146" s="1125"/>
      <c r="J146" s="1126"/>
      <c r="K146" s="1126"/>
      <c r="L146" s="1125"/>
      <c r="M146" s="1125"/>
      <c r="N146" s="1125"/>
      <c r="O146" s="1125"/>
      <c r="P146" s="1125"/>
      <c r="Q146" s="1125"/>
      <c r="R146" s="1125"/>
      <c r="S146" s="1125"/>
      <c r="T146" s="1125"/>
      <c r="U146" s="1125"/>
      <c r="V146" s="1125"/>
      <c r="W146" s="1125"/>
      <c r="X146" s="1125"/>
    </row>
    <row r="147" spans="1:24">
      <c r="A147" s="1192"/>
      <c r="B147" s="1148"/>
      <c r="C147" s="1148"/>
      <c r="D147" s="1192"/>
      <c r="E147" s="1148"/>
      <c r="F147" s="1148"/>
      <c r="G147" s="1125"/>
      <c r="H147" s="1125"/>
      <c r="I147" s="1125"/>
      <c r="J147" s="1126"/>
      <c r="K147" s="1126"/>
      <c r="L147" s="1125"/>
      <c r="M147" s="1125"/>
      <c r="N147" s="1125"/>
      <c r="O147" s="1125"/>
      <c r="P147" s="1125"/>
      <c r="Q147" s="1125"/>
      <c r="R147" s="1125"/>
      <c r="S147" s="1125"/>
      <c r="T147" s="1125"/>
      <c r="U147" s="1125"/>
      <c r="V147" s="1125"/>
      <c r="W147" s="1125"/>
      <c r="X147" s="1125"/>
    </row>
    <row r="148" spans="1:24">
      <c r="A148" s="1192"/>
      <c r="B148" s="1148"/>
      <c r="C148" s="1148"/>
      <c r="D148" s="1192"/>
      <c r="E148" s="1148"/>
      <c r="F148" s="1148"/>
      <c r="G148" s="1125"/>
      <c r="H148" s="1125"/>
      <c r="I148" s="1125"/>
      <c r="J148" s="1126"/>
      <c r="K148" s="1126"/>
      <c r="L148" s="1125"/>
      <c r="M148" s="1125"/>
      <c r="N148" s="1125"/>
      <c r="O148" s="1125"/>
      <c r="P148" s="1125"/>
      <c r="Q148" s="1125"/>
      <c r="R148" s="1125"/>
      <c r="S148" s="1125"/>
      <c r="T148" s="1125"/>
      <c r="U148" s="1125"/>
      <c r="V148" s="1125"/>
      <c r="W148" s="1125"/>
      <c r="X148" s="1125"/>
    </row>
    <row r="149" spans="1:24">
      <c r="A149" s="1192"/>
      <c r="B149" s="1148"/>
      <c r="C149" s="1148"/>
      <c r="D149" s="1192"/>
      <c r="E149" s="1148"/>
      <c r="F149" s="1148"/>
      <c r="G149" s="1125"/>
      <c r="H149" s="1125"/>
      <c r="I149" s="1125"/>
      <c r="J149" s="1126"/>
      <c r="K149" s="1126"/>
      <c r="L149" s="1125"/>
      <c r="M149" s="1125"/>
      <c r="N149" s="1125"/>
      <c r="O149" s="1125"/>
      <c r="P149" s="1125"/>
      <c r="Q149" s="1125"/>
      <c r="R149" s="1125"/>
      <c r="S149" s="1125"/>
      <c r="T149" s="1125"/>
      <c r="U149" s="1125"/>
      <c r="V149" s="1125"/>
      <c r="W149" s="1125"/>
      <c r="X149" s="1125"/>
    </row>
    <row r="150" spans="1:24">
      <c r="A150" s="1192"/>
      <c r="B150" s="1148"/>
      <c r="C150" s="1148"/>
      <c r="D150" s="1192"/>
      <c r="E150" s="1148"/>
      <c r="F150" s="1148"/>
      <c r="G150" s="1125"/>
      <c r="H150" s="1125"/>
      <c r="I150" s="1125"/>
      <c r="J150" s="1126"/>
      <c r="K150" s="1126"/>
      <c r="L150" s="1125"/>
      <c r="M150" s="1125"/>
      <c r="N150" s="1125"/>
      <c r="O150" s="1125"/>
      <c r="P150" s="1125"/>
      <c r="Q150" s="1125"/>
      <c r="R150" s="1125"/>
      <c r="S150" s="1125"/>
      <c r="T150" s="1125"/>
      <c r="U150" s="1125"/>
      <c r="V150" s="1125"/>
      <c r="W150" s="1125"/>
      <c r="X150" s="1125"/>
    </row>
    <row r="151" spans="1:24">
      <c r="A151" s="1192"/>
      <c r="B151" s="1148"/>
      <c r="C151" s="1148"/>
      <c r="D151" s="1192"/>
      <c r="E151" s="1148"/>
      <c r="F151" s="1148"/>
      <c r="G151" s="1125"/>
      <c r="H151" s="1125"/>
      <c r="I151" s="1125"/>
      <c r="J151" s="1126"/>
      <c r="K151" s="1126"/>
      <c r="L151" s="1125"/>
      <c r="M151" s="1125"/>
      <c r="N151" s="1125"/>
      <c r="O151" s="1125"/>
      <c r="P151" s="1125"/>
      <c r="Q151" s="1125"/>
      <c r="R151" s="1125"/>
      <c r="S151" s="1125"/>
      <c r="T151" s="1125"/>
      <c r="U151" s="1125"/>
      <c r="V151" s="1125"/>
      <c r="W151" s="1125"/>
      <c r="X151" s="1125"/>
    </row>
    <row r="152" spans="1:24">
      <c r="A152" s="1192"/>
      <c r="B152" s="1148"/>
      <c r="C152" s="1148"/>
      <c r="D152" s="1192"/>
      <c r="E152" s="1148"/>
      <c r="F152" s="1148"/>
      <c r="G152" s="1125"/>
      <c r="H152" s="1125"/>
      <c r="I152" s="1125"/>
      <c r="J152" s="1126"/>
      <c r="K152" s="1126"/>
      <c r="L152" s="1125"/>
      <c r="M152" s="1125"/>
      <c r="N152" s="1125"/>
      <c r="O152" s="1125"/>
      <c r="P152" s="1125"/>
      <c r="Q152" s="1125"/>
      <c r="R152" s="1125"/>
      <c r="S152" s="1125"/>
      <c r="T152" s="1125"/>
      <c r="U152" s="1125"/>
      <c r="V152" s="1125"/>
      <c r="W152" s="1125"/>
      <c r="X152" s="1125"/>
    </row>
    <row r="153" spans="1:24">
      <c r="A153" s="1192"/>
      <c r="B153" s="1148"/>
      <c r="C153" s="1148"/>
      <c r="D153" s="1192"/>
      <c r="E153" s="1148"/>
      <c r="F153" s="1148"/>
      <c r="G153" s="1125"/>
      <c r="H153" s="1125"/>
      <c r="I153" s="1125"/>
      <c r="J153" s="1126"/>
      <c r="K153" s="1126"/>
      <c r="L153" s="1125"/>
      <c r="M153" s="1125"/>
      <c r="N153" s="1125"/>
      <c r="O153" s="1125"/>
      <c r="P153" s="1125"/>
      <c r="Q153" s="1125"/>
      <c r="R153" s="1125"/>
      <c r="S153" s="1125"/>
      <c r="T153" s="1125"/>
      <c r="U153" s="1125"/>
      <c r="V153" s="1125"/>
      <c r="W153" s="1125"/>
      <c r="X153" s="1125"/>
    </row>
    <row r="154" spans="1:24">
      <c r="A154" s="1192"/>
      <c r="B154" s="1148"/>
      <c r="C154" s="1148"/>
      <c r="D154" s="1192"/>
      <c r="E154" s="1148"/>
      <c r="F154" s="1148"/>
      <c r="G154" s="1125"/>
      <c r="H154" s="1125"/>
      <c r="I154" s="1125"/>
      <c r="J154" s="1126"/>
      <c r="K154" s="1126"/>
      <c r="L154" s="1125"/>
      <c r="M154" s="1125"/>
      <c r="N154" s="1125"/>
      <c r="O154" s="1125"/>
      <c r="P154" s="1125"/>
      <c r="Q154" s="1125"/>
      <c r="R154" s="1125"/>
      <c r="S154" s="1125"/>
      <c r="T154" s="1125"/>
      <c r="U154" s="1125"/>
      <c r="V154" s="1125"/>
      <c r="W154" s="1125"/>
      <c r="X154" s="1125"/>
    </row>
    <row r="155" spans="1:24">
      <c r="A155" s="1192"/>
      <c r="B155" s="1148"/>
      <c r="C155" s="1148"/>
      <c r="D155" s="1192"/>
      <c r="E155" s="1148"/>
      <c r="F155" s="1148"/>
      <c r="G155" s="1125"/>
      <c r="H155" s="1125"/>
      <c r="I155" s="1125"/>
      <c r="J155" s="1126"/>
      <c r="K155" s="1126"/>
      <c r="L155" s="1125"/>
      <c r="M155" s="1125"/>
      <c r="N155" s="1125"/>
      <c r="O155" s="1125"/>
      <c r="P155" s="1125"/>
      <c r="Q155" s="1125"/>
      <c r="R155" s="1125"/>
      <c r="S155" s="1125"/>
      <c r="T155" s="1125"/>
      <c r="U155" s="1125"/>
      <c r="V155" s="1125"/>
      <c r="W155" s="1125"/>
      <c r="X155" s="1125"/>
    </row>
    <row r="156" spans="1:24">
      <c r="A156" s="1192"/>
      <c r="B156" s="1148"/>
      <c r="C156" s="1148"/>
      <c r="D156" s="1192"/>
      <c r="E156" s="1148"/>
      <c r="F156" s="1148"/>
      <c r="G156" s="1125"/>
      <c r="H156" s="1125"/>
      <c r="I156" s="1125"/>
      <c r="J156" s="1126"/>
      <c r="K156" s="1126"/>
      <c r="L156" s="1125"/>
      <c r="M156" s="1125"/>
      <c r="N156" s="1125"/>
      <c r="O156" s="1125"/>
      <c r="P156" s="1125"/>
      <c r="Q156" s="1125"/>
      <c r="R156" s="1125"/>
      <c r="S156" s="1125"/>
      <c r="T156" s="1125"/>
      <c r="U156" s="1125"/>
      <c r="V156" s="1125"/>
      <c r="W156" s="1125"/>
      <c r="X156" s="1125"/>
    </row>
    <row r="157" spans="1:24">
      <c r="A157" s="1192"/>
      <c r="B157" s="1148"/>
      <c r="C157" s="1148"/>
      <c r="D157" s="1192"/>
      <c r="E157" s="1148"/>
      <c r="F157" s="1148"/>
      <c r="G157" s="1125"/>
      <c r="H157" s="1125"/>
      <c r="I157" s="1125"/>
      <c r="J157" s="1126"/>
      <c r="K157" s="1126"/>
      <c r="L157" s="1125"/>
      <c r="M157" s="1125"/>
      <c r="N157" s="1125"/>
      <c r="O157" s="1125"/>
      <c r="P157" s="1125"/>
      <c r="Q157" s="1125"/>
      <c r="R157" s="1125"/>
      <c r="S157" s="1125"/>
      <c r="T157" s="1125"/>
      <c r="U157" s="1125"/>
      <c r="V157" s="1125"/>
      <c r="W157" s="1125"/>
      <c r="X157" s="1125"/>
    </row>
    <row r="158" spans="1:24">
      <c r="A158" s="1192"/>
      <c r="B158" s="1148"/>
      <c r="C158" s="1148"/>
      <c r="D158" s="1192"/>
      <c r="E158" s="1148"/>
      <c r="F158" s="1148"/>
      <c r="G158" s="1125"/>
      <c r="H158" s="1125"/>
      <c r="I158" s="1125"/>
      <c r="J158" s="1126"/>
      <c r="K158" s="1126"/>
      <c r="L158" s="1125"/>
      <c r="M158" s="1125"/>
      <c r="N158" s="1125"/>
      <c r="O158" s="1125"/>
      <c r="P158" s="1125"/>
      <c r="Q158" s="1125"/>
      <c r="R158" s="1125"/>
      <c r="S158" s="1125"/>
      <c r="T158" s="1125"/>
      <c r="U158" s="1125"/>
      <c r="V158" s="1125"/>
      <c r="W158" s="1125"/>
      <c r="X158" s="1125"/>
    </row>
    <row r="159" spans="1:24">
      <c r="A159" s="1192"/>
      <c r="B159" s="1148"/>
      <c r="C159" s="1148"/>
      <c r="D159" s="1192"/>
      <c r="E159" s="1148"/>
      <c r="F159" s="1148"/>
      <c r="G159" s="1125"/>
      <c r="H159" s="1125"/>
      <c r="I159" s="1125"/>
      <c r="J159" s="1126"/>
      <c r="K159" s="1126"/>
      <c r="L159" s="1125"/>
      <c r="M159" s="1125"/>
      <c r="N159" s="1125"/>
      <c r="O159" s="1125"/>
      <c r="P159" s="1125"/>
      <c r="Q159" s="1125"/>
      <c r="R159" s="1125"/>
      <c r="S159" s="1125"/>
      <c r="T159" s="1125"/>
      <c r="U159" s="1125"/>
      <c r="V159" s="1125"/>
      <c r="W159" s="1125"/>
      <c r="X159" s="1125"/>
    </row>
    <row r="160" spans="1:24">
      <c r="A160" s="1192"/>
      <c r="B160" s="1148"/>
      <c r="C160" s="1148"/>
      <c r="D160" s="1192"/>
      <c r="E160" s="1148"/>
      <c r="F160" s="1148"/>
      <c r="G160" s="1125"/>
      <c r="H160" s="1125"/>
      <c r="I160" s="1125"/>
      <c r="J160" s="1126"/>
      <c r="K160" s="1126"/>
      <c r="L160" s="1125"/>
      <c r="M160" s="1125"/>
      <c r="N160" s="1125"/>
      <c r="O160" s="1125"/>
      <c r="P160" s="1125"/>
      <c r="Q160" s="1125"/>
      <c r="R160" s="1125"/>
      <c r="S160" s="1125"/>
      <c r="T160" s="1125"/>
      <c r="U160" s="1125"/>
      <c r="V160" s="1125"/>
      <c r="W160" s="1125"/>
      <c r="X160" s="1125"/>
    </row>
    <row r="161" spans="1:24">
      <c r="A161" s="1192"/>
      <c r="B161" s="1148"/>
      <c r="C161" s="1148"/>
      <c r="D161" s="1192"/>
      <c r="E161" s="1148"/>
      <c r="F161" s="1148"/>
      <c r="G161" s="1125"/>
      <c r="H161" s="1125"/>
      <c r="I161" s="1125"/>
      <c r="J161" s="1126"/>
      <c r="K161" s="1126"/>
      <c r="L161" s="1125"/>
      <c r="M161" s="1125"/>
      <c r="N161" s="1125"/>
      <c r="O161" s="1125"/>
      <c r="P161" s="1125"/>
      <c r="Q161" s="1125"/>
      <c r="R161" s="1125"/>
      <c r="S161" s="1125"/>
      <c r="T161" s="1125"/>
      <c r="U161" s="1125"/>
      <c r="V161" s="1125"/>
      <c r="W161" s="1125"/>
      <c r="X161" s="1125"/>
    </row>
    <row r="162" spans="1:24">
      <c r="A162" s="1192"/>
      <c r="B162" s="1148"/>
      <c r="C162" s="1148"/>
      <c r="D162" s="1192"/>
      <c r="E162" s="1148"/>
      <c r="F162" s="1148"/>
      <c r="G162" s="1125"/>
      <c r="H162" s="1125"/>
      <c r="I162" s="1125"/>
      <c r="J162" s="1126"/>
      <c r="K162" s="1126"/>
      <c r="L162" s="1125"/>
      <c r="M162" s="1125"/>
      <c r="N162" s="1125"/>
      <c r="O162" s="1125"/>
      <c r="P162" s="1125"/>
      <c r="Q162" s="1125"/>
      <c r="R162" s="1125"/>
      <c r="S162" s="1125"/>
      <c r="T162" s="1125"/>
      <c r="U162" s="1125"/>
      <c r="V162" s="1125"/>
      <c r="W162" s="1125"/>
      <c r="X162" s="1125"/>
    </row>
    <row r="163" spans="1:24">
      <c r="A163" s="1192"/>
      <c r="B163" s="1148"/>
      <c r="C163" s="1148"/>
      <c r="D163" s="1192"/>
      <c r="E163" s="1148"/>
      <c r="F163" s="1148"/>
      <c r="G163" s="1125"/>
      <c r="H163" s="1125"/>
      <c r="I163" s="1125"/>
      <c r="J163" s="1126"/>
      <c r="K163" s="1126"/>
      <c r="L163" s="1125"/>
      <c r="M163" s="1125"/>
      <c r="N163" s="1125"/>
      <c r="O163" s="1125"/>
      <c r="P163" s="1125"/>
      <c r="Q163" s="1125"/>
      <c r="R163" s="1125"/>
      <c r="S163" s="1125"/>
      <c r="T163" s="1125"/>
      <c r="U163" s="1125"/>
      <c r="V163" s="1125"/>
      <c r="W163" s="1125"/>
      <c r="X163" s="1125"/>
    </row>
    <row r="164" spans="1:24">
      <c r="A164" s="1192"/>
      <c r="B164" s="1148"/>
      <c r="C164" s="1148"/>
      <c r="D164" s="1192"/>
      <c r="E164" s="1148"/>
      <c r="F164" s="1148"/>
      <c r="G164" s="1125"/>
      <c r="H164" s="1125"/>
      <c r="I164" s="1125"/>
      <c r="J164" s="1126"/>
      <c r="K164" s="1126"/>
      <c r="L164" s="1125"/>
      <c r="M164" s="1125"/>
      <c r="N164" s="1125"/>
      <c r="O164" s="1125"/>
      <c r="P164" s="1125"/>
      <c r="Q164" s="1125"/>
      <c r="R164" s="1125"/>
      <c r="S164" s="1125"/>
      <c r="T164" s="1125"/>
      <c r="U164" s="1125"/>
      <c r="V164" s="1125"/>
      <c r="W164" s="1125"/>
      <c r="X164" s="1125"/>
    </row>
    <row r="165" spans="1:24">
      <c r="A165" s="1192"/>
      <c r="B165" s="1148"/>
      <c r="C165" s="1148"/>
      <c r="D165" s="1192"/>
      <c r="E165" s="1148"/>
      <c r="F165" s="1148"/>
      <c r="G165" s="1125"/>
      <c r="H165" s="1125"/>
      <c r="I165" s="1125"/>
      <c r="J165" s="1126"/>
      <c r="K165" s="1126"/>
      <c r="L165" s="1125"/>
      <c r="M165" s="1125"/>
      <c r="N165" s="1125"/>
      <c r="O165" s="1125"/>
      <c r="P165" s="1125"/>
      <c r="Q165" s="1125"/>
      <c r="R165" s="1125"/>
      <c r="S165" s="1125"/>
      <c r="T165" s="1125"/>
      <c r="U165" s="1125"/>
      <c r="V165" s="1125"/>
      <c r="W165" s="1125"/>
      <c r="X165" s="1125"/>
    </row>
    <row r="166" spans="1:24">
      <c r="A166" s="1192"/>
      <c r="B166" s="1148"/>
      <c r="C166" s="1148"/>
      <c r="D166" s="1192"/>
      <c r="E166" s="1148"/>
      <c r="F166" s="1148"/>
      <c r="G166" s="1125"/>
      <c r="H166" s="1125"/>
      <c r="I166" s="1125"/>
      <c r="J166" s="1126"/>
      <c r="K166" s="1126"/>
      <c r="L166" s="1125"/>
      <c r="M166" s="1125"/>
      <c r="N166" s="1125"/>
      <c r="O166" s="1125"/>
      <c r="P166" s="1125"/>
      <c r="Q166" s="1125"/>
      <c r="R166" s="1125"/>
      <c r="S166" s="1125"/>
      <c r="T166" s="1125"/>
      <c r="U166" s="1125"/>
      <c r="V166" s="1125"/>
      <c r="W166" s="1125"/>
      <c r="X166" s="1125"/>
    </row>
    <row r="167" spans="1:24">
      <c r="A167" s="1192"/>
      <c r="B167" s="1148"/>
      <c r="C167" s="1148"/>
      <c r="D167" s="1192"/>
      <c r="E167" s="1148"/>
      <c r="F167" s="1148"/>
      <c r="G167" s="1125"/>
      <c r="H167" s="1125"/>
      <c r="I167" s="1125"/>
      <c r="J167" s="1126"/>
      <c r="K167" s="1126"/>
      <c r="L167" s="1125"/>
      <c r="M167" s="1125"/>
      <c r="N167" s="1125"/>
      <c r="O167" s="1125"/>
      <c r="P167" s="1125"/>
      <c r="Q167" s="1125"/>
      <c r="R167" s="1125"/>
      <c r="S167" s="1125"/>
      <c r="T167" s="1125"/>
      <c r="U167" s="1125"/>
      <c r="V167" s="1125"/>
      <c r="W167" s="1125"/>
      <c r="X167" s="1125"/>
    </row>
    <row r="168" spans="1:24">
      <c r="A168" s="1192"/>
      <c r="B168" s="1148"/>
      <c r="C168" s="1148"/>
      <c r="D168" s="1192"/>
      <c r="E168" s="1148"/>
      <c r="F168" s="1148"/>
      <c r="G168" s="1125"/>
      <c r="H168" s="1125"/>
      <c r="I168" s="1125"/>
      <c r="J168" s="1126"/>
      <c r="K168" s="1126"/>
      <c r="L168" s="1125"/>
      <c r="M168" s="1125"/>
      <c r="N168" s="1125"/>
      <c r="O168" s="1125"/>
      <c r="P168" s="1125"/>
      <c r="Q168" s="1125"/>
      <c r="R168" s="1125"/>
      <c r="S168" s="1125"/>
      <c r="T168" s="1125"/>
      <c r="U168" s="1125"/>
      <c r="V168" s="1125"/>
      <c r="W168" s="1125"/>
      <c r="X168" s="1125"/>
    </row>
    <row r="169" spans="1:24">
      <c r="A169" s="1192"/>
      <c r="B169" s="1148"/>
      <c r="C169" s="1148"/>
      <c r="D169" s="1192"/>
      <c r="E169" s="1148"/>
      <c r="F169" s="1148"/>
      <c r="G169" s="1125"/>
      <c r="H169" s="1125"/>
      <c r="I169" s="1125"/>
      <c r="J169" s="1126"/>
      <c r="K169" s="1126"/>
      <c r="L169" s="1125"/>
      <c r="M169" s="1125"/>
      <c r="N169" s="1125"/>
      <c r="O169" s="1125"/>
      <c r="P169" s="1125"/>
      <c r="Q169" s="1125"/>
      <c r="R169" s="1125"/>
      <c r="S169" s="1125"/>
      <c r="T169" s="1125"/>
      <c r="U169" s="1125"/>
      <c r="V169" s="1125"/>
      <c r="W169" s="1125"/>
      <c r="X169" s="1125"/>
    </row>
    <row r="170" spans="1:24">
      <c r="A170" s="1192"/>
      <c r="B170" s="1148"/>
      <c r="C170" s="1148"/>
      <c r="D170" s="1192"/>
      <c r="E170" s="1148"/>
      <c r="F170" s="1148"/>
      <c r="G170" s="1125"/>
      <c r="H170" s="1125"/>
      <c r="I170" s="1125"/>
      <c r="J170" s="1126"/>
      <c r="K170" s="1126"/>
      <c r="L170" s="1125"/>
      <c r="M170" s="1125"/>
      <c r="N170" s="1125"/>
      <c r="O170" s="1125"/>
      <c r="P170" s="1125"/>
      <c r="Q170" s="1125"/>
      <c r="R170" s="1125"/>
      <c r="S170" s="1125"/>
      <c r="T170" s="1125"/>
      <c r="U170" s="1125"/>
      <c r="V170" s="1125"/>
      <c r="W170" s="1125"/>
      <c r="X170" s="1125"/>
    </row>
    <row r="171" spans="1:24">
      <c r="A171" s="1192"/>
      <c r="B171" s="1148"/>
      <c r="C171" s="1148"/>
      <c r="D171" s="1192"/>
      <c r="E171" s="1148"/>
      <c r="F171" s="1148"/>
      <c r="G171" s="1125"/>
      <c r="H171" s="1125"/>
      <c r="I171" s="1125"/>
      <c r="J171" s="1126"/>
      <c r="K171" s="1126"/>
      <c r="L171" s="1125"/>
      <c r="M171" s="1125"/>
      <c r="N171" s="1125"/>
      <c r="O171" s="1125"/>
      <c r="P171" s="1125"/>
      <c r="Q171" s="1125"/>
      <c r="R171" s="1125"/>
      <c r="S171" s="1125"/>
      <c r="T171" s="1125"/>
      <c r="U171" s="1125"/>
      <c r="V171" s="1125"/>
      <c r="W171" s="1125"/>
      <c r="X171" s="1125"/>
    </row>
    <row r="172" spans="1:24">
      <c r="A172" s="1192"/>
      <c r="B172" s="1148"/>
      <c r="C172" s="1148"/>
      <c r="D172" s="1192"/>
      <c r="E172" s="1148"/>
      <c r="F172" s="1148"/>
      <c r="G172" s="1125"/>
      <c r="H172" s="1125"/>
      <c r="I172" s="1125"/>
      <c r="J172" s="1126"/>
      <c r="K172" s="1126"/>
      <c r="L172" s="1125"/>
      <c r="M172" s="1125"/>
      <c r="N172" s="1125"/>
      <c r="O172" s="1125"/>
      <c r="P172" s="1125"/>
      <c r="Q172" s="1125"/>
      <c r="R172" s="1125"/>
      <c r="S172" s="1125"/>
      <c r="T172" s="1125"/>
      <c r="U172" s="1125"/>
      <c r="V172" s="1125"/>
      <c r="W172" s="1125"/>
      <c r="X172" s="1125"/>
    </row>
    <row r="173" spans="1:24">
      <c r="A173" s="1192"/>
      <c r="B173" s="1148"/>
      <c r="C173" s="1148"/>
      <c r="D173" s="1192"/>
      <c r="E173" s="1148"/>
      <c r="F173" s="1148"/>
      <c r="G173" s="1125"/>
      <c r="H173" s="1125"/>
      <c r="I173" s="1125"/>
      <c r="J173" s="1126"/>
      <c r="K173" s="1126"/>
      <c r="L173" s="1125"/>
      <c r="M173" s="1125"/>
      <c r="N173" s="1125"/>
      <c r="O173" s="1125"/>
      <c r="P173" s="1125"/>
      <c r="Q173" s="1125"/>
      <c r="R173" s="1125"/>
      <c r="S173" s="1125"/>
      <c r="T173" s="1125"/>
      <c r="U173" s="1125"/>
      <c r="V173" s="1125"/>
      <c r="W173" s="1125"/>
      <c r="X173" s="1125"/>
    </row>
    <row r="174" spans="1:24">
      <c r="A174" s="1192"/>
      <c r="B174" s="1148"/>
      <c r="C174" s="1148"/>
      <c r="D174" s="1192"/>
      <c r="E174" s="1148"/>
      <c r="F174" s="1148"/>
      <c r="G174" s="1125"/>
      <c r="H174" s="1125"/>
      <c r="I174" s="1125"/>
      <c r="J174" s="1126"/>
      <c r="K174" s="1126"/>
      <c r="L174" s="1125"/>
      <c r="M174" s="1125"/>
      <c r="N174" s="1125"/>
      <c r="O174" s="1125"/>
      <c r="P174" s="1125"/>
      <c r="Q174" s="1125"/>
      <c r="R174" s="1125"/>
      <c r="S174" s="1125"/>
      <c r="T174" s="1125"/>
      <c r="U174" s="1125"/>
      <c r="V174" s="1125"/>
      <c r="W174" s="1125"/>
      <c r="X174" s="1125"/>
    </row>
    <row r="175" spans="1:24">
      <c r="A175" s="1192"/>
      <c r="B175" s="1148"/>
      <c r="C175" s="1148"/>
      <c r="D175" s="1192"/>
      <c r="E175" s="1148"/>
      <c r="F175" s="1148"/>
      <c r="G175" s="1125"/>
      <c r="H175" s="1125"/>
      <c r="I175" s="1125"/>
      <c r="J175" s="1126"/>
      <c r="K175" s="1126"/>
      <c r="L175" s="1125"/>
      <c r="M175" s="1125"/>
      <c r="N175" s="1125"/>
      <c r="O175" s="1125"/>
      <c r="P175" s="1125"/>
      <c r="Q175" s="1125"/>
      <c r="R175" s="1125"/>
      <c r="S175" s="1125"/>
      <c r="T175" s="1125"/>
      <c r="U175" s="1125"/>
      <c r="V175" s="1125"/>
      <c r="W175" s="1125"/>
      <c r="X175" s="1125"/>
    </row>
    <row r="176" spans="1:24">
      <c r="A176" s="1192"/>
      <c r="B176" s="1148"/>
      <c r="C176" s="1148"/>
      <c r="D176" s="1192"/>
      <c r="E176" s="1148"/>
      <c r="F176" s="1148"/>
      <c r="G176" s="1125"/>
      <c r="H176" s="1125"/>
      <c r="I176" s="1125"/>
      <c r="J176" s="1126"/>
      <c r="K176" s="1126"/>
      <c r="L176" s="1125"/>
      <c r="M176" s="1125"/>
      <c r="N176" s="1125"/>
      <c r="O176" s="1125"/>
      <c r="P176" s="1125"/>
      <c r="Q176" s="1125"/>
      <c r="R176" s="1125"/>
      <c r="S176" s="1125"/>
      <c r="T176" s="1125"/>
      <c r="U176" s="1125"/>
      <c r="V176" s="1125"/>
      <c r="W176" s="1125"/>
      <c r="X176" s="1125"/>
    </row>
    <row r="177" spans="1:24">
      <c r="A177" s="1192"/>
      <c r="B177" s="1148"/>
      <c r="C177" s="1148"/>
      <c r="D177" s="1192"/>
      <c r="E177" s="1148"/>
      <c r="F177" s="1148"/>
      <c r="G177" s="1125"/>
      <c r="H177" s="1125"/>
      <c r="I177" s="1125"/>
      <c r="J177" s="1126"/>
      <c r="K177" s="1126"/>
      <c r="L177" s="1125"/>
      <c r="M177" s="1125"/>
      <c r="N177" s="1125"/>
      <c r="O177" s="1125"/>
      <c r="P177" s="1125"/>
      <c r="Q177" s="1125"/>
      <c r="R177" s="1125"/>
      <c r="S177" s="1125"/>
      <c r="T177" s="1125"/>
      <c r="U177" s="1125"/>
      <c r="V177" s="1125"/>
      <c r="W177" s="1125"/>
      <c r="X177" s="1125"/>
    </row>
    <row r="178" spans="1:24">
      <c r="A178" s="1192"/>
      <c r="B178" s="1148"/>
      <c r="C178" s="1148"/>
      <c r="D178" s="1192"/>
      <c r="E178" s="1148"/>
      <c r="F178" s="1148"/>
      <c r="G178" s="1125"/>
      <c r="H178" s="1125"/>
      <c r="I178" s="1125"/>
      <c r="J178" s="1126"/>
      <c r="K178" s="1126"/>
      <c r="L178" s="1125"/>
      <c r="M178" s="1125"/>
      <c r="N178" s="1125"/>
      <c r="O178" s="1125"/>
      <c r="P178" s="1125"/>
      <c r="Q178" s="1125"/>
      <c r="R178" s="1125"/>
      <c r="S178" s="1125"/>
      <c r="T178" s="1125"/>
      <c r="U178" s="1125"/>
      <c r="V178" s="1125"/>
      <c r="W178" s="1125"/>
      <c r="X178" s="1125"/>
    </row>
    <row r="179" spans="1:24">
      <c r="A179" s="1192"/>
      <c r="B179" s="1148"/>
      <c r="C179" s="1148"/>
      <c r="D179" s="1192"/>
      <c r="E179" s="1148"/>
      <c r="F179" s="1148"/>
      <c r="G179" s="1125"/>
      <c r="H179" s="1125"/>
      <c r="I179" s="1125"/>
      <c r="J179" s="1126"/>
      <c r="K179" s="1126"/>
      <c r="L179" s="1125"/>
      <c r="M179" s="1125"/>
      <c r="N179" s="1125"/>
      <c r="O179" s="1125"/>
      <c r="P179" s="1125"/>
      <c r="Q179" s="1125"/>
      <c r="R179" s="1125"/>
      <c r="S179" s="1125"/>
      <c r="T179" s="1125"/>
      <c r="U179" s="1125"/>
      <c r="V179" s="1125"/>
      <c r="W179" s="1125"/>
      <c r="X179" s="1125"/>
    </row>
    <row r="180" spans="1:24">
      <c r="A180" s="1192"/>
      <c r="B180" s="1148"/>
      <c r="C180" s="1148"/>
      <c r="D180" s="1192"/>
      <c r="E180" s="1148"/>
      <c r="F180" s="1148"/>
      <c r="G180" s="1125"/>
      <c r="H180" s="1125"/>
      <c r="I180" s="1125"/>
      <c r="J180" s="1126"/>
      <c r="K180" s="1126"/>
      <c r="L180" s="1125"/>
      <c r="M180" s="1125"/>
      <c r="N180" s="1125"/>
      <c r="O180" s="1125"/>
      <c r="P180" s="1125"/>
      <c r="Q180" s="1125"/>
      <c r="R180" s="1125"/>
      <c r="S180" s="1125"/>
      <c r="T180" s="1125"/>
      <c r="U180" s="1125"/>
      <c r="V180" s="1125"/>
      <c r="W180" s="1125"/>
      <c r="X180" s="1125"/>
    </row>
    <row r="181" spans="1:24">
      <c r="A181" s="1192"/>
      <c r="B181" s="1148"/>
      <c r="C181" s="1148"/>
      <c r="D181" s="1192"/>
      <c r="E181" s="1148"/>
      <c r="F181" s="1148"/>
      <c r="G181" s="1125"/>
      <c r="H181" s="1125"/>
      <c r="I181" s="1125"/>
      <c r="J181" s="1126"/>
      <c r="K181" s="1126"/>
      <c r="L181" s="1125"/>
      <c r="M181" s="1125"/>
      <c r="N181" s="1125"/>
      <c r="O181" s="1125"/>
      <c r="P181" s="1125"/>
      <c r="Q181" s="1125"/>
      <c r="R181" s="1125"/>
      <c r="S181" s="1125"/>
      <c r="T181" s="1125"/>
      <c r="U181" s="1125"/>
      <c r="V181" s="1125"/>
      <c r="W181" s="1125"/>
      <c r="X181" s="1125"/>
    </row>
    <row r="182" spans="1:24">
      <c r="A182" s="1192"/>
      <c r="B182" s="1148"/>
      <c r="C182" s="1148"/>
      <c r="D182" s="1192"/>
      <c r="E182" s="1148"/>
      <c r="F182" s="1148"/>
      <c r="G182" s="1125"/>
      <c r="H182" s="1125"/>
      <c r="I182" s="1125"/>
      <c r="J182" s="1126"/>
      <c r="K182" s="1126"/>
      <c r="L182" s="1125"/>
      <c r="M182" s="1125"/>
      <c r="N182" s="1125"/>
      <c r="O182" s="1125"/>
      <c r="P182" s="1125"/>
      <c r="Q182" s="1125"/>
      <c r="R182" s="1125"/>
      <c r="S182" s="1125"/>
      <c r="T182" s="1125"/>
      <c r="U182" s="1125"/>
      <c r="V182" s="1125"/>
      <c r="W182" s="1125"/>
      <c r="X182" s="1125"/>
    </row>
    <row r="183" spans="1:24">
      <c r="A183" s="1192"/>
      <c r="B183" s="1148"/>
      <c r="C183" s="1148"/>
      <c r="D183" s="1192"/>
      <c r="E183" s="1148"/>
      <c r="F183" s="1148"/>
      <c r="G183" s="1125"/>
      <c r="H183" s="1125"/>
      <c r="I183" s="1125"/>
      <c r="J183" s="1126"/>
      <c r="K183" s="1126"/>
      <c r="L183" s="1125"/>
      <c r="M183" s="1125"/>
      <c r="N183" s="1125"/>
      <c r="O183" s="1125"/>
      <c r="P183" s="1125"/>
      <c r="Q183" s="1125"/>
      <c r="R183" s="1125"/>
      <c r="S183" s="1125"/>
      <c r="T183" s="1125"/>
      <c r="U183" s="1125"/>
      <c r="V183" s="1125"/>
      <c r="W183" s="1125"/>
      <c r="X183" s="1125"/>
    </row>
    <row r="184" spans="1:24">
      <c r="A184" s="1192"/>
      <c r="B184" s="1148"/>
      <c r="C184" s="1148"/>
      <c r="D184" s="1192"/>
      <c r="E184" s="1148"/>
      <c r="F184" s="1148"/>
      <c r="G184" s="1125"/>
      <c r="H184" s="1125"/>
      <c r="I184" s="1125"/>
      <c r="J184" s="1126"/>
      <c r="K184" s="1126"/>
      <c r="L184" s="1125"/>
      <c r="M184" s="1125"/>
      <c r="N184" s="1125"/>
      <c r="O184" s="1125"/>
      <c r="P184" s="1125"/>
      <c r="Q184" s="1125"/>
      <c r="R184" s="1125"/>
      <c r="S184" s="1125"/>
      <c r="T184" s="1125"/>
      <c r="U184" s="1125"/>
      <c r="V184" s="1125"/>
      <c r="W184" s="1125"/>
      <c r="X184" s="1125"/>
    </row>
    <row r="185" spans="1:24">
      <c r="A185" s="1192"/>
      <c r="B185" s="1148"/>
      <c r="C185" s="1148"/>
      <c r="D185" s="1192"/>
      <c r="E185" s="1148"/>
      <c r="F185" s="1148"/>
      <c r="G185" s="1125"/>
      <c r="H185" s="1125"/>
      <c r="I185" s="1125"/>
      <c r="J185" s="1126"/>
      <c r="K185" s="1126"/>
      <c r="L185" s="1125"/>
      <c r="M185" s="1125"/>
      <c r="N185" s="1125"/>
      <c r="O185" s="1125"/>
      <c r="P185" s="1125"/>
      <c r="Q185" s="1125"/>
      <c r="R185" s="1125"/>
      <c r="S185" s="1125"/>
      <c r="T185" s="1125"/>
      <c r="U185" s="1125"/>
      <c r="V185" s="1125"/>
      <c r="W185" s="1125"/>
      <c r="X185" s="1125"/>
    </row>
    <row r="186" spans="1:24">
      <c r="A186" s="1192"/>
      <c r="B186" s="1148"/>
      <c r="C186" s="1148"/>
      <c r="D186" s="1192"/>
      <c r="E186" s="1148"/>
      <c r="F186" s="1148"/>
      <c r="G186" s="1125"/>
      <c r="H186" s="1125"/>
      <c r="I186" s="1125"/>
      <c r="J186" s="1126"/>
      <c r="K186" s="1126"/>
      <c r="L186" s="1125"/>
      <c r="M186" s="1125"/>
      <c r="N186" s="1125"/>
      <c r="O186" s="1125"/>
      <c r="P186" s="1125"/>
      <c r="Q186" s="1125"/>
      <c r="R186" s="1125"/>
      <c r="S186" s="1125"/>
      <c r="T186" s="1125"/>
      <c r="U186" s="1125"/>
      <c r="V186" s="1125"/>
      <c r="W186" s="1125"/>
      <c r="X186" s="1125"/>
    </row>
    <row r="187" spans="1:24">
      <c r="A187" s="1192"/>
      <c r="B187" s="1148"/>
      <c r="C187" s="1148"/>
      <c r="D187" s="1192"/>
      <c r="E187" s="1148"/>
      <c r="F187" s="1148"/>
      <c r="G187" s="1125"/>
      <c r="H187" s="1125"/>
      <c r="I187" s="1125"/>
      <c r="J187" s="1126"/>
      <c r="K187" s="1126"/>
      <c r="L187" s="1125"/>
      <c r="M187" s="1125"/>
      <c r="N187" s="1125"/>
      <c r="O187" s="1125"/>
      <c r="P187" s="1125"/>
      <c r="Q187" s="1125"/>
      <c r="R187" s="1125"/>
      <c r="S187" s="1125"/>
      <c r="T187" s="1125"/>
      <c r="U187" s="1125"/>
      <c r="V187" s="1125"/>
      <c r="W187" s="1125"/>
      <c r="X187" s="1125"/>
    </row>
    <row r="188" spans="1:24">
      <c r="A188" s="1192"/>
      <c r="B188" s="1148"/>
      <c r="C188" s="1148"/>
      <c r="D188" s="1192"/>
      <c r="E188" s="1148"/>
      <c r="F188" s="1148"/>
      <c r="G188" s="1125"/>
      <c r="H188" s="1125"/>
      <c r="I188" s="1125"/>
      <c r="J188" s="1126"/>
      <c r="K188" s="1126"/>
      <c r="L188" s="1125"/>
      <c r="M188" s="1125"/>
      <c r="N188" s="1125"/>
      <c r="O188" s="1125"/>
      <c r="P188" s="1125"/>
      <c r="Q188" s="1125"/>
      <c r="R188" s="1125"/>
      <c r="S188" s="1125"/>
      <c r="T188" s="1125"/>
      <c r="U188" s="1125"/>
      <c r="V188" s="1125"/>
      <c r="W188" s="1125"/>
      <c r="X188" s="1125"/>
    </row>
    <row r="189" spans="1:24">
      <c r="A189" s="1192"/>
      <c r="B189" s="1148"/>
      <c r="C189" s="1148"/>
      <c r="D189" s="1192"/>
      <c r="E189" s="1148"/>
      <c r="F189" s="1148"/>
      <c r="G189" s="1125"/>
      <c r="H189" s="1125"/>
      <c r="I189" s="1125"/>
      <c r="J189" s="1126"/>
      <c r="K189" s="1126"/>
      <c r="L189" s="1125"/>
      <c r="M189" s="1125"/>
      <c r="N189" s="1125"/>
      <c r="O189" s="1125"/>
      <c r="P189" s="1125"/>
      <c r="Q189" s="1125"/>
      <c r="R189" s="1125"/>
      <c r="S189" s="1125"/>
      <c r="T189" s="1125"/>
      <c r="U189" s="1125"/>
      <c r="V189" s="1125"/>
      <c r="W189" s="1125"/>
      <c r="X189" s="1125"/>
    </row>
    <row r="190" spans="1:24">
      <c r="A190" s="1192"/>
      <c r="B190" s="1148"/>
      <c r="C190" s="1148"/>
      <c r="D190" s="1192"/>
      <c r="E190" s="1148"/>
      <c r="F190" s="1148"/>
      <c r="G190" s="1125"/>
      <c r="H190" s="1125"/>
      <c r="I190" s="1125"/>
      <c r="J190" s="1126"/>
      <c r="K190" s="1126"/>
      <c r="L190" s="1125"/>
      <c r="M190" s="1125"/>
      <c r="N190" s="1125"/>
      <c r="O190" s="1125"/>
      <c r="P190" s="1125"/>
      <c r="Q190" s="1125"/>
      <c r="R190" s="1125"/>
      <c r="S190" s="1125"/>
      <c r="T190" s="1125"/>
      <c r="U190" s="1125"/>
      <c r="V190" s="1125"/>
      <c r="W190" s="1125"/>
      <c r="X190" s="1125"/>
    </row>
    <row r="191" spans="1:24">
      <c r="A191" s="1192"/>
      <c r="B191" s="1148"/>
      <c r="C191" s="1148"/>
      <c r="D191" s="1192"/>
      <c r="E191" s="1148"/>
      <c r="F191" s="1148"/>
      <c r="G191" s="1125"/>
      <c r="H191" s="1125"/>
      <c r="I191" s="1125"/>
      <c r="J191" s="1126"/>
      <c r="K191" s="1126"/>
      <c r="L191" s="1125"/>
      <c r="M191" s="1125"/>
      <c r="N191" s="1125"/>
      <c r="O191" s="1125"/>
      <c r="P191" s="1125"/>
      <c r="Q191" s="1125"/>
      <c r="R191" s="1125"/>
      <c r="S191" s="1125"/>
      <c r="T191" s="1125"/>
      <c r="U191" s="1125"/>
      <c r="V191" s="1125"/>
      <c r="W191" s="1125"/>
      <c r="X191" s="1125"/>
    </row>
    <row r="192" spans="1:24">
      <c r="A192" s="1192"/>
      <c r="B192" s="1148"/>
      <c r="C192" s="1148"/>
      <c r="D192" s="1192"/>
      <c r="E192" s="1148"/>
      <c r="F192" s="1148"/>
      <c r="G192" s="1125"/>
      <c r="H192" s="1125"/>
      <c r="I192" s="1125"/>
      <c r="J192" s="1126"/>
      <c r="K192" s="1126"/>
      <c r="L192" s="1125"/>
      <c r="M192" s="1125"/>
      <c r="N192" s="1125"/>
      <c r="O192" s="1125"/>
      <c r="P192" s="1125"/>
      <c r="Q192" s="1125"/>
      <c r="R192" s="1125"/>
      <c r="S192" s="1125"/>
      <c r="T192" s="1125"/>
      <c r="U192" s="1125"/>
      <c r="V192" s="1125"/>
      <c r="W192" s="1125"/>
      <c r="X192" s="1125"/>
    </row>
    <row r="193" spans="1:24">
      <c r="A193" s="1192"/>
      <c r="B193" s="1148"/>
      <c r="C193" s="1148"/>
      <c r="D193" s="1192"/>
      <c r="E193" s="1148"/>
      <c r="F193" s="1148"/>
      <c r="G193" s="1125"/>
      <c r="H193" s="1125"/>
      <c r="I193" s="1125"/>
      <c r="J193" s="1126"/>
      <c r="K193" s="1126"/>
      <c r="L193" s="1125"/>
      <c r="M193" s="1125"/>
      <c r="N193" s="1125"/>
      <c r="O193" s="1125"/>
      <c r="P193" s="1125"/>
      <c r="Q193" s="1125"/>
      <c r="R193" s="1125"/>
      <c r="S193" s="1125"/>
      <c r="T193" s="1125"/>
      <c r="U193" s="1125"/>
      <c r="V193" s="1125"/>
      <c r="W193" s="1125"/>
      <c r="X193" s="1125"/>
    </row>
    <row r="194" spans="1:24">
      <c r="A194" s="1192"/>
      <c r="B194" s="1148"/>
      <c r="C194" s="1148"/>
      <c r="D194" s="1192"/>
      <c r="E194" s="1148"/>
      <c r="F194" s="1148"/>
      <c r="G194" s="1125"/>
      <c r="H194" s="1125"/>
      <c r="I194" s="1125"/>
      <c r="J194" s="1126"/>
      <c r="K194" s="1126"/>
      <c r="L194" s="1125"/>
      <c r="M194" s="1125"/>
      <c r="N194" s="1125"/>
      <c r="O194" s="1125"/>
      <c r="P194" s="1125"/>
      <c r="Q194" s="1125"/>
      <c r="R194" s="1125"/>
      <c r="S194" s="1125"/>
      <c r="T194" s="1125"/>
      <c r="U194" s="1125"/>
      <c r="V194" s="1125"/>
      <c r="W194" s="1125"/>
      <c r="X194" s="1125"/>
    </row>
    <row r="195" spans="1:24">
      <c r="A195" s="1192"/>
      <c r="B195" s="1148"/>
      <c r="C195" s="1148"/>
      <c r="D195" s="1192"/>
      <c r="E195" s="1148"/>
      <c r="F195" s="1148"/>
      <c r="G195" s="1125"/>
      <c r="H195" s="1125"/>
      <c r="I195" s="1125"/>
      <c r="J195" s="1126"/>
      <c r="K195" s="1126"/>
      <c r="L195" s="1125"/>
      <c r="M195" s="1125"/>
      <c r="N195" s="1125"/>
      <c r="O195" s="1125"/>
      <c r="P195" s="1125"/>
      <c r="Q195" s="1125"/>
      <c r="R195" s="1125"/>
      <c r="S195" s="1125"/>
      <c r="T195" s="1125"/>
      <c r="U195" s="1125"/>
      <c r="V195" s="1125"/>
      <c r="W195" s="1125"/>
      <c r="X195" s="1125"/>
    </row>
    <row r="196" spans="1:24">
      <c r="A196" s="1192"/>
      <c r="B196" s="1148"/>
      <c r="C196" s="1148"/>
      <c r="D196" s="1192"/>
      <c r="E196" s="1148"/>
      <c r="F196" s="1148"/>
      <c r="G196" s="1125"/>
      <c r="H196" s="1125"/>
      <c r="I196" s="1125"/>
      <c r="J196" s="1126"/>
      <c r="K196" s="1126"/>
      <c r="L196" s="1125"/>
      <c r="M196" s="1125"/>
      <c r="N196" s="1125"/>
      <c r="O196" s="1125"/>
      <c r="P196" s="1125"/>
      <c r="Q196" s="1125"/>
      <c r="R196" s="1125"/>
      <c r="S196" s="1125"/>
      <c r="T196" s="1125"/>
      <c r="U196" s="1125"/>
      <c r="V196" s="1125"/>
      <c r="W196" s="1125"/>
      <c r="X196" s="1125"/>
    </row>
    <row r="197" spans="1:24">
      <c r="A197" s="1192"/>
      <c r="B197" s="1148"/>
      <c r="C197" s="1148"/>
      <c r="D197" s="1192"/>
      <c r="E197" s="1148"/>
      <c r="F197" s="1148"/>
      <c r="G197" s="1125"/>
      <c r="H197" s="1125"/>
      <c r="I197" s="1125"/>
      <c r="J197" s="1126"/>
      <c r="K197" s="1126"/>
      <c r="L197" s="1125"/>
      <c r="M197" s="1125"/>
      <c r="N197" s="1125"/>
      <c r="O197" s="1125"/>
      <c r="P197" s="1125"/>
      <c r="Q197" s="1125"/>
      <c r="R197" s="1125"/>
      <c r="S197" s="1125"/>
      <c r="T197" s="1125"/>
      <c r="U197" s="1125"/>
      <c r="V197" s="1125"/>
      <c r="W197" s="1125"/>
      <c r="X197" s="1125"/>
    </row>
    <row r="198" spans="1:24">
      <c r="A198" s="1192"/>
      <c r="B198" s="1148"/>
      <c r="C198" s="1148"/>
      <c r="D198" s="1192"/>
      <c r="E198" s="1148"/>
      <c r="F198" s="1148"/>
      <c r="G198" s="1125"/>
      <c r="H198" s="1125"/>
      <c r="I198" s="1125"/>
      <c r="J198" s="1126"/>
      <c r="K198" s="1126"/>
      <c r="L198" s="1125"/>
      <c r="M198" s="1125"/>
      <c r="N198" s="1125"/>
      <c r="O198" s="1125"/>
      <c r="P198" s="1125"/>
      <c r="Q198" s="1125"/>
      <c r="R198" s="1125"/>
      <c r="S198" s="1125"/>
      <c r="T198" s="1125"/>
      <c r="U198" s="1125"/>
      <c r="V198" s="1125"/>
      <c r="W198" s="1125"/>
      <c r="X198" s="1125"/>
    </row>
    <row r="199" spans="1:24">
      <c r="A199" s="1192"/>
      <c r="B199" s="1148"/>
      <c r="C199" s="1148"/>
      <c r="D199" s="1192"/>
      <c r="E199" s="1148"/>
      <c r="F199" s="1148"/>
      <c r="G199" s="1125"/>
      <c r="H199" s="1125"/>
      <c r="I199" s="1125"/>
      <c r="J199" s="1126"/>
      <c r="K199" s="1126"/>
      <c r="L199" s="1125"/>
      <c r="M199" s="1125"/>
      <c r="N199" s="1125"/>
      <c r="O199" s="1125"/>
      <c r="P199" s="1125"/>
      <c r="Q199" s="1125"/>
      <c r="R199" s="1125"/>
      <c r="S199" s="1125"/>
      <c r="T199" s="1125"/>
      <c r="U199" s="1125"/>
      <c r="V199" s="1125"/>
      <c r="W199" s="1125"/>
      <c r="X199" s="1125"/>
    </row>
    <row r="200" spans="1:24">
      <c r="A200" s="1192"/>
      <c r="B200" s="1148"/>
      <c r="C200" s="1148"/>
      <c r="D200" s="1192"/>
      <c r="E200" s="1148"/>
      <c r="F200" s="1148"/>
      <c r="G200" s="1125"/>
      <c r="H200" s="1125"/>
      <c r="I200" s="1125"/>
      <c r="J200" s="1126"/>
      <c r="K200" s="1126"/>
      <c r="L200" s="1125"/>
      <c r="M200" s="1125"/>
      <c r="N200" s="1125"/>
      <c r="O200" s="1125"/>
      <c r="P200" s="1125"/>
      <c r="Q200" s="1125"/>
      <c r="R200" s="1125"/>
      <c r="S200" s="1125"/>
      <c r="T200" s="1125"/>
      <c r="U200" s="1125"/>
      <c r="V200" s="1125"/>
      <c r="W200" s="1125"/>
      <c r="X200" s="1125"/>
    </row>
    <row r="201" spans="1:24">
      <c r="A201" s="1192"/>
      <c r="B201" s="1148"/>
      <c r="C201" s="1148"/>
      <c r="D201" s="1192"/>
      <c r="E201" s="1148"/>
      <c r="F201" s="1148"/>
      <c r="G201" s="1125"/>
      <c r="H201" s="1125"/>
      <c r="I201" s="1125"/>
      <c r="J201" s="1126"/>
      <c r="K201" s="1126"/>
      <c r="L201" s="1125"/>
      <c r="M201" s="1125"/>
      <c r="N201" s="1125"/>
      <c r="O201" s="1125"/>
      <c r="P201" s="1125"/>
      <c r="Q201" s="1125"/>
      <c r="R201" s="1125"/>
      <c r="S201" s="1125"/>
      <c r="T201" s="1125"/>
      <c r="U201" s="1125"/>
      <c r="V201" s="1125"/>
      <c r="W201" s="1125"/>
      <c r="X201" s="1125"/>
    </row>
    <row r="202" spans="1:24">
      <c r="A202" s="1192"/>
      <c r="B202" s="1148"/>
      <c r="C202" s="1148"/>
      <c r="D202" s="1192"/>
      <c r="E202" s="1148"/>
      <c r="F202" s="1148"/>
      <c r="G202" s="1125"/>
      <c r="H202" s="1125"/>
      <c r="I202" s="1125"/>
      <c r="J202" s="1126"/>
      <c r="K202" s="1126"/>
      <c r="L202" s="1125"/>
      <c r="M202" s="1125"/>
      <c r="N202" s="1125"/>
      <c r="O202" s="1125"/>
      <c r="P202" s="1125"/>
      <c r="Q202" s="1125"/>
      <c r="R202" s="1125"/>
      <c r="S202" s="1125"/>
      <c r="T202" s="1125"/>
      <c r="U202" s="1125"/>
      <c r="V202" s="1125"/>
      <c r="W202" s="1125"/>
      <c r="X202" s="1125"/>
    </row>
    <row r="203" spans="1:24">
      <c r="A203" s="1192"/>
      <c r="B203" s="1148"/>
      <c r="C203" s="1148"/>
      <c r="D203" s="1192"/>
      <c r="E203" s="1148"/>
      <c r="F203" s="1148"/>
      <c r="G203" s="1125"/>
      <c r="H203" s="1125"/>
      <c r="I203" s="1125"/>
      <c r="J203" s="1126"/>
      <c r="K203" s="1126"/>
      <c r="L203" s="1125"/>
      <c r="M203" s="1125"/>
      <c r="N203" s="1125"/>
      <c r="O203" s="1125"/>
      <c r="P203" s="1125"/>
      <c r="Q203" s="1125"/>
      <c r="R203" s="1125"/>
      <c r="S203" s="1125"/>
      <c r="T203" s="1125"/>
      <c r="U203" s="1125"/>
      <c r="V203" s="1125"/>
      <c r="W203" s="1125"/>
      <c r="X203" s="1125"/>
    </row>
    <row r="204" spans="1:24">
      <c r="A204" s="1192"/>
      <c r="B204" s="1148"/>
      <c r="C204" s="1148"/>
      <c r="D204" s="1192"/>
      <c r="E204" s="1148"/>
      <c r="F204" s="1148"/>
      <c r="G204" s="1125"/>
      <c r="H204" s="1125"/>
      <c r="I204" s="1125"/>
      <c r="J204" s="1126"/>
      <c r="K204" s="1126"/>
      <c r="L204" s="1125"/>
      <c r="M204" s="1125"/>
      <c r="N204" s="1125"/>
      <c r="O204" s="1125"/>
      <c r="P204" s="1125"/>
      <c r="Q204" s="1125"/>
      <c r="R204" s="1125"/>
      <c r="S204" s="1125"/>
      <c r="T204" s="1125"/>
      <c r="U204" s="1125"/>
      <c r="V204" s="1125"/>
      <c r="W204" s="1125"/>
      <c r="X204" s="1125"/>
    </row>
    <row r="205" spans="1:24">
      <c r="A205" s="1192"/>
      <c r="B205" s="1148"/>
      <c r="C205" s="1148"/>
      <c r="D205" s="1192"/>
      <c r="E205" s="1148"/>
      <c r="F205" s="1148"/>
      <c r="G205" s="1125"/>
      <c r="H205" s="1125"/>
      <c r="I205" s="1125"/>
      <c r="J205" s="1126"/>
      <c r="K205" s="1126"/>
      <c r="L205" s="1125"/>
      <c r="M205" s="1125"/>
      <c r="N205" s="1125"/>
      <c r="O205" s="1125"/>
      <c r="P205" s="1125"/>
      <c r="Q205" s="1125"/>
      <c r="R205" s="1125"/>
      <c r="S205" s="1125"/>
      <c r="T205" s="1125"/>
      <c r="U205" s="1125"/>
      <c r="V205" s="1125"/>
      <c r="W205" s="1125"/>
      <c r="X205" s="1125"/>
    </row>
    <row r="206" spans="1:24">
      <c r="A206" s="1192"/>
      <c r="B206" s="1148"/>
      <c r="C206" s="1148"/>
      <c r="D206" s="1192"/>
      <c r="E206" s="1148"/>
      <c r="F206" s="1148"/>
      <c r="G206" s="1125"/>
      <c r="H206" s="1125"/>
      <c r="I206" s="1125"/>
      <c r="J206" s="1126"/>
      <c r="K206" s="1126"/>
      <c r="L206" s="1125"/>
      <c r="M206" s="1125"/>
      <c r="N206" s="1125"/>
      <c r="O206" s="1125"/>
      <c r="P206" s="1125"/>
      <c r="Q206" s="1125"/>
      <c r="R206" s="1125"/>
      <c r="S206" s="1125"/>
      <c r="T206" s="1125"/>
      <c r="U206" s="1125"/>
      <c r="V206" s="1125"/>
      <c r="W206" s="1125"/>
      <c r="X206" s="1125"/>
    </row>
    <row r="207" spans="1:24">
      <c r="A207" s="1192"/>
      <c r="B207" s="1148"/>
      <c r="C207" s="1148"/>
      <c r="D207" s="1192"/>
      <c r="E207" s="1148"/>
      <c r="F207" s="1148"/>
      <c r="G207" s="1125"/>
      <c r="H207" s="1125"/>
      <c r="I207" s="1125"/>
      <c r="J207" s="1126"/>
      <c r="K207" s="1126"/>
      <c r="L207" s="1125"/>
      <c r="M207" s="1125"/>
      <c r="N207" s="1125"/>
      <c r="O207" s="1125"/>
      <c r="P207" s="1125"/>
      <c r="Q207" s="1125"/>
      <c r="R207" s="1125"/>
      <c r="S207" s="1125"/>
      <c r="T207" s="1125"/>
      <c r="U207" s="1125"/>
      <c r="V207" s="1125"/>
      <c r="W207" s="1125"/>
      <c r="X207" s="1125"/>
    </row>
    <row r="208" spans="1:24">
      <c r="A208" s="1192"/>
      <c r="B208" s="1148"/>
      <c r="C208" s="1148"/>
      <c r="D208" s="1192"/>
      <c r="E208" s="1148"/>
      <c r="F208" s="1148"/>
      <c r="G208" s="1125"/>
      <c r="H208" s="1125"/>
      <c r="I208" s="1125"/>
      <c r="J208" s="1126"/>
      <c r="K208" s="1126"/>
      <c r="L208" s="1125"/>
      <c r="M208" s="1125"/>
      <c r="N208" s="1125"/>
      <c r="O208" s="1125"/>
      <c r="P208" s="1125"/>
      <c r="Q208" s="1125"/>
      <c r="R208" s="1125"/>
      <c r="S208" s="1125"/>
      <c r="T208" s="1125"/>
      <c r="U208" s="1125"/>
      <c r="V208" s="1125"/>
      <c r="W208" s="1125"/>
      <c r="X208" s="1125"/>
    </row>
    <row r="209" spans="1:24">
      <c r="A209" s="1192"/>
      <c r="B209" s="1148"/>
      <c r="C209" s="1148"/>
      <c r="D209" s="1192"/>
      <c r="E209" s="1148"/>
      <c r="F209" s="1148"/>
      <c r="G209" s="1125"/>
      <c r="H209" s="1125"/>
      <c r="I209" s="1125"/>
      <c r="J209" s="1126"/>
      <c r="K209" s="1126"/>
      <c r="L209" s="1125"/>
      <c r="M209" s="1125"/>
      <c r="N209" s="1125"/>
      <c r="O209" s="1125"/>
      <c r="P209" s="1125"/>
      <c r="Q209" s="1125"/>
      <c r="R209" s="1125"/>
      <c r="S209" s="1125"/>
      <c r="T209" s="1125"/>
      <c r="U209" s="1125"/>
      <c r="V209" s="1125"/>
      <c r="W209" s="1125"/>
      <c r="X209" s="1125"/>
    </row>
    <row r="210" spans="1:24">
      <c r="A210" s="1192"/>
      <c r="B210" s="1148"/>
      <c r="C210" s="1148"/>
      <c r="D210" s="1192"/>
      <c r="E210" s="1148"/>
      <c r="F210" s="1148"/>
      <c r="G210" s="1125"/>
      <c r="H210" s="1125"/>
      <c r="I210" s="1125"/>
      <c r="J210" s="1126"/>
      <c r="K210" s="1126"/>
      <c r="L210" s="1125"/>
      <c r="M210" s="1125"/>
      <c r="N210" s="1125"/>
      <c r="O210" s="1125"/>
      <c r="P210" s="1125"/>
      <c r="Q210" s="1125"/>
      <c r="R210" s="1125"/>
      <c r="S210" s="1125"/>
      <c r="T210" s="1125"/>
      <c r="U210" s="1125"/>
      <c r="V210" s="1125"/>
      <c r="W210" s="1125"/>
      <c r="X210" s="1125"/>
    </row>
    <row r="211" spans="1:24">
      <c r="A211" s="1192"/>
      <c r="B211" s="1148"/>
      <c r="C211" s="1148"/>
      <c r="D211" s="1192"/>
      <c r="E211" s="1148"/>
      <c r="F211" s="1148"/>
      <c r="G211" s="1125"/>
      <c r="H211" s="1125"/>
      <c r="I211" s="1125"/>
      <c r="J211" s="1126"/>
      <c r="K211" s="1126"/>
      <c r="L211" s="1125"/>
      <c r="M211" s="1125"/>
      <c r="N211" s="1125"/>
      <c r="O211" s="1125"/>
      <c r="P211" s="1125"/>
      <c r="Q211" s="1125"/>
      <c r="R211" s="1125"/>
      <c r="S211" s="1125"/>
      <c r="T211" s="1125"/>
      <c r="U211" s="1125"/>
      <c r="V211" s="1125"/>
      <c r="W211" s="1125"/>
      <c r="X211" s="1125"/>
    </row>
    <row r="212" spans="1:24">
      <c r="A212" s="1192"/>
      <c r="B212" s="1148"/>
      <c r="C212" s="1148"/>
      <c r="D212" s="1192"/>
      <c r="E212" s="1148"/>
      <c r="F212" s="1148"/>
      <c r="G212" s="1125"/>
      <c r="H212" s="1125"/>
      <c r="I212" s="1125"/>
      <c r="J212" s="1126"/>
      <c r="K212" s="1126"/>
      <c r="L212" s="1125"/>
      <c r="M212" s="1125"/>
      <c r="N212" s="1125"/>
      <c r="O212" s="1125"/>
      <c r="P212" s="1125"/>
      <c r="Q212" s="1125"/>
      <c r="R212" s="1125"/>
      <c r="S212" s="1125"/>
      <c r="T212" s="1125"/>
      <c r="U212" s="1125"/>
      <c r="V212" s="1125"/>
      <c r="W212" s="1125"/>
      <c r="X212" s="1125"/>
    </row>
    <row r="213" spans="1:24">
      <c r="A213" s="1192"/>
      <c r="B213" s="1148"/>
      <c r="C213" s="1148"/>
      <c r="D213" s="1192"/>
      <c r="E213" s="1148"/>
      <c r="F213" s="1148"/>
      <c r="G213" s="1125"/>
      <c r="H213" s="1125"/>
      <c r="I213" s="1125"/>
      <c r="J213" s="1126"/>
      <c r="K213" s="1126"/>
      <c r="L213" s="1125"/>
      <c r="M213" s="1125"/>
      <c r="N213" s="1125"/>
      <c r="O213" s="1125"/>
      <c r="P213" s="1125"/>
      <c r="Q213" s="1125"/>
      <c r="R213" s="1125"/>
      <c r="S213" s="1125"/>
      <c r="T213" s="1125"/>
      <c r="U213" s="1125"/>
      <c r="V213" s="1125"/>
      <c r="W213" s="1125"/>
      <c r="X213" s="1125"/>
    </row>
    <row r="214" spans="1:24">
      <c r="A214" s="1192"/>
      <c r="B214" s="1148"/>
      <c r="C214" s="1148"/>
      <c r="D214" s="1192"/>
      <c r="E214" s="1148"/>
      <c r="F214" s="1148"/>
      <c r="G214" s="1125"/>
      <c r="H214" s="1125"/>
      <c r="I214" s="1125"/>
      <c r="J214" s="1126"/>
      <c r="K214" s="1126"/>
      <c r="L214" s="1125"/>
      <c r="M214" s="1125"/>
      <c r="N214" s="1125"/>
      <c r="O214" s="1125"/>
      <c r="P214" s="1125"/>
      <c r="Q214" s="1125"/>
      <c r="R214" s="1125"/>
      <c r="S214" s="1125"/>
      <c r="T214" s="1125"/>
      <c r="U214" s="1125"/>
      <c r="V214" s="1125"/>
      <c r="W214" s="1125"/>
      <c r="X214" s="1125"/>
    </row>
    <row r="215" spans="1:24">
      <c r="A215" s="1192"/>
      <c r="B215" s="1148"/>
      <c r="C215" s="1148"/>
      <c r="D215" s="1192"/>
      <c r="E215" s="1148"/>
      <c r="F215" s="1148"/>
      <c r="G215" s="1125"/>
      <c r="H215" s="1125"/>
      <c r="I215" s="1125"/>
      <c r="J215" s="1126"/>
      <c r="K215" s="1126"/>
      <c r="L215" s="1125"/>
      <c r="M215" s="1125"/>
      <c r="N215" s="1125"/>
      <c r="O215" s="1125"/>
      <c r="P215" s="1125"/>
      <c r="Q215" s="1125"/>
      <c r="R215" s="1125"/>
      <c r="S215" s="1125"/>
      <c r="T215" s="1125"/>
      <c r="U215" s="1125"/>
      <c r="V215" s="1125"/>
      <c r="W215" s="1125"/>
      <c r="X215" s="1125"/>
    </row>
    <row r="216" spans="1:24">
      <c r="A216" s="1192"/>
      <c r="B216" s="1148"/>
      <c r="C216" s="1148"/>
      <c r="D216" s="1192"/>
      <c r="E216" s="1148"/>
      <c r="F216" s="1148"/>
      <c r="G216" s="1125"/>
      <c r="H216" s="1125"/>
      <c r="I216" s="1125"/>
      <c r="J216" s="1126"/>
      <c r="K216" s="1126"/>
      <c r="L216" s="1125"/>
      <c r="M216" s="1125"/>
      <c r="N216" s="1125"/>
      <c r="O216" s="1125"/>
      <c r="P216" s="1125"/>
      <c r="Q216" s="1125"/>
      <c r="R216" s="1125"/>
      <c r="S216" s="1125"/>
      <c r="T216" s="1125"/>
      <c r="U216" s="1125"/>
      <c r="V216" s="1125"/>
      <c r="W216" s="1125"/>
      <c r="X216" s="1125"/>
    </row>
    <row r="217" spans="1:24">
      <c r="A217" s="1192"/>
      <c r="B217" s="1148"/>
      <c r="C217" s="1148"/>
      <c r="D217" s="1192"/>
      <c r="E217" s="1148"/>
      <c r="F217" s="1148"/>
      <c r="G217" s="1125"/>
      <c r="H217" s="1125"/>
      <c r="I217" s="1125"/>
      <c r="J217" s="1126"/>
      <c r="K217" s="1126"/>
      <c r="L217" s="1125"/>
      <c r="M217" s="1125"/>
      <c r="N217" s="1125"/>
      <c r="O217" s="1125"/>
      <c r="P217" s="1125"/>
      <c r="Q217" s="1125"/>
      <c r="R217" s="1125"/>
      <c r="S217" s="1125"/>
      <c r="T217" s="1125"/>
      <c r="U217" s="1125"/>
      <c r="V217" s="1125"/>
      <c r="W217" s="1125"/>
      <c r="X217" s="1125"/>
    </row>
    <row r="218" spans="1:24">
      <c r="A218" s="1192"/>
      <c r="B218" s="1148"/>
      <c r="C218" s="1148"/>
      <c r="D218" s="1192"/>
      <c r="E218" s="1148"/>
      <c r="F218" s="1148"/>
      <c r="G218" s="1125"/>
      <c r="H218" s="1125"/>
      <c r="I218" s="1125"/>
      <c r="J218" s="1126"/>
      <c r="K218" s="1126"/>
      <c r="L218" s="1125"/>
      <c r="M218" s="1125"/>
      <c r="N218" s="1125"/>
      <c r="O218" s="1125"/>
      <c r="P218" s="1125"/>
      <c r="Q218" s="1125"/>
      <c r="R218" s="1125"/>
      <c r="S218" s="1125"/>
      <c r="T218" s="1125"/>
      <c r="U218" s="1125"/>
      <c r="V218" s="1125"/>
      <c r="W218" s="1125"/>
      <c r="X218" s="1125"/>
    </row>
    <row r="219" spans="1:24">
      <c r="A219" s="1192"/>
      <c r="B219" s="1148"/>
      <c r="C219" s="1148"/>
      <c r="D219" s="1192"/>
      <c r="E219" s="1148"/>
      <c r="F219" s="1148"/>
      <c r="G219" s="1125"/>
      <c r="H219" s="1125"/>
      <c r="I219" s="1125"/>
      <c r="J219" s="1126"/>
      <c r="K219" s="1126"/>
      <c r="L219" s="1125"/>
      <c r="M219" s="1125"/>
      <c r="N219" s="1125"/>
      <c r="O219" s="1125"/>
      <c r="P219" s="1125"/>
      <c r="Q219" s="1125"/>
      <c r="R219" s="1125"/>
      <c r="S219" s="1125"/>
      <c r="T219" s="1125"/>
      <c r="U219" s="1125"/>
      <c r="V219" s="1125"/>
      <c r="W219" s="1125"/>
      <c r="X219" s="1125"/>
    </row>
    <row r="220" spans="1:24">
      <c r="A220" s="1192"/>
      <c r="B220" s="1148"/>
      <c r="C220" s="1148"/>
      <c r="D220" s="1192"/>
      <c r="E220" s="1148"/>
      <c r="F220" s="1148"/>
      <c r="G220" s="1125"/>
      <c r="H220" s="1125"/>
      <c r="I220" s="1125"/>
      <c r="J220" s="1126"/>
      <c r="K220" s="1126"/>
      <c r="L220" s="1125"/>
      <c r="M220" s="1125"/>
      <c r="N220" s="1125"/>
      <c r="O220" s="1125"/>
      <c r="P220" s="1125"/>
      <c r="Q220" s="1125"/>
      <c r="R220" s="1125"/>
      <c r="S220" s="1125"/>
      <c r="T220" s="1125"/>
      <c r="U220" s="1125"/>
      <c r="V220" s="1125"/>
      <c r="W220" s="1125"/>
      <c r="X220" s="1125"/>
    </row>
    <row r="221" spans="1:24">
      <c r="A221" s="1192"/>
      <c r="B221" s="1148"/>
      <c r="C221" s="1148"/>
      <c r="D221" s="1192"/>
      <c r="E221" s="1148"/>
      <c r="F221" s="1148"/>
      <c r="G221" s="1125"/>
      <c r="H221" s="1125"/>
      <c r="I221" s="1125"/>
      <c r="J221" s="1126"/>
      <c r="K221" s="1126"/>
      <c r="L221" s="1125"/>
      <c r="M221" s="1125"/>
      <c r="N221" s="1125"/>
      <c r="O221" s="1125"/>
      <c r="P221" s="1125"/>
      <c r="Q221" s="1125"/>
      <c r="R221" s="1125"/>
      <c r="S221" s="1125"/>
      <c r="T221" s="1125"/>
      <c r="U221" s="1125"/>
      <c r="V221" s="1125"/>
      <c r="W221" s="1125"/>
      <c r="X221" s="1125"/>
    </row>
    <row r="222" spans="1:24">
      <c r="A222" s="1192"/>
      <c r="B222" s="1148"/>
      <c r="C222" s="1148"/>
      <c r="D222" s="1192"/>
      <c r="E222" s="1148"/>
      <c r="F222" s="1148"/>
      <c r="G222" s="1125"/>
      <c r="H222" s="1125"/>
      <c r="I222" s="1125"/>
      <c r="J222" s="1126"/>
      <c r="K222" s="1126"/>
      <c r="L222" s="1125"/>
      <c r="M222" s="1125"/>
      <c r="N222" s="1125"/>
      <c r="O222" s="1125"/>
      <c r="P222" s="1125"/>
      <c r="Q222" s="1125"/>
      <c r="R222" s="1125"/>
      <c r="S222" s="1125"/>
      <c r="T222" s="1125"/>
      <c r="U222" s="1125"/>
      <c r="V222" s="1125"/>
      <c r="W222" s="1125"/>
      <c r="X222" s="1125"/>
    </row>
    <row r="223" spans="1:24">
      <c r="A223" s="1192"/>
      <c r="B223" s="1148"/>
      <c r="C223" s="1148"/>
      <c r="D223" s="1192"/>
      <c r="E223" s="1148"/>
      <c r="F223" s="1148"/>
      <c r="G223" s="1125"/>
      <c r="H223" s="1125"/>
      <c r="I223" s="1125"/>
      <c r="J223" s="1126"/>
      <c r="K223" s="1126"/>
      <c r="L223" s="1125"/>
      <c r="M223" s="1125"/>
      <c r="N223" s="1125"/>
      <c r="O223" s="1125"/>
      <c r="P223" s="1125"/>
      <c r="Q223" s="1125"/>
      <c r="R223" s="1125"/>
      <c r="S223" s="1125"/>
      <c r="T223" s="1125"/>
      <c r="U223" s="1125"/>
      <c r="V223" s="1125"/>
      <c r="W223" s="1125"/>
      <c r="X223" s="1125"/>
    </row>
    <row r="224" spans="1:24">
      <c r="A224" s="1192"/>
      <c r="B224" s="1148"/>
      <c r="C224" s="1148"/>
      <c r="D224" s="1192"/>
      <c r="E224" s="1148"/>
      <c r="F224" s="1148"/>
      <c r="G224" s="1125"/>
      <c r="H224" s="1125"/>
      <c r="I224" s="1125"/>
      <c r="J224" s="1126"/>
      <c r="K224" s="1126"/>
      <c r="L224" s="1125"/>
      <c r="M224" s="1125"/>
      <c r="N224" s="1125"/>
      <c r="O224" s="1125"/>
      <c r="P224" s="1125"/>
      <c r="Q224" s="1125"/>
      <c r="R224" s="1125"/>
      <c r="S224" s="1125"/>
      <c r="T224" s="1125"/>
      <c r="U224" s="1125"/>
      <c r="V224" s="1125"/>
      <c r="W224" s="1125"/>
      <c r="X224" s="1125"/>
    </row>
    <row r="225" spans="1:24">
      <c r="A225" s="1192"/>
      <c r="B225" s="1148"/>
      <c r="C225" s="1148"/>
      <c r="D225" s="1192"/>
      <c r="E225" s="1148"/>
      <c r="F225" s="1148"/>
      <c r="G225" s="1125"/>
      <c r="H225" s="1125"/>
      <c r="I225" s="1125"/>
      <c r="J225" s="1126"/>
      <c r="K225" s="1126"/>
      <c r="L225" s="1125"/>
      <c r="M225" s="1125"/>
      <c r="N225" s="1125"/>
      <c r="O225" s="1125"/>
      <c r="P225" s="1125"/>
      <c r="Q225" s="1125"/>
      <c r="R225" s="1125"/>
      <c r="S225" s="1125"/>
      <c r="T225" s="1125"/>
      <c r="U225" s="1125"/>
      <c r="V225" s="1125"/>
      <c r="W225" s="1125"/>
      <c r="X225" s="1125"/>
    </row>
    <row r="226" spans="1:24">
      <c r="A226" s="1192"/>
      <c r="B226" s="1148"/>
      <c r="C226" s="1148"/>
      <c r="D226" s="1192"/>
      <c r="E226" s="1148"/>
      <c r="F226" s="1148"/>
      <c r="G226" s="1125"/>
      <c r="H226" s="1125"/>
      <c r="I226" s="1125"/>
      <c r="J226" s="1126"/>
      <c r="K226" s="1126"/>
      <c r="L226" s="1125"/>
      <c r="M226" s="1125"/>
      <c r="N226" s="1125"/>
      <c r="O226" s="1125"/>
      <c r="P226" s="1125"/>
      <c r="Q226" s="1125"/>
      <c r="R226" s="1125"/>
      <c r="S226" s="1125"/>
      <c r="T226" s="1125"/>
      <c r="U226" s="1125"/>
      <c r="V226" s="1125"/>
      <c r="W226" s="1125"/>
      <c r="X226" s="1125"/>
    </row>
    <row r="227" spans="1:24">
      <c r="A227" s="1192"/>
      <c r="B227" s="1148"/>
      <c r="C227" s="1148"/>
      <c r="D227" s="1192"/>
      <c r="E227" s="1148"/>
      <c r="F227" s="1148"/>
      <c r="G227" s="1125"/>
      <c r="H227" s="1125"/>
      <c r="I227" s="1125"/>
      <c r="J227" s="1126"/>
      <c r="K227" s="1126"/>
      <c r="L227" s="1125"/>
      <c r="M227" s="1125"/>
      <c r="N227" s="1125"/>
      <c r="O227" s="1125"/>
      <c r="P227" s="1125"/>
      <c r="Q227" s="1125"/>
      <c r="R227" s="1125"/>
      <c r="S227" s="1125"/>
      <c r="T227" s="1125"/>
      <c r="U227" s="1125"/>
      <c r="V227" s="1125"/>
      <c r="W227" s="1125"/>
      <c r="X227" s="1125"/>
    </row>
    <row r="228" spans="1:24">
      <c r="A228" s="1192"/>
      <c r="B228" s="1148"/>
      <c r="C228" s="1148"/>
      <c r="D228" s="1192"/>
      <c r="E228" s="1148"/>
      <c r="F228" s="1148"/>
      <c r="G228" s="1125"/>
      <c r="H228" s="1125"/>
      <c r="I228" s="1125"/>
      <c r="J228" s="1126"/>
      <c r="K228" s="1126"/>
      <c r="L228" s="1125"/>
      <c r="M228" s="1125"/>
      <c r="N228" s="1125"/>
      <c r="O228" s="1125"/>
      <c r="P228" s="1125"/>
      <c r="Q228" s="1125"/>
      <c r="R228" s="1125"/>
      <c r="S228" s="1125"/>
      <c r="T228" s="1125"/>
      <c r="U228" s="1125"/>
      <c r="V228" s="1125"/>
      <c r="W228" s="1125"/>
      <c r="X228" s="1125"/>
    </row>
    <row r="229" spans="1:24">
      <c r="A229" s="1192"/>
      <c r="B229" s="1148"/>
      <c r="C229" s="1148"/>
      <c r="D229" s="1192"/>
      <c r="E229" s="1148"/>
      <c r="F229" s="1148"/>
      <c r="G229" s="1125"/>
      <c r="H229" s="1125"/>
      <c r="I229" s="1125"/>
      <c r="J229" s="1126"/>
      <c r="K229" s="1126"/>
      <c r="L229" s="1125"/>
      <c r="M229" s="1125"/>
      <c r="N229" s="1125"/>
      <c r="O229" s="1125"/>
      <c r="P229" s="1125"/>
      <c r="Q229" s="1125"/>
      <c r="R229" s="1125"/>
      <c r="S229" s="1125"/>
      <c r="T229" s="1125"/>
      <c r="U229" s="1125"/>
      <c r="V229" s="1125"/>
      <c r="W229" s="1125"/>
      <c r="X229" s="1125"/>
    </row>
    <row r="230" spans="1:24">
      <c r="A230" s="1192"/>
      <c r="B230" s="1148"/>
      <c r="C230" s="1148"/>
      <c r="D230" s="1192"/>
      <c r="E230" s="1148"/>
      <c r="F230" s="1148"/>
      <c r="G230" s="1125"/>
      <c r="H230" s="1125"/>
      <c r="I230" s="1125"/>
      <c r="J230" s="1126"/>
      <c r="K230" s="1126"/>
      <c r="L230" s="1125"/>
      <c r="M230" s="1125"/>
      <c r="N230" s="1125"/>
      <c r="O230" s="1125"/>
      <c r="P230" s="1125"/>
      <c r="Q230" s="1125"/>
      <c r="R230" s="1125"/>
      <c r="S230" s="1125"/>
      <c r="T230" s="1125"/>
      <c r="U230" s="1125"/>
      <c r="V230" s="1125"/>
      <c r="W230" s="1125"/>
      <c r="X230" s="1125"/>
    </row>
    <row r="231" spans="1:24">
      <c r="A231" s="1192"/>
      <c r="B231" s="1148"/>
      <c r="C231" s="1148"/>
      <c r="D231" s="1192"/>
      <c r="E231" s="1148"/>
      <c r="F231" s="1148"/>
      <c r="G231" s="1125"/>
      <c r="H231" s="1125"/>
      <c r="I231" s="1125"/>
      <c r="J231" s="1126"/>
      <c r="K231" s="1126"/>
      <c r="L231" s="1125"/>
      <c r="M231" s="1125"/>
      <c r="N231" s="1125"/>
      <c r="O231" s="1125"/>
      <c r="P231" s="1125"/>
      <c r="Q231" s="1125"/>
      <c r="R231" s="1125"/>
      <c r="S231" s="1125"/>
      <c r="T231" s="1125"/>
      <c r="U231" s="1125"/>
      <c r="V231" s="1125"/>
      <c r="W231" s="1125"/>
      <c r="X231" s="1125"/>
    </row>
    <row r="232" spans="1:24">
      <c r="A232" s="1192"/>
      <c r="B232" s="1148"/>
      <c r="C232" s="1148"/>
      <c r="D232" s="1192"/>
      <c r="E232" s="1148"/>
      <c r="F232" s="1148"/>
      <c r="G232" s="1125"/>
      <c r="H232" s="1125"/>
      <c r="I232" s="1125"/>
      <c r="J232" s="1126"/>
      <c r="K232" s="1126"/>
      <c r="L232" s="1125"/>
      <c r="M232" s="1125"/>
      <c r="N232" s="1125"/>
      <c r="O232" s="1125"/>
      <c r="P232" s="1125"/>
      <c r="Q232" s="1125"/>
      <c r="R232" s="1125"/>
      <c r="S232" s="1125"/>
      <c r="T232" s="1125"/>
      <c r="U232" s="1125"/>
      <c r="V232" s="1125"/>
      <c r="W232" s="1125"/>
      <c r="X232" s="1125"/>
    </row>
    <row r="233" spans="1:24">
      <c r="A233" s="1192"/>
      <c r="B233" s="1148"/>
      <c r="C233" s="1148"/>
      <c r="D233" s="1192"/>
      <c r="E233" s="1148"/>
      <c r="F233" s="1148"/>
      <c r="G233" s="1125"/>
      <c r="H233" s="1125"/>
      <c r="I233" s="1125"/>
      <c r="J233" s="1126"/>
      <c r="K233" s="1126"/>
      <c r="L233" s="1125"/>
      <c r="M233" s="1125"/>
      <c r="N233" s="1125"/>
      <c r="O233" s="1125"/>
      <c r="P233" s="1125"/>
      <c r="Q233" s="1125"/>
      <c r="R233" s="1125"/>
      <c r="S233" s="1125"/>
      <c r="T233" s="1125"/>
      <c r="U233" s="1125"/>
      <c r="V233" s="1125"/>
      <c r="W233" s="1125"/>
      <c r="X233" s="1125"/>
    </row>
    <row r="234" spans="1:24">
      <c r="A234" s="1192"/>
      <c r="B234" s="1148"/>
      <c r="C234" s="1148"/>
      <c r="D234" s="1192"/>
      <c r="E234" s="1148"/>
      <c r="F234" s="1148"/>
      <c r="G234" s="1125"/>
      <c r="H234" s="1125"/>
      <c r="I234" s="1125"/>
      <c r="J234" s="1126"/>
      <c r="K234" s="1126"/>
      <c r="L234" s="1125"/>
      <c r="M234" s="1125"/>
      <c r="N234" s="1125"/>
      <c r="O234" s="1125"/>
      <c r="P234" s="1125"/>
      <c r="Q234" s="1125"/>
      <c r="R234" s="1125"/>
      <c r="S234" s="1125"/>
      <c r="T234" s="1125"/>
      <c r="U234" s="1125"/>
      <c r="V234" s="1125"/>
      <c r="W234" s="1125"/>
      <c r="X234" s="1125"/>
    </row>
    <row r="235" spans="1:24">
      <c r="A235" s="1192"/>
      <c r="B235" s="1148"/>
      <c r="C235" s="1148"/>
      <c r="D235" s="1192"/>
      <c r="E235" s="1148"/>
      <c r="F235" s="1148"/>
      <c r="G235" s="1125"/>
      <c r="H235" s="1125"/>
      <c r="I235" s="1125"/>
      <c r="J235" s="1126"/>
      <c r="K235" s="1126"/>
      <c r="L235" s="1125"/>
      <c r="M235" s="1125"/>
      <c r="N235" s="1125"/>
      <c r="O235" s="1125"/>
      <c r="P235" s="1125"/>
      <c r="Q235" s="1125"/>
      <c r="R235" s="1125"/>
      <c r="S235" s="1125"/>
      <c r="T235" s="1125"/>
      <c r="U235" s="1125"/>
      <c r="V235" s="1125"/>
      <c r="W235" s="1125"/>
      <c r="X235" s="1125"/>
    </row>
    <row r="236" spans="1:24">
      <c r="A236" s="1192"/>
      <c r="B236" s="1148"/>
      <c r="C236" s="1148"/>
      <c r="D236" s="1192"/>
      <c r="E236" s="1148"/>
      <c r="F236" s="1148"/>
      <c r="G236" s="1125"/>
      <c r="H236" s="1125"/>
      <c r="I236" s="1125"/>
      <c r="J236" s="1126"/>
      <c r="K236" s="1126"/>
      <c r="L236" s="1125"/>
      <c r="M236" s="1125"/>
      <c r="N236" s="1125"/>
      <c r="O236" s="1125"/>
      <c r="P236" s="1125"/>
      <c r="Q236" s="1125"/>
      <c r="R236" s="1125"/>
      <c r="S236" s="1125"/>
      <c r="T236" s="1125"/>
      <c r="U236" s="1125"/>
      <c r="V236" s="1125"/>
      <c r="W236" s="1125"/>
      <c r="X236" s="1125"/>
    </row>
    <row r="237" spans="1:24">
      <c r="A237" s="1192"/>
      <c r="B237" s="1148"/>
      <c r="C237" s="1148"/>
      <c r="D237" s="1192"/>
      <c r="E237" s="1148"/>
      <c r="F237" s="1148"/>
      <c r="G237" s="1125"/>
      <c r="H237" s="1125"/>
      <c r="I237" s="1125"/>
      <c r="J237" s="1126"/>
      <c r="K237" s="1126"/>
      <c r="L237" s="1125"/>
      <c r="M237" s="1125"/>
      <c r="N237" s="1125"/>
      <c r="O237" s="1125"/>
      <c r="P237" s="1125"/>
      <c r="Q237" s="1125"/>
      <c r="R237" s="1125"/>
      <c r="S237" s="1125"/>
      <c r="T237" s="1125"/>
      <c r="U237" s="1125"/>
      <c r="V237" s="1125"/>
      <c r="W237" s="1125"/>
      <c r="X237" s="1125"/>
    </row>
    <row r="238" spans="1:24">
      <c r="A238" s="1192"/>
      <c r="B238" s="1148"/>
      <c r="C238" s="1148"/>
      <c r="D238" s="1192"/>
      <c r="E238" s="1148"/>
      <c r="F238" s="1148"/>
      <c r="G238" s="1125"/>
      <c r="H238" s="1125"/>
      <c r="I238" s="1125"/>
      <c r="J238" s="1126"/>
      <c r="K238" s="1126"/>
      <c r="L238" s="1125"/>
      <c r="M238" s="1125"/>
      <c r="N238" s="1125"/>
      <c r="O238" s="1125"/>
      <c r="P238" s="1125"/>
      <c r="Q238" s="1125"/>
      <c r="R238" s="1125"/>
      <c r="S238" s="1125"/>
      <c r="T238" s="1125"/>
      <c r="U238" s="1125"/>
      <c r="V238" s="1125"/>
      <c r="W238" s="1125"/>
      <c r="X238" s="1125"/>
    </row>
    <row r="239" spans="1:24">
      <c r="A239" s="1192"/>
      <c r="B239" s="1148"/>
      <c r="C239" s="1148"/>
      <c r="D239" s="1192"/>
      <c r="E239" s="1148"/>
      <c r="F239" s="1148"/>
      <c r="G239" s="1125"/>
      <c r="H239" s="1125"/>
      <c r="I239" s="1125"/>
      <c r="J239" s="1126"/>
      <c r="K239" s="1126"/>
      <c r="L239" s="1125"/>
      <c r="M239" s="1125"/>
      <c r="N239" s="1125"/>
      <c r="O239" s="1125"/>
      <c r="P239" s="1125"/>
      <c r="Q239" s="1125"/>
      <c r="R239" s="1125"/>
      <c r="S239" s="1125"/>
      <c r="T239" s="1125"/>
      <c r="U239" s="1125"/>
      <c r="V239" s="1125"/>
      <c r="W239" s="1125"/>
      <c r="X239" s="1125"/>
    </row>
    <row r="240" spans="1:24">
      <c r="A240" s="1192"/>
      <c r="B240" s="1148"/>
      <c r="C240" s="1148"/>
      <c r="D240" s="1192"/>
      <c r="E240" s="1148"/>
      <c r="F240" s="1148"/>
      <c r="G240" s="1125"/>
      <c r="H240" s="1125"/>
      <c r="I240" s="1125"/>
      <c r="J240" s="1126"/>
      <c r="K240" s="1126"/>
      <c r="L240" s="1125"/>
      <c r="M240" s="1125"/>
      <c r="N240" s="1125"/>
      <c r="O240" s="1125"/>
      <c r="P240" s="1125"/>
      <c r="Q240" s="1125"/>
      <c r="R240" s="1125"/>
      <c r="S240" s="1125"/>
      <c r="T240" s="1125"/>
      <c r="U240" s="1125"/>
      <c r="V240" s="1125"/>
      <c r="W240" s="1125"/>
      <c r="X240" s="1125"/>
    </row>
    <row r="241" spans="1:24">
      <c r="A241" s="1192"/>
      <c r="B241" s="1148"/>
      <c r="C241" s="1148"/>
      <c r="D241" s="1192"/>
      <c r="E241" s="1148"/>
      <c r="F241" s="1148"/>
      <c r="G241" s="1125"/>
      <c r="H241" s="1125"/>
      <c r="I241" s="1125"/>
      <c r="J241" s="1126"/>
      <c r="K241" s="1126"/>
      <c r="L241" s="1125"/>
      <c r="M241" s="1125"/>
      <c r="N241" s="1125"/>
      <c r="O241" s="1125"/>
      <c r="P241" s="1125"/>
      <c r="Q241" s="1125"/>
      <c r="R241" s="1125"/>
      <c r="S241" s="1125"/>
      <c r="T241" s="1125"/>
      <c r="U241" s="1125"/>
      <c r="V241" s="1125"/>
      <c r="W241" s="1125"/>
      <c r="X241" s="1125"/>
    </row>
    <row r="242" spans="1:24">
      <c r="A242" s="1192"/>
      <c r="B242" s="1148"/>
      <c r="C242" s="1148"/>
      <c r="D242" s="1192"/>
      <c r="E242" s="1148"/>
      <c r="F242" s="1148"/>
      <c r="G242" s="1125"/>
      <c r="H242" s="1125"/>
      <c r="I242" s="1125"/>
      <c r="J242" s="1126"/>
      <c r="K242" s="1126"/>
      <c r="L242" s="1125"/>
      <c r="M242" s="1125"/>
      <c r="N242" s="1125"/>
      <c r="O242" s="1125"/>
      <c r="P242" s="1125"/>
      <c r="Q242" s="1125"/>
      <c r="R242" s="1125"/>
      <c r="S242" s="1125"/>
      <c r="T242" s="1125"/>
      <c r="U242" s="1125"/>
      <c r="V242" s="1125"/>
      <c r="W242" s="1125"/>
      <c r="X242" s="1125"/>
    </row>
    <row r="243" spans="1:24">
      <c r="A243" s="1192"/>
      <c r="B243" s="1148"/>
      <c r="C243" s="1148"/>
      <c r="D243" s="1192"/>
      <c r="E243" s="1148"/>
      <c r="F243" s="1148"/>
      <c r="G243" s="1125"/>
      <c r="H243" s="1125"/>
      <c r="I243" s="1125"/>
      <c r="J243" s="1126"/>
      <c r="K243" s="1126"/>
      <c r="L243" s="1125"/>
      <c r="M243" s="1125"/>
      <c r="N243" s="1125"/>
      <c r="O243" s="1125"/>
      <c r="P243" s="1125"/>
      <c r="Q243" s="1125"/>
      <c r="R243" s="1125"/>
      <c r="S243" s="1125"/>
      <c r="T243" s="1125"/>
      <c r="U243" s="1125"/>
      <c r="V243" s="1125"/>
      <c r="W243" s="1125"/>
      <c r="X243" s="1125"/>
    </row>
    <row r="244" spans="1:24">
      <c r="A244" s="1192"/>
      <c r="B244" s="1148"/>
      <c r="C244" s="1148"/>
      <c r="D244" s="1192"/>
      <c r="E244" s="1148"/>
      <c r="F244" s="1148"/>
      <c r="G244" s="1125"/>
      <c r="H244" s="1125"/>
      <c r="I244" s="1125"/>
      <c r="J244" s="1126"/>
      <c r="K244" s="1126"/>
      <c r="L244" s="1125"/>
      <c r="M244" s="1125"/>
      <c r="N244" s="1125"/>
      <c r="O244" s="1125"/>
      <c r="P244" s="1125"/>
      <c r="Q244" s="1125"/>
      <c r="R244" s="1125"/>
      <c r="S244" s="1125"/>
      <c r="T244" s="1125"/>
      <c r="U244" s="1125"/>
      <c r="V244" s="1125"/>
      <c r="W244" s="1125"/>
      <c r="X244" s="1125"/>
    </row>
    <row r="245" spans="1:24">
      <c r="A245" s="1192"/>
      <c r="B245" s="1148"/>
      <c r="C245" s="1148"/>
      <c r="D245" s="1192"/>
      <c r="E245" s="1148"/>
      <c r="F245" s="1148"/>
      <c r="G245" s="1125"/>
      <c r="H245" s="1125"/>
      <c r="I245" s="1125"/>
      <c r="J245" s="1126"/>
      <c r="K245" s="1126"/>
      <c r="L245" s="1125"/>
      <c r="M245" s="1125"/>
      <c r="N245" s="1125"/>
      <c r="O245" s="1125"/>
      <c r="P245" s="1125"/>
      <c r="Q245" s="1125"/>
      <c r="R245" s="1125"/>
      <c r="S245" s="1125"/>
      <c r="T245" s="1125"/>
      <c r="U245" s="1125"/>
      <c r="V245" s="1125"/>
      <c r="W245" s="1125"/>
      <c r="X245" s="1125"/>
    </row>
    <row r="246" spans="1:24">
      <c r="A246" s="1192"/>
      <c r="B246" s="1148"/>
      <c r="C246" s="1148"/>
      <c r="D246" s="1192"/>
      <c r="E246" s="1148"/>
      <c r="F246" s="1148"/>
      <c r="G246" s="1125"/>
      <c r="H246" s="1125"/>
      <c r="I246" s="1125"/>
      <c r="J246" s="1126"/>
      <c r="K246" s="1126"/>
      <c r="L246" s="1125"/>
      <c r="M246" s="1125"/>
      <c r="N246" s="1125"/>
      <c r="O246" s="1125"/>
      <c r="P246" s="1125"/>
      <c r="Q246" s="1125"/>
      <c r="R246" s="1125"/>
      <c r="S246" s="1125"/>
      <c r="T246" s="1125"/>
      <c r="U246" s="1125"/>
      <c r="V246" s="1125"/>
      <c r="W246" s="1125"/>
      <c r="X246" s="1125"/>
    </row>
    <row r="247" spans="1:24">
      <c r="A247" s="1192"/>
      <c r="B247" s="1148"/>
      <c r="C247" s="1148"/>
      <c r="D247" s="1192"/>
      <c r="E247" s="1148"/>
      <c r="F247" s="1148"/>
      <c r="G247" s="1125"/>
      <c r="H247" s="1125"/>
      <c r="I247" s="1125"/>
      <c r="J247" s="1126"/>
      <c r="K247" s="1126"/>
      <c r="L247" s="1125"/>
      <c r="M247" s="1125"/>
      <c r="N247" s="1125"/>
      <c r="O247" s="1125"/>
      <c r="P247" s="1125"/>
      <c r="Q247" s="1125"/>
      <c r="R247" s="1125"/>
      <c r="S247" s="1125"/>
      <c r="T247" s="1125"/>
      <c r="U247" s="1125"/>
      <c r="V247" s="1125"/>
      <c r="W247" s="1125"/>
      <c r="X247" s="1125"/>
    </row>
    <row r="248" spans="1:24">
      <c r="A248" s="1192"/>
      <c r="B248" s="1148"/>
      <c r="C248" s="1148"/>
      <c r="D248" s="1192"/>
      <c r="E248" s="1148"/>
      <c r="F248" s="1148"/>
      <c r="G248" s="1125"/>
      <c r="H248" s="1125"/>
      <c r="I248" s="1125"/>
      <c r="J248" s="1126"/>
      <c r="K248" s="1126"/>
      <c r="L248" s="1125"/>
      <c r="M248" s="1125"/>
      <c r="N248" s="1125"/>
      <c r="O248" s="1125"/>
      <c r="P248" s="1125"/>
      <c r="Q248" s="1125"/>
      <c r="R248" s="1125"/>
      <c r="S248" s="1125"/>
      <c r="T248" s="1125"/>
      <c r="U248" s="1125"/>
      <c r="V248" s="1125"/>
      <c r="W248" s="1125"/>
      <c r="X248" s="1125"/>
    </row>
    <row r="249" spans="1:24">
      <c r="A249" s="1192"/>
      <c r="B249" s="1148"/>
      <c r="C249" s="1148"/>
      <c r="D249" s="1192"/>
      <c r="E249" s="1148"/>
      <c r="F249" s="1148"/>
      <c r="G249" s="1125"/>
      <c r="H249" s="1125"/>
      <c r="I249" s="1125"/>
      <c r="J249" s="1126"/>
      <c r="K249" s="1126"/>
      <c r="L249" s="1125"/>
      <c r="M249" s="1125"/>
      <c r="N249" s="1125"/>
      <c r="O249" s="1125"/>
      <c r="P249" s="1125"/>
      <c r="Q249" s="1125"/>
      <c r="R249" s="1125"/>
      <c r="S249" s="1125"/>
      <c r="T249" s="1125"/>
      <c r="U249" s="1125"/>
      <c r="V249" s="1125"/>
      <c r="W249" s="1125"/>
      <c r="X249" s="1125"/>
    </row>
    <row r="250" spans="1:24">
      <c r="A250" s="1192"/>
      <c r="B250" s="1148"/>
      <c r="C250" s="1148"/>
      <c r="D250" s="1192"/>
      <c r="E250" s="1148"/>
      <c r="F250" s="1148"/>
      <c r="G250" s="1125"/>
      <c r="H250" s="1125"/>
      <c r="I250" s="1125"/>
      <c r="J250" s="1126"/>
      <c r="K250" s="1126"/>
      <c r="L250" s="1125"/>
      <c r="M250" s="1125"/>
      <c r="N250" s="1125"/>
      <c r="O250" s="1125"/>
      <c r="P250" s="1125"/>
      <c r="Q250" s="1125"/>
      <c r="R250" s="1125"/>
      <c r="S250" s="1125"/>
      <c r="T250" s="1125"/>
      <c r="U250" s="1125"/>
      <c r="V250" s="1125"/>
      <c r="W250" s="1125"/>
      <c r="X250" s="1125"/>
    </row>
    <row r="251" spans="1:24">
      <c r="A251" s="1192"/>
      <c r="B251" s="1148"/>
      <c r="C251" s="1148"/>
      <c r="D251" s="1192"/>
      <c r="E251" s="1148"/>
      <c r="F251" s="1148"/>
      <c r="G251" s="1125"/>
      <c r="H251" s="1125"/>
      <c r="I251" s="1125"/>
      <c r="J251" s="1126"/>
      <c r="K251" s="1126"/>
      <c r="L251" s="1125"/>
      <c r="M251" s="1125"/>
      <c r="N251" s="1125"/>
      <c r="O251" s="1125"/>
      <c r="P251" s="1125"/>
      <c r="Q251" s="1125"/>
      <c r="R251" s="1125"/>
      <c r="S251" s="1125"/>
      <c r="T251" s="1125"/>
      <c r="U251" s="1125"/>
      <c r="V251" s="1125"/>
      <c r="W251" s="1125"/>
      <c r="X251" s="1125"/>
    </row>
    <row r="252" spans="1:24">
      <c r="A252" s="1192"/>
      <c r="B252" s="1148"/>
      <c r="C252" s="1148"/>
      <c r="D252" s="1192"/>
      <c r="E252" s="1148"/>
      <c r="F252" s="1148"/>
      <c r="G252" s="1125"/>
      <c r="H252" s="1125"/>
      <c r="I252" s="1125"/>
      <c r="J252" s="1126"/>
      <c r="K252" s="1126"/>
      <c r="L252" s="1125"/>
      <c r="M252" s="1125"/>
      <c r="N252" s="1125"/>
      <c r="O252" s="1125"/>
      <c r="P252" s="1125"/>
      <c r="Q252" s="1125"/>
      <c r="R252" s="1125"/>
      <c r="S252" s="1125"/>
      <c r="T252" s="1125"/>
      <c r="U252" s="1125"/>
      <c r="V252" s="1125"/>
      <c r="W252" s="1125"/>
      <c r="X252" s="1125"/>
    </row>
    <row r="253" spans="1:24">
      <c r="A253" s="1192"/>
      <c r="B253" s="1148"/>
      <c r="C253" s="1148"/>
      <c r="D253" s="1192"/>
      <c r="E253" s="1148"/>
      <c r="F253" s="1148"/>
      <c r="G253" s="1125"/>
      <c r="H253" s="1125"/>
      <c r="I253" s="1125"/>
      <c r="J253" s="1126"/>
      <c r="K253" s="1126"/>
      <c r="L253" s="1125"/>
      <c r="M253" s="1125"/>
      <c r="N253" s="1125"/>
      <c r="O253" s="1125"/>
      <c r="P253" s="1125"/>
      <c r="Q253" s="1125"/>
      <c r="R253" s="1125"/>
      <c r="S253" s="1125"/>
      <c r="T253" s="1125"/>
      <c r="U253" s="1125"/>
      <c r="V253" s="1125"/>
      <c r="W253" s="1125"/>
      <c r="X253" s="1125"/>
    </row>
    <row r="254" spans="1:24">
      <c r="A254" s="1192"/>
      <c r="B254" s="1148"/>
      <c r="C254" s="1148"/>
      <c r="D254" s="1192"/>
      <c r="E254" s="1148"/>
      <c r="F254" s="1148"/>
      <c r="G254" s="1125"/>
      <c r="H254" s="1125"/>
      <c r="I254" s="1125"/>
      <c r="J254" s="1126"/>
      <c r="K254" s="1126"/>
      <c r="L254" s="1125"/>
      <c r="M254" s="1125"/>
      <c r="N254" s="1125"/>
      <c r="O254" s="1125"/>
      <c r="P254" s="1125"/>
      <c r="Q254" s="1125"/>
      <c r="R254" s="1125"/>
      <c r="S254" s="1125"/>
      <c r="T254" s="1125"/>
      <c r="U254" s="1125"/>
      <c r="V254" s="1125"/>
      <c r="W254" s="1125"/>
      <c r="X254" s="1125"/>
    </row>
    <row r="255" spans="1:24">
      <c r="A255" s="1192"/>
      <c r="B255" s="1148"/>
      <c r="C255" s="1148"/>
      <c r="D255" s="1192"/>
      <c r="E255" s="1148"/>
      <c r="F255" s="1148"/>
      <c r="G255" s="1125"/>
      <c r="H255" s="1125"/>
      <c r="I255" s="1125"/>
      <c r="J255" s="1126"/>
      <c r="K255" s="1126"/>
      <c r="L255" s="1125"/>
      <c r="M255" s="1125"/>
      <c r="N255" s="1125"/>
      <c r="O255" s="1125"/>
      <c r="P255" s="1125"/>
      <c r="Q255" s="1125"/>
      <c r="R255" s="1125"/>
      <c r="S255" s="1125"/>
      <c r="T255" s="1125"/>
      <c r="U255" s="1125"/>
      <c r="V255" s="1125"/>
      <c r="W255" s="1125"/>
      <c r="X255" s="1125"/>
    </row>
    <row r="256" spans="1:24">
      <c r="A256" s="1192"/>
      <c r="B256" s="1148"/>
      <c r="C256" s="1148"/>
      <c r="D256" s="1192"/>
      <c r="E256" s="1148"/>
      <c r="F256" s="1148"/>
      <c r="G256" s="1125"/>
      <c r="H256" s="1125"/>
      <c r="I256" s="1125"/>
      <c r="J256" s="1126"/>
      <c r="K256" s="1126"/>
      <c r="L256" s="1125"/>
      <c r="M256" s="1125"/>
      <c r="N256" s="1125"/>
      <c r="O256" s="1125"/>
      <c r="P256" s="1125"/>
      <c r="Q256" s="1125"/>
      <c r="R256" s="1125"/>
      <c r="S256" s="1125"/>
      <c r="T256" s="1125"/>
      <c r="U256" s="1125"/>
      <c r="V256" s="1125"/>
      <c r="W256" s="1125"/>
      <c r="X256" s="1125"/>
    </row>
    <row r="257" spans="1:24">
      <c r="A257" s="1192"/>
      <c r="B257" s="1148"/>
      <c r="C257" s="1148"/>
      <c r="D257" s="1192"/>
      <c r="E257" s="1148"/>
      <c r="F257" s="1148"/>
      <c r="G257" s="1125"/>
      <c r="H257" s="1125"/>
      <c r="I257" s="1125"/>
      <c r="J257" s="1126"/>
      <c r="K257" s="1126"/>
      <c r="L257" s="1125"/>
      <c r="M257" s="1125"/>
      <c r="N257" s="1125"/>
      <c r="O257" s="1125"/>
      <c r="P257" s="1125"/>
      <c r="Q257" s="1125"/>
      <c r="R257" s="1125"/>
      <c r="S257" s="1125"/>
      <c r="T257" s="1125"/>
      <c r="U257" s="1125"/>
      <c r="V257" s="1125"/>
      <c r="W257" s="1125"/>
      <c r="X257" s="1125"/>
    </row>
    <row r="258" spans="1:24">
      <c r="A258" s="1192"/>
      <c r="B258" s="1148"/>
      <c r="C258" s="1148"/>
      <c r="D258" s="1192"/>
      <c r="E258" s="1148"/>
      <c r="F258" s="1148"/>
      <c r="G258" s="1125"/>
      <c r="H258" s="1125"/>
      <c r="I258" s="1125"/>
      <c r="J258" s="1126"/>
      <c r="K258" s="1126"/>
      <c r="L258" s="1125"/>
      <c r="M258" s="1125"/>
      <c r="N258" s="1125"/>
      <c r="O258" s="1125"/>
      <c r="P258" s="1125"/>
      <c r="Q258" s="1125"/>
      <c r="R258" s="1125"/>
      <c r="S258" s="1125"/>
      <c r="T258" s="1125"/>
      <c r="U258" s="1125"/>
      <c r="V258" s="1125"/>
      <c r="W258" s="1125"/>
      <c r="X258" s="1125"/>
    </row>
    <row r="259" spans="1:24">
      <c r="A259" s="1192"/>
      <c r="B259" s="1148"/>
      <c r="C259" s="1148"/>
      <c r="D259" s="1192"/>
      <c r="E259" s="1148"/>
      <c r="F259" s="1148"/>
      <c r="G259" s="1125"/>
      <c r="H259" s="1125"/>
      <c r="I259" s="1125"/>
      <c r="J259" s="1126"/>
      <c r="K259" s="1126"/>
      <c r="L259" s="1125"/>
      <c r="M259" s="1125"/>
      <c r="N259" s="1125"/>
      <c r="O259" s="1125"/>
      <c r="P259" s="1125"/>
      <c r="Q259" s="1125"/>
      <c r="R259" s="1125"/>
      <c r="S259" s="1125"/>
      <c r="T259" s="1125"/>
      <c r="U259" s="1125"/>
      <c r="V259" s="1125"/>
      <c r="W259" s="1125"/>
      <c r="X259" s="1125"/>
    </row>
    <row r="260" spans="1:24">
      <c r="A260" s="1192"/>
      <c r="B260" s="1148"/>
      <c r="C260" s="1148"/>
      <c r="D260" s="1192"/>
      <c r="E260" s="1148"/>
      <c r="F260" s="1148"/>
      <c r="G260" s="1125"/>
      <c r="H260" s="1125"/>
      <c r="I260" s="1125"/>
      <c r="J260" s="1126"/>
      <c r="K260" s="1126"/>
      <c r="L260" s="1125"/>
      <c r="M260" s="1125"/>
      <c r="N260" s="1125"/>
      <c r="O260" s="1125"/>
      <c r="P260" s="1125"/>
      <c r="Q260" s="1125"/>
      <c r="R260" s="1125"/>
      <c r="S260" s="1125"/>
      <c r="T260" s="1125"/>
      <c r="U260" s="1125"/>
      <c r="V260" s="1125"/>
      <c r="W260" s="1125"/>
      <c r="X260" s="1125"/>
    </row>
    <row r="261" spans="1:24">
      <c r="A261" s="1192"/>
      <c r="B261" s="1148"/>
      <c r="C261" s="1148"/>
      <c r="D261" s="1192"/>
      <c r="E261" s="1148"/>
      <c r="F261" s="1148"/>
      <c r="G261" s="1125"/>
      <c r="H261" s="1125"/>
      <c r="I261" s="1125"/>
      <c r="J261" s="1126"/>
      <c r="K261" s="1126"/>
      <c r="L261" s="1125"/>
      <c r="M261" s="1125"/>
      <c r="N261" s="1125"/>
      <c r="O261" s="1125"/>
      <c r="P261" s="1125"/>
      <c r="Q261" s="1125"/>
      <c r="R261" s="1125"/>
      <c r="S261" s="1125"/>
      <c r="T261" s="1125"/>
      <c r="U261" s="1125"/>
      <c r="V261" s="1125"/>
      <c r="W261" s="1125"/>
      <c r="X261" s="1125"/>
    </row>
    <row r="262" spans="1:24">
      <c r="A262" s="1192"/>
      <c r="B262" s="1148"/>
      <c r="C262" s="1148"/>
      <c r="D262" s="1192"/>
      <c r="E262" s="1148"/>
      <c r="F262" s="1148"/>
      <c r="G262" s="1125"/>
      <c r="H262" s="1125"/>
      <c r="I262" s="1125"/>
      <c r="J262" s="1126"/>
      <c r="K262" s="1126"/>
      <c r="L262" s="1125"/>
      <c r="M262" s="1125"/>
      <c r="N262" s="1125"/>
      <c r="O262" s="1125"/>
      <c r="P262" s="1125"/>
      <c r="Q262" s="1125"/>
      <c r="R262" s="1125"/>
      <c r="S262" s="1125"/>
      <c r="T262" s="1125"/>
      <c r="U262" s="1125"/>
      <c r="V262" s="1125"/>
      <c r="W262" s="1125"/>
      <c r="X262" s="1125"/>
    </row>
    <row r="263" spans="1:24">
      <c r="A263" s="1192"/>
      <c r="B263" s="1148"/>
      <c r="C263" s="1148"/>
      <c r="D263" s="1192"/>
      <c r="E263" s="1148"/>
      <c r="F263" s="1148"/>
      <c r="G263" s="1125"/>
      <c r="H263" s="1125"/>
      <c r="I263" s="1125"/>
      <c r="J263" s="1126"/>
      <c r="K263" s="1126"/>
      <c r="L263" s="1125"/>
      <c r="M263" s="1125"/>
      <c r="N263" s="1125"/>
      <c r="O263" s="1125"/>
      <c r="P263" s="1125"/>
      <c r="Q263" s="1125"/>
      <c r="R263" s="1125"/>
      <c r="S263" s="1125"/>
      <c r="T263" s="1125"/>
      <c r="U263" s="1125"/>
      <c r="V263" s="1125"/>
      <c r="W263" s="1125"/>
      <c r="X263" s="1125"/>
    </row>
    <row r="264" spans="1:24">
      <c r="A264" s="1192"/>
      <c r="B264" s="1148"/>
      <c r="C264" s="1148"/>
      <c r="D264" s="1192"/>
      <c r="E264" s="1148"/>
      <c r="F264" s="1148"/>
      <c r="G264" s="1125"/>
      <c r="H264" s="1125"/>
      <c r="I264" s="1125"/>
      <c r="J264" s="1126"/>
      <c r="K264" s="1126"/>
      <c r="L264" s="1125"/>
      <c r="M264" s="1125"/>
      <c r="N264" s="1125"/>
      <c r="O264" s="1125"/>
      <c r="P264" s="1125"/>
      <c r="Q264" s="1125"/>
      <c r="R264" s="1125"/>
      <c r="S264" s="1125"/>
      <c r="T264" s="1125"/>
      <c r="U264" s="1125"/>
      <c r="V264" s="1125"/>
      <c r="W264" s="1125"/>
      <c r="X264" s="1125"/>
    </row>
    <row r="265" spans="1:24">
      <c r="A265" s="1192"/>
      <c r="B265" s="1148"/>
      <c r="C265" s="1148"/>
      <c r="D265" s="1192"/>
      <c r="E265" s="1148"/>
      <c r="F265" s="1148"/>
      <c r="G265" s="1125"/>
      <c r="H265" s="1125"/>
      <c r="I265" s="1125"/>
      <c r="J265" s="1126"/>
      <c r="K265" s="1126"/>
      <c r="L265" s="1125"/>
      <c r="M265" s="1125"/>
      <c r="N265" s="1125"/>
      <c r="O265" s="1125"/>
      <c r="P265" s="1125"/>
      <c r="Q265" s="1125"/>
      <c r="R265" s="1125"/>
      <c r="S265" s="1125"/>
      <c r="T265" s="1125"/>
      <c r="U265" s="1125"/>
      <c r="V265" s="1125"/>
      <c r="W265" s="1125"/>
      <c r="X265" s="1125"/>
    </row>
    <row r="266" spans="1:24">
      <c r="A266" s="1192"/>
      <c r="B266" s="1148"/>
      <c r="C266" s="1148"/>
      <c r="D266" s="1192"/>
      <c r="E266" s="1148"/>
      <c r="F266" s="1148"/>
      <c r="G266" s="1125"/>
      <c r="H266" s="1125"/>
      <c r="I266" s="1125"/>
      <c r="J266" s="1126"/>
      <c r="K266" s="1126"/>
      <c r="L266" s="1125"/>
      <c r="M266" s="1125"/>
      <c r="N266" s="1125"/>
      <c r="O266" s="1125"/>
      <c r="P266" s="1125"/>
      <c r="Q266" s="1125"/>
      <c r="R266" s="1125"/>
      <c r="S266" s="1125"/>
      <c r="T266" s="1125"/>
      <c r="U266" s="1125"/>
      <c r="V266" s="1125"/>
      <c r="W266" s="1125"/>
      <c r="X266" s="1125"/>
    </row>
    <row r="267" spans="1:24">
      <c r="A267" s="1192"/>
      <c r="B267" s="1148"/>
      <c r="C267" s="1148"/>
      <c r="D267" s="1192"/>
      <c r="E267" s="1148"/>
      <c r="F267" s="1148"/>
      <c r="G267" s="1125"/>
      <c r="H267" s="1125"/>
      <c r="I267" s="1125"/>
      <c r="J267" s="1126"/>
      <c r="K267" s="1126"/>
      <c r="L267" s="1125"/>
      <c r="M267" s="1125"/>
      <c r="N267" s="1125"/>
      <c r="O267" s="1125"/>
      <c r="P267" s="1125"/>
      <c r="Q267" s="1125"/>
      <c r="R267" s="1125"/>
      <c r="S267" s="1125"/>
      <c r="T267" s="1125"/>
      <c r="U267" s="1125"/>
      <c r="V267" s="1125"/>
      <c r="W267" s="1125"/>
      <c r="X267" s="1125"/>
    </row>
    <row r="268" spans="1:24">
      <c r="A268" s="1192"/>
      <c r="B268" s="1148"/>
      <c r="C268" s="1148"/>
      <c r="D268" s="1192"/>
      <c r="E268" s="1148"/>
      <c r="F268" s="1148"/>
      <c r="G268" s="1125"/>
      <c r="H268" s="1125"/>
      <c r="I268" s="1125"/>
      <c r="J268" s="1126"/>
      <c r="K268" s="1126"/>
      <c r="L268" s="1125"/>
      <c r="M268" s="1125"/>
      <c r="N268" s="1125"/>
      <c r="O268" s="1125"/>
      <c r="P268" s="1125"/>
      <c r="Q268" s="1125"/>
      <c r="R268" s="1125"/>
      <c r="S268" s="1125"/>
      <c r="T268" s="1125"/>
      <c r="U268" s="1125"/>
      <c r="V268" s="1125"/>
      <c r="W268" s="1125"/>
      <c r="X268" s="1125"/>
    </row>
    <row r="269" spans="1:24">
      <c r="A269" s="1192"/>
      <c r="B269" s="1148"/>
      <c r="C269" s="1148"/>
      <c r="D269" s="1192"/>
      <c r="E269" s="1148"/>
      <c r="F269" s="1148"/>
      <c r="G269" s="1125"/>
      <c r="H269" s="1125"/>
      <c r="I269" s="1125"/>
      <c r="J269" s="1126"/>
      <c r="K269" s="1126"/>
      <c r="L269" s="1125"/>
      <c r="M269" s="1125"/>
      <c r="N269" s="1125"/>
      <c r="O269" s="1125"/>
      <c r="P269" s="1125"/>
      <c r="Q269" s="1125"/>
      <c r="R269" s="1125"/>
      <c r="S269" s="1125"/>
      <c r="T269" s="1125"/>
      <c r="U269" s="1125"/>
      <c r="V269" s="1125"/>
      <c r="W269" s="1125"/>
      <c r="X269" s="1125"/>
    </row>
    <row r="270" spans="1:24">
      <c r="A270" s="1192"/>
      <c r="B270" s="1148"/>
      <c r="C270" s="1148"/>
      <c r="D270" s="1192"/>
      <c r="E270" s="1148"/>
      <c r="F270" s="1148"/>
      <c r="G270" s="1125"/>
      <c r="H270" s="1125"/>
      <c r="I270" s="1125"/>
      <c r="J270" s="1126"/>
      <c r="K270" s="1126"/>
      <c r="L270" s="1125"/>
      <c r="M270" s="1125"/>
      <c r="N270" s="1125"/>
      <c r="O270" s="1125"/>
      <c r="P270" s="1125"/>
      <c r="Q270" s="1125"/>
      <c r="R270" s="1125"/>
      <c r="S270" s="1125"/>
      <c r="T270" s="1125"/>
      <c r="U270" s="1125"/>
      <c r="V270" s="1125"/>
      <c r="W270" s="1125"/>
      <c r="X270" s="1125"/>
    </row>
    <row r="271" spans="1:24">
      <c r="A271" s="1192"/>
      <c r="B271" s="1148"/>
      <c r="C271" s="1148"/>
      <c r="D271" s="1192"/>
      <c r="E271" s="1148"/>
      <c r="F271" s="1148"/>
      <c r="G271" s="1125"/>
      <c r="H271" s="1125"/>
      <c r="I271" s="1125"/>
      <c r="J271" s="1126"/>
      <c r="K271" s="1126"/>
      <c r="L271" s="1125"/>
      <c r="M271" s="1125"/>
      <c r="N271" s="1125"/>
      <c r="O271" s="1125"/>
      <c r="P271" s="1125"/>
      <c r="Q271" s="1125"/>
      <c r="R271" s="1125"/>
      <c r="S271" s="1125"/>
      <c r="T271" s="1125"/>
      <c r="U271" s="1125"/>
      <c r="V271" s="1125"/>
      <c r="W271" s="1125"/>
      <c r="X271" s="1125"/>
    </row>
    <row r="272" spans="1:24">
      <c r="A272" s="1192"/>
      <c r="B272" s="1148"/>
      <c r="C272" s="1148"/>
      <c r="D272" s="1192"/>
      <c r="E272" s="1148"/>
      <c r="F272" s="1148"/>
      <c r="G272" s="1125"/>
      <c r="H272" s="1125"/>
      <c r="I272" s="1125"/>
      <c r="J272" s="1126"/>
      <c r="K272" s="1126"/>
      <c r="L272" s="1125"/>
      <c r="M272" s="1125"/>
      <c r="N272" s="1125"/>
      <c r="O272" s="1125"/>
      <c r="P272" s="1125"/>
      <c r="Q272" s="1125"/>
      <c r="R272" s="1125"/>
      <c r="S272" s="1125"/>
      <c r="T272" s="1125"/>
      <c r="U272" s="1125"/>
      <c r="V272" s="1125"/>
      <c r="W272" s="1125"/>
      <c r="X272" s="1125"/>
    </row>
    <row r="273" spans="1:24">
      <c r="A273" s="1192"/>
      <c r="B273" s="1148"/>
      <c r="C273" s="1148"/>
      <c r="D273" s="1192"/>
      <c r="E273" s="1148"/>
      <c r="F273" s="1148"/>
      <c r="G273" s="1125"/>
      <c r="H273" s="1125"/>
      <c r="I273" s="1125"/>
      <c r="J273" s="1126"/>
      <c r="K273" s="1126"/>
      <c r="L273" s="1125"/>
      <c r="M273" s="1125"/>
      <c r="N273" s="1125"/>
      <c r="O273" s="1125"/>
      <c r="P273" s="1125"/>
      <c r="Q273" s="1125"/>
      <c r="R273" s="1125"/>
      <c r="S273" s="1125"/>
      <c r="T273" s="1125"/>
      <c r="U273" s="1125"/>
      <c r="V273" s="1125"/>
      <c r="W273" s="1125"/>
      <c r="X273" s="1125"/>
    </row>
  </sheetData>
  <mergeCells count="5">
    <mergeCell ref="A1:F1"/>
    <mergeCell ref="A2:F2"/>
    <mergeCell ref="A3:F3"/>
    <mergeCell ref="A4:F4"/>
    <mergeCell ref="A5:F5"/>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0"/>
  <sheetViews>
    <sheetView showGridLines="0" zoomScaleNormal="100" zoomScaleSheetLayoutView="69" workbookViewId="0">
      <selection activeCell="D24" sqref="D24"/>
    </sheetView>
  </sheetViews>
  <sheetFormatPr baseColWidth="10" defaultColWidth="11.42578125" defaultRowHeight="12.75"/>
  <cols>
    <col min="1" max="1" width="2.7109375" style="1" customWidth="1"/>
    <col min="2" max="2" width="66.28515625" style="1" customWidth="1"/>
    <col min="3" max="3" width="10.140625" style="1" customWidth="1"/>
    <col min="4" max="4" width="16.28515625" style="1" customWidth="1"/>
    <col min="5" max="5" width="2.7109375" style="1" customWidth="1"/>
    <col min="6" max="7" width="14.85546875" style="1" bestFit="1" customWidth="1"/>
    <col min="8" max="16384" width="11.42578125" style="1"/>
  </cols>
  <sheetData>
    <row r="1" spans="1:6" ht="15.75">
      <c r="A1" s="1533"/>
      <c r="B1" s="1534"/>
      <c r="C1" s="1534"/>
      <c r="D1" s="1534"/>
      <c r="E1" s="1535"/>
    </row>
    <row r="2" spans="1:6">
      <c r="A2" s="1528" t="s">
        <v>79</v>
      </c>
      <c r="B2" s="1529"/>
      <c r="C2" s="1529"/>
      <c r="D2" s="1529"/>
      <c r="E2" s="1530"/>
    </row>
    <row r="3" spans="1:6">
      <c r="A3" s="1528" t="s">
        <v>52</v>
      </c>
      <c r="B3" s="1529"/>
      <c r="C3" s="1529"/>
      <c r="D3" s="1529"/>
      <c r="E3" s="1530"/>
    </row>
    <row r="4" spans="1:6">
      <c r="A4" s="1544" t="s">
        <v>53</v>
      </c>
      <c r="B4" s="1545"/>
      <c r="C4" s="1545"/>
      <c r="D4" s="1545"/>
      <c r="E4" s="1546"/>
    </row>
    <row r="5" spans="1:6" ht="13.5" thickBot="1">
      <c r="A5" s="1547"/>
      <c r="B5" s="1548"/>
      <c r="C5" s="1548"/>
      <c r="D5" s="1548"/>
      <c r="E5" s="1549"/>
    </row>
    <row r="6" spans="1:6">
      <c r="A6" s="1539"/>
      <c r="B6" s="1540"/>
      <c r="C6" s="1540"/>
      <c r="D6" s="1540"/>
      <c r="E6" s="215"/>
    </row>
    <row r="7" spans="1:6">
      <c r="A7" s="1528" t="s">
        <v>143</v>
      </c>
      <c r="B7" s="1529"/>
      <c r="C7" s="1529"/>
      <c r="D7" s="1529"/>
      <c r="E7" s="1530"/>
    </row>
    <row r="8" spans="1:6">
      <c r="A8" s="194"/>
      <c r="B8" s="195"/>
      <c r="C8" s="196"/>
      <c r="D8" s="196"/>
      <c r="E8" s="193"/>
    </row>
    <row r="9" spans="1:6">
      <c r="A9" s="194"/>
      <c r="B9" s="195"/>
      <c r="C9" s="196"/>
      <c r="D9" s="196"/>
      <c r="E9" s="193"/>
    </row>
    <row r="10" spans="1:6">
      <c r="A10" s="194"/>
      <c r="B10" s="195" t="s">
        <v>3</v>
      </c>
      <c r="C10" s="196"/>
      <c r="D10" s="200" t="s">
        <v>12</v>
      </c>
      <c r="E10" s="193"/>
    </row>
    <row r="11" spans="1:6">
      <c r="A11" s="197"/>
      <c r="B11" s="198"/>
      <c r="C11" s="199"/>
      <c r="D11" s="199"/>
      <c r="E11" s="193"/>
    </row>
    <row r="12" spans="1:6">
      <c r="A12" s="197"/>
      <c r="B12" s="199"/>
      <c r="C12" s="196"/>
      <c r="D12" s="199"/>
      <c r="E12" s="193"/>
    </row>
    <row r="13" spans="1:6">
      <c r="A13" s="216" t="s">
        <v>81</v>
      </c>
      <c r="B13" s="198"/>
      <c r="C13" s="199"/>
      <c r="D13" s="201"/>
      <c r="E13" s="193"/>
    </row>
    <row r="14" spans="1:6">
      <c r="A14" s="217"/>
      <c r="B14" s="199" t="s">
        <v>144</v>
      </c>
      <c r="C14" s="199"/>
      <c r="D14" s="201">
        <v>727747</v>
      </c>
      <c r="E14" s="193"/>
      <c r="F14" s="2"/>
    </row>
    <row r="15" spans="1:6">
      <c r="A15" s="197"/>
      <c r="B15" s="198" t="s">
        <v>145</v>
      </c>
      <c r="C15" s="199"/>
      <c r="D15" s="201">
        <v>0</v>
      </c>
      <c r="E15" s="193"/>
    </row>
    <row r="16" spans="1:6">
      <c r="A16" s="197"/>
      <c r="B16" s="198" t="s">
        <v>146</v>
      </c>
      <c r="C16" s="199"/>
      <c r="D16" s="201">
        <v>214621.44</v>
      </c>
      <c r="E16" s="193"/>
    </row>
    <row r="17" spans="1:7">
      <c r="A17" s="218"/>
      <c r="B17" s="199" t="s">
        <v>147</v>
      </c>
      <c r="C17" s="199"/>
      <c r="D17" s="201">
        <v>351643804.76999998</v>
      </c>
      <c r="E17" s="193"/>
    </row>
    <row r="18" spans="1:7" ht="9.75" customHeight="1">
      <c r="A18" s="197"/>
      <c r="B18" s="203"/>
      <c r="C18" s="199"/>
      <c r="D18" s="201"/>
      <c r="E18" s="193"/>
    </row>
    <row r="19" spans="1:7">
      <c r="A19" s="216" t="s">
        <v>148</v>
      </c>
      <c r="B19" s="219"/>
      <c r="C19" s="199"/>
      <c r="D19" s="201">
        <v>0</v>
      </c>
      <c r="E19" s="193"/>
      <c r="F19" s="220"/>
    </row>
    <row r="20" spans="1:7">
      <c r="A20" s="216" t="s">
        <v>149</v>
      </c>
      <c r="B20" s="219"/>
      <c r="C20" s="199"/>
      <c r="D20" s="201">
        <v>194733</v>
      </c>
      <c r="E20" s="193"/>
      <c r="F20" s="220"/>
    </row>
    <row r="21" spans="1:7" ht="27.75" customHeight="1">
      <c r="A21" s="1542" t="s">
        <v>150</v>
      </c>
      <c r="B21" s="1543"/>
      <c r="C21" s="199"/>
      <c r="D21" s="201">
        <v>0</v>
      </c>
      <c r="E21" s="193"/>
      <c r="F21" s="220"/>
    </row>
    <row r="22" spans="1:7" ht="14.25">
      <c r="A22" s="197"/>
      <c r="B22" s="199"/>
      <c r="C22" s="199"/>
      <c r="D22" s="201"/>
      <c r="E22" s="193"/>
      <c r="F22" s="221"/>
      <c r="G22" s="222"/>
    </row>
    <row r="23" spans="1:7">
      <c r="A23" s="197"/>
      <c r="B23" s="203"/>
      <c r="C23" s="199"/>
      <c r="D23" s="201"/>
      <c r="E23" s="193"/>
      <c r="G23" s="222"/>
    </row>
    <row r="24" spans="1:7" ht="13.5" thickBot="1">
      <c r="A24" s="197"/>
      <c r="B24" s="207" t="s">
        <v>151</v>
      </c>
      <c r="C24" s="199"/>
      <c r="D24" s="223">
        <f>SUM(D14:D23)</f>
        <v>352780906.20999998</v>
      </c>
      <c r="E24" s="193"/>
      <c r="F24" s="224"/>
      <c r="G24" s="222"/>
    </row>
    <row r="25" spans="1:7" ht="13.5" thickTop="1">
      <c r="A25" s="197"/>
      <c r="B25" s="203"/>
      <c r="C25" s="199"/>
      <c r="D25" s="204"/>
      <c r="E25" s="193"/>
      <c r="G25" s="222"/>
    </row>
    <row r="26" spans="1:7">
      <c r="A26" s="197"/>
      <c r="B26" s="203"/>
      <c r="C26" s="199"/>
      <c r="D26" s="204"/>
      <c r="E26" s="193"/>
      <c r="G26" s="222"/>
    </row>
    <row r="27" spans="1:7">
      <c r="A27" s="136"/>
      <c r="B27" s="225"/>
      <c r="C27" s="225"/>
      <c r="D27" s="206"/>
      <c r="E27" s="210"/>
      <c r="G27" s="222"/>
    </row>
    <row r="28" spans="1:7">
      <c r="B28" s="211"/>
    </row>
    <row r="29" spans="1:7">
      <c r="B29" s="211"/>
    </row>
    <row r="30" spans="1:7">
      <c r="B30" s="211"/>
    </row>
  </sheetData>
  <mergeCells count="8">
    <mergeCell ref="A7:E7"/>
    <mergeCell ref="A21:B21"/>
    <mergeCell ref="A1:E1"/>
    <mergeCell ref="A2:E2"/>
    <mergeCell ref="A3:E3"/>
    <mergeCell ref="A4:E4"/>
    <mergeCell ref="A5:E5"/>
    <mergeCell ref="A6:D6"/>
  </mergeCells>
  <printOptions horizontalCentered="1"/>
  <pageMargins left="0.39370078740157483" right="0.39370078740157483" top="1.5748031496062993" bottom="0.59055118110236227" header="1.1811023622047245" footer="0"/>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view="pageBreakPreview" zoomScale="70" zoomScaleNormal="84" zoomScaleSheetLayoutView="70" workbookViewId="0">
      <selection activeCell="R11" sqref="R11"/>
    </sheetView>
  </sheetViews>
  <sheetFormatPr baseColWidth="10" defaultRowHeight="15"/>
  <cols>
    <col min="1" max="1" width="27.42578125" customWidth="1"/>
    <col min="2" max="2" width="20.7109375" customWidth="1"/>
    <col min="3" max="8" width="18.28515625" customWidth="1"/>
    <col min="9" max="9" width="4" customWidth="1"/>
  </cols>
  <sheetData>
    <row r="2" spans="1:9">
      <c r="A2" s="1736" t="s">
        <v>2832</v>
      </c>
      <c r="B2" s="1736"/>
      <c r="C2" s="1736"/>
      <c r="D2" s="1736"/>
      <c r="E2" s="1736"/>
      <c r="F2" s="1736"/>
      <c r="G2" s="1736"/>
      <c r="H2" s="1736"/>
    </row>
    <row r="3" spans="1:9" ht="21.75" customHeight="1">
      <c r="A3" s="1736" t="s">
        <v>2833</v>
      </c>
      <c r="B3" s="1736"/>
      <c r="C3" s="1736"/>
      <c r="D3" s="1736"/>
      <c r="E3" s="1736"/>
      <c r="F3" s="1736"/>
      <c r="G3" s="1736"/>
      <c r="H3" s="1736"/>
    </row>
    <row r="4" spans="1:9" ht="21.75" customHeight="1">
      <c r="A4" s="1736" t="s">
        <v>2834</v>
      </c>
      <c r="B4" s="1736"/>
      <c r="C4" s="1736"/>
      <c r="D4" s="1736"/>
      <c r="E4" s="1736"/>
      <c r="F4" s="1736"/>
      <c r="G4" s="1736"/>
      <c r="H4" s="1736"/>
    </row>
    <row r="5" spans="1:9" ht="21.75" customHeight="1">
      <c r="A5" s="1736" t="s">
        <v>2835</v>
      </c>
      <c r="B5" s="1736"/>
      <c r="C5" s="1736"/>
      <c r="D5" s="1736"/>
      <c r="E5" s="1736"/>
      <c r="F5" s="1736"/>
      <c r="G5" s="1736"/>
      <c r="H5" s="1736"/>
      <c r="I5" s="754"/>
    </row>
    <row r="6" spans="1:9" ht="21.75" customHeight="1">
      <c r="A6" s="1736" t="s">
        <v>562</v>
      </c>
      <c r="B6" s="1736"/>
      <c r="C6" s="1736"/>
      <c r="D6" s="1736"/>
      <c r="E6" s="1736"/>
      <c r="F6" s="1736"/>
      <c r="G6" s="1736"/>
      <c r="H6" s="1736"/>
    </row>
    <row r="7" spans="1:9" ht="68.25" customHeight="1">
      <c r="A7" s="1194" t="s">
        <v>2836</v>
      </c>
      <c r="B7" s="1194" t="s">
        <v>2837</v>
      </c>
      <c r="C7" s="1194" t="s">
        <v>2838</v>
      </c>
      <c r="D7" s="1194" t="s">
        <v>2839</v>
      </c>
      <c r="E7" s="1194" t="s">
        <v>2840</v>
      </c>
      <c r="F7" s="1194" t="s">
        <v>2841</v>
      </c>
      <c r="G7" s="1194" t="s">
        <v>2842</v>
      </c>
      <c r="H7" s="1194" t="s">
        <v>2843</v>
      </c>
    </row>
    <row r="8" spans="1:9" s="539" customFormat="1" ht="24" customHeight="1">
      <c r="A8" s="1195" t="s">
        <v>2844</v>
      </c>
      <c r="B8" s="1196">
        <f t="shared" ref="B8:G8" si="0">B9+B15</f>
        <v>15575442119.33</v>
      </c>
      <c r="C8" s="1197">
        <f t="shared" si="0"/>
        <v>0</v>
      </c>
      <c r="D8" s="1196">
        <f t="shared" si="0"/>
        <v>317604056.32999998</v>
      </c>
      <c r="E8" s="1197">
        <f t="shared" si="0"/>
        <v>0</v>
      </c>
      <c r="F8" s="1196">
        <f t="shared" si="0"/>
        <v>15257838063.000002</v>
      </c>
      <c r="G8" s="1196">
        <f t="shared" si="0"/>
        <v>1821363102.5700002</v>
      </c>
      <c r="H8" s="1196">
        <f>H9+H15</f>
        <v>129129822.38</v>
      </c>
    </row>
    <row r="9" spans="1:9" s="539" customFormat="1" ht="24" customHeight="1">
      <c r="A9" s="1198" t="s">
        <v>2845</v>
      </c>
      <c r="B9" s="1197">
        <f>SUM(B10)</f>
        <v>0</v>
      </c>
      <c r="C9" s="1197">
        <f>C10</f>
        <v>0</v>
      </c>
      <c r="D9" s="1197">
        <f>SUM(D10)</f>
        <v>0</v>
      </c>
      <c r="E9" s="1197">
        <f>E10</f>
        <v>0</v>
      </c>
      <c r="F9" s="1197">
        <f>F10</f>
        <v>0</v>
      </c>
      <c r="G9" s="1197">
        <f>G10</f>
        <v>0</v>
      </c>
      <c r="H9" s="1197">
        <f>H10</f>
        <v>0</v>
      </c>
    </row>
    <row r="10" spans="1:9" s="539" customFormat="1" ht="24" customHeight="1">
      <c r="A10" s="1198" t="s">
        <v>2846</v>
      </c>
      <c r="B10" s="1197">
        <f t="shared" ref="B10:H10" si="1">SUM(B11:B11)</f>
        <v>0</v>
      </c>
      <c r="C10" s="1197">
        <f t="shared" si="1"/>
        <v>0</v>
      </c>
      <c r="D10" s="1197">
        <f t="shared" si="1"/>
        <v>0</v>
      </c>
      <c r="E10" s="1197">
        <f t="shared" si="1"/>
        <v>0</v>
      </c>
      <c r="F10" s="1197">
        <f t="shared" si="1"/>
        <v>0</v>
      </c>
      <c r="G10" s="1197">
        <f t="shared" si="1"/>
        <v>0</v>
      </c>
      <c r="H10" s="1197">
        <f t="shared" si="1"/>
        <v>0</v>
      </c>
    </row>
    <row r="11" spans="1:9" s="539" customFormat="1" ht="24" customHeight="1">
      <c r="A11" s="1199"/>
      <c r="B11" s="1200"/>
      <c r="C11" s="1200"/>
      <c r="D11" s="1200"/>
      <c r="E11" s="1200"/>
      <c r="F11" s="1200"/>
      <c r="G11" s="1201"/>
      <c r="H11" s="1200"/>
    </row>
    <row r="12" spans="1:9" s="539" customFormat="1" ht="24" customHeight="1">
      <c r="A12" s="1198" t="s">
        <v>2847</v>
      </c>
      <c r="B12" s="1200">
        <v>0</v>
      </c>
      <c r="C12" s="1200">
        <v>0</v>
      </c>
      <c r="D12" s="1200">
        <v>0</v>
      </c>
      <c r="E12" s="1200">
        <v>0</v>
      </c>
      <c r="F12" s="1200">
        <v>0</v>
      </c>
      <c r="G12" s="1200">
        <v>0</v>
      </c>
      <c r="H12" s="1200">
        <v>0</v>
      </c>
    </row>
    <row r="13" spans="1:9" s="539" customFormat="1" ht="24" customHeight="1">
      <c r="A13" s="1198" t="s">
        <v>2848</v>
      </c>
      <c r="B13" s="1200">
        <v>0</v>
      </c>
      <c r="C13" s="1200">
        <v>0</v>
      </c>
      <c r="D13" s="1200">
        <v>0</v>
      </c>
      <c r="E13" s="1200">
        <v>0</v>
      </c>
      <c r="F13" s="1200">
        <v>0</v>
      </c>
      <c r="G13" s="1200">
        <v>0</v>
      </c>
      <c r="H13" s="1200">
        <v>0</v>
      </c>
    </row>
    <row r="14" spans="1:9" s="539" customFormat="1" ht="24" customHeight="1">
      <c r="A14" s="1202"/>
      <c r="B14" s="1200"/>
      <c r="C14" s="1200"/>
      <c r="D14" s="1200"/>
      <c r="E14" s="1200"/>
      <c r="F14" s="1200"/>
      <c r="G14" s="1200"/>
      <c r="H14" s="1200"/>
    </row>
    <row r="15" spans="1:9" s="539" customFormat="1" ht="24" customHeight="1">
      <c r="A15" s="1198" t="s">
        <v>2849</v>
      </c>
      <c r="B15" s="1197">
        <f t="shared" ref="B15:H15" si="2">B16+B25</f>
        <v>15575442119.33</v>
      </c>
      <c r="C15" s="1197">
        <f t="shared" si="2"/>
        <v>0</v>
      </c>
      <c r="D15" s="1197">
        <f t="shared" si="2"/>
        <v>317604056.32999998</v>
      </c>
      <c r="E15" s="1200">
        <f t="shared" si="2"/>
        <v>0</v>
      </c>
      <c r="F15" s="1197">
        <f t="shared" si="2"/>
        <v>15257838063.000002</v>
      </c>
      <c r="G15" s="1197">
        <f t="shared" si="2"/>
        <v>1821363102.5700002</v>
      </c>
      <c r="H15" s="1197">
        <f t="shared" si="2"/>
        <v>129129822.38</v>
      </c>
    </row>
    <row r="16" spans="1:9" s="539" customFormat="1" ht="24" customHeight="1">
      <c r="A16" s="1198" t="s">
        <v>2850</v>
      </c>
      <c r="B16" s="1197">
        <f>SUM(B17:B24)</f>
        <v>15575442119.33</v>
      </c>
      <c r="C16" s="1197">
        <f>SUM(C17:C24)</f>
        <v>0</v>
      </c>
      <c r="D16" s="1197">
        <f>SUM(D17:D24)</f>
        <v>317604056.32999998</v>
      </c>
      <c r="E16" s="1197">
        <f t="shared" ref="E16" si="3">SUM(E17:E24)</f>
        <v>0</v>
      </c>
      <c r="F16" s="1197">
        <f>SUM(F17:F24)</f>
        <v>15257838063.000002</v>
      </c>
      <c r="G16" s="1197">
        <f>SUM(G17:G24)</f>
        <v>1821363102.5700002</v>
      </c>
      <c r="H16" s="1197">
        <f>SUM(H17:H24)</f>
        <v>129129822.38</v>
      </c>
    </row>
    <row r="17" spans="1:8" s="539" customFormat="1" ht="24" customHeight="1">
      <c r="A17" s="1202" t="s">
        <v>2851</v>
      </c>
      <c r="B17" s="1200">
        <v>220057374.62</v>
      </c>
      <c r="C17" s="1200">
        <v>0</v>
      </c>
      <c r="D17" s="1200">
        <v>25637752.440000001</v>
      </c>
      <c r="E17" s="1200">
        <v>0</v>
      </c>
      <c r="F17" s="1200">
        <f t="shared" ref="F17:F23" si="4">B17+C17-D17+E17</f>
        <v>194419622.18000001</v>
      </c>
      <c r="G17" s="1200">
        <v>18744994.520000003</v>
      </c>
      <c r="H17" s="1200">
        <v>149324.46000000002</v>
      </c>
    </row>
    <row r="18" spans="1:8" s="539" customFormat="1" ht="24" customHeight="1">
      <c r="A18" s="1202" t="s">
        <v>2852</v>
      </c>
      <c r="B18" s="1200">
        <v>4539732910.7600002</v>
      </c>
      <c r="C18" s="1200">
        <v>0</v>
      </c>
      <c r="D18" s="1200">
        <v>57195432.799999997</v>
      </c>
      <c r="E18" s="1200">
        <v>0</v>
      </c>
      <c r="F18" s="1200">
        <f t="shared" si="4"/>
        <v>4482537477.96</v>
      </c>
      <c r="G18" s="1200">
        <v>533233451.72000003</v>
      </c>
      <c r="H18" s="1200">
        <v>1486755.1300000001</v>
      </c>
    </row>
    <row r="19" spans="1:8" s="539" customFormat="1" ht="24" customHeight="1">
      <c r="A19" s="1202" t="s">
        <v>2853</v>
      </c>
      <c r="B19" s="1200">
        <v>2923639437.8900003</v>
      </c>
      <c r="C19" s="1200">
        <v>0</v>
      </c>
      <c r="D19" s="1200">
        <v>36834507.910000004</v>
      </c>
      <c r="E19" s="1200">
        <v>0</v>
      </c>
      <c r="F19" s="1200">
        <f t="shared" si="4"/>
        <v>2886804929.9800005</v>
      </c>
      <c r="G19" s="1200">
        <v>344045656.8900001</v>
      </c>
      <c r="H19" s="1200">
        <v>47676143.370000005</v>
      </c>
    </row>
    <row r="20" spans="1:8" s="539" customFormat="1" ht="24" customHeight="1">
      <c r="A20" s="1202" t="s">
        <v>2854</v>
      </c>
      <c r="B20" s="1200">
        <v>4718844168.4899998</v>
      </c>
      <c r="C20" s="1200">
        <v>0</v>
      </c>
      <c r="D20" s="1200">
        <v>30497370.190000005</v>
      </c>
      <c r="E20" s="1200">
        <v>0</v>
      </c>
      <c r="F20" s="1200">
        <f t="shared" si="4"/>
        <v>4688346798.3000002</v>
      </c>
      <c r="G20" s="1200">
        <v>560665689.23000002</v>
      </c>
      <c r="H20" s="1200">
        <v>76585853.019999996</v>
      </c>
    </row>
    <row r="21" spans="1:8" s="539" customFormat="1" ht="24" customHeight="1">
      <c r="A21" s="1202" t="s">
        <v>2855</v>
      </c>
      <c r="B21" s="1200">
        <v>133181455.85000002</v>
      </c>
      <c r="C21" s="1200">
        <v>0</v>
      </c>
      <c r="D21" s="1200">
        <v>1632016.1</v>
      </c>
      <c r="E21" s="1200">
        <v>0</v>
      </c>
      <c r="F21" s="1200">
        <f t="shared" si="4"/>
        <v>131549439.75000003</v>
      </c>
      <c r="G21" s="1200">
        <v>15701733.439999998</v>
      </c>
      <c r="H21" s="1200">
        <v>2332520.3600000003</v>
      </c>
    </row>
    <row r="22" spans="1:8" s="539" customFormat="1" ht="24" customHeight="1">
      <c r="A22" s="1202" t="s">
        <v>2856</v>
      </c>
      <c r="B22" s="1200">
        <v>903094714.48000002</v>
      </c>
      <c r="C22" s="1200">
        <v>0</v>
      </c>
      <c r="D22" s="1200">
        <v>49741281.030000001</v>
      </c>
      <c r="E22" s="1200">
        <v>0</v>
      </c>
      <c r="F22" s="1200">
        <f t="shared" si="4"/>
        <v>853353433.45000005</v>
      </c>
      <c r="G22" s="1200">
        <v>103198983.81</v>
      </c>
      <c r="H22" s="1200">
        <v>536600.80999999994</v>
      </c>
    </row>
    <row r="23" spans="1:8" s="539" customFormat="1" ht="24" customHeight="1">
      <c r="A23" s="1202" t="s">
        <v>2857</v>
      </c>
      <c r="B23" s="1200">
        <v>286810488.45999998</v>
      </c>
      <c r="C23" s="1200">
        <v>0</v>
      </c>
      <c r="D23" s="1200">
        <v>29202904.409999996</v>
      </c>
      <c r="E23" s="1200">
        <v>0</v>
      </c>
      <c r="F23" s="1200">
        <f t="shared" si="4"/>
        <v>257607584.04999998</v>
      </c>
      <c r="G23" s="1200">
        <v>32400395.890000001</v>
      </c>
      <c r="H23" s="1200">
        <v>180427.49</v>
      </c>
    </row>
    <row r="24" spans="1:8" s="539" customFormat="1" ht="24" customHeight="1">
      <c r="A24" s="1202" t="s">
        <v>2858</v>
      </c>
      <c r="B24" s="1200">
        <v>1850081568.78</v>
      </c>
      <c r="C24" s="1200">
        <v>0</v>
      </c>
      <c r="D24" s="1200">
        <v>86862791.449999988</v>
      </c>
      <c r="E24" s="1200">
        <v>0</v>
      </c>
      <c r="F24" s="1200">
        <f>B24+C24-D24+E24</f>
        <v>1763218777.3299999</v>
      </c>
      <c r="G24" s="1200">
        <v>213372197.07000002</v>
      </c>
      <c r="H24" s="1200">
        <v>182197.74</v>
      </c>
    </row>
    <row r="25" spans="1:8" s="539" customFormat="1" ht="24" customHeight="1">
      <c r="A25" s="1198" t="s">
        <v>2859</v>
      </c>
      <c r="B25" s="1197"/>
      <c r="C25" s="1197"/>
      <c r="D25" s="1197"/>
      <c r="E25" s="1200"/>
      <c r="F25" s="1197"/>
      <c r="G25" s="1197"/>
      <c r="H25" s="1197"/>
    </row>
    <row r="26" spans="1:8" s="539" customFormat="1" ht="24" customHeight="1">
      <c r="A26" s="1198" t="s">
        <v>2860</v>
      </c>
      <c r="B26" s="1200"/>
      <c r="C26" s="1200"/>
      <c r="D26" s="1200"/>
      <c r="E26" s="1200"/>
      <c r="F26" s="1200"/>
      <c r="G26" s="1200"/>
      <c r="H26" s="1200"/>
    </row>
    <row r="27" spans="1:8" s="539" customFormat="1" ht="24" customHeight="1">
      <c r="A27" s="1202"/>
      <c r="B27" s="1200"/>
      <c r="C27" s="1200"/>
      <c r="D27" s="1200"/>
      <c r="E27" s="1200"/>
      <c r="F27" s="1200"/>
      <c r="G27" s="1200"/>
      <c r="H27" s="1200"/>
    </row>
    <row r="28" spans="1:8" s="539" customFormat="1" ht="24" customHeight="1">
      <c r="A28" s="1198" t="s">
        <v>2861</v>
      </c>
      <c r="B28" s="1203">
        <v>3280479601.5900002</v>
      </c>
      <c r="C28" s="1204"/>
      <c r="E28" s="1203"/>
      <c r="F28" s="1203">
        <v>4460681119.3699903</v>
      </c>
      <c r="G28" s="1203"/>
      <c r="H28" s="1203"/>
    </row>
    <row r="29" spans="1:8" s="539" customFormat="1" ht="24" customHeight="1">
      <c r="A29" s="1202"/>
      <c r="B29" s="1203"/>
      <c r="C29" s="1203"/>
      <c r="D29" s="1203"/>
      <c r="E29" s="1203"/>
      <c r="F29" s="1203"/>
      <c r="G29" s="1203"/>
      <c r="H29" s="1203"/>
    </row>
    <row r="30" spans="1:8" s="539" customFormat="1" ht="24" customHeight="1">
      <c r="A30" s="1205" t="s">
        <v>2862</v>
      </c>
      <c r="B30" s="1206">
        <f>B8+B28</f>
        <v>18855921720.919998</v>
      </c>
      <c r="C30" s="1206">
        <f>C8+C28</f>
        <v>0</v>
      </c>
      <c r="D30" s="1206">
        <f>D8+C28</f>
        <v>317604056.32999998</v>
      </c>
      <c r="E30" s="1206">
        <f t="shared" ref="E30:H30" si="5">E8+E28</f>
        <v>0</v>
      </c>
      <c r="F30" s="1206">
        <f t="shared" si="5"/>
        <v>19718519182.369991</v>
      </c>
      <c r="G30" s="1206">
        <f t="shared" si="5"/>
        <v>1821363102.5700002</v>
      </c>
      <c r="H30" s="1206">
        <f t="shared" si="5"/>
        <v>129129822.38</v>
      </c>
    </row>
    <row r="31" spans="1:8" s="539" customFormat="1" ht="24" customHeight="1">
      <c r="A31" s="1202"/>
      <c r="B31" s="1207"/>
      <c r="C31" s="1207"/>
      <c r="D31" s="1207"/>
      <c r="E31" s="1207"/>
      <c r="F31" s="1207"/>
      <c r="G31" s="1207"/>
      <c r="H31" s="1207"/>
    </row>
    <row r="32" spans="1:8" s="539" customFormat="1" ht="24" customHeight="1">
      <c r="A32" s="1205" t="s">
        <v>2863</v>
      </c>
      <c r="B32" s="1208"/>
      <c r="C32" s="1208"/>
      <c r="D32" s="1208"/>
      <c r="E32" s="1208"/>
      <c r="F32" s="1208"/>
      <c r="G32" s="1208"/>
      <c r="H32" s="1208"/>
    </row>
    <row r="33" spans="1:8" s="539" customFormat="1" ht="24" customHeight="1">
      <c r="A33" s="1202"/>
      <c r="B33" s="1208"/>
      <c r="C33" s="1208"/>
      <c r="D33" s="1208"/>
      <c r="E33" s="1208"/>
      <c r="F33" s="1208"/>
      <c r="G33" s="1208"/>
      <c r="H33" s="1208"/>
    </row>
    <row r="34" spans="1:8" s="539" customFormat="1" ht="24" customHeight="1">
      <c r="A34" s="1205" t="s">
        <v>2864</v>
      </c>
      <c r="B34" s="1209">
        <v>1534235126</v>
      </c>
      <c r="C34" s="1200">
        <v>0</v>
      </c>
      <c r="D34" s="1200">
        <f>SUM(D35)</f>
        <v>0</v>
      </c>
      <c r="E34" s="1200">
        <f>SUM(E35)</f>
        <v>0</v>
      </c>
      <c r="F34" s="1210">
        <f t="shared" ref="F34" si="6">B34+C34-D34+E34</f>
        <v>1534235126</v>
      </c>
      <c r="G34" s="1209">
        <v>133123557.66000001</v>
      </c>
      <c r="H34" s="1209">
        <v>322998.59000000003</v>
      </c>
    </row>
    <row r="35" spans="1:8" s="539" customFormat="1" ht="24" customHeight="1">
      <c r="A35" s="1202"/>
      <c r="B35" s="1207"/>
      <c r="C35" s="1207"/>
      <c r="D35" s="1207"/>
      <c r="E35" s="1207"/>
      <c r="F35" s="1207"/>
      <c r="G35" s="1207"/>
      <c r="H35" s="1207"/>
    </row>
    <row r="36" spans="1:8" s="539" customFormat="1" ht="24" customHeight="1">
      <c r="A36" s="1211"/>
      <c r="B36" s="1212"/>
      <c r="C36" s="1213"/>
      <c r="D36" s="1213"/>
      <c r="E36" s="1213"/>
      <c r="F36" s="1213"/>
      <c r="G36" s="1213"/>
      <c r="H36" s="1213"/>
    </row>
    <row r="37" spans="1:8">
      <c r="E37" s="1214"/>
      <c r="F37" s="1214"/>
    </row>
  </sheetData>
  <mergeCells count="5">
    <mergeCell ref="A2:H2"/>
    <mergeCell ref="A3:H3"/>
    <mergeCell ref="A4:H4"/>
    <mergeCell ref="A5:H5"/>
    <mergeCell ref="A6:H6"/>
  </mergeCells>
  <pageMargins left="0.70866141732283472" right="0.23" top="0.55118110236220474" bottom="0.55118110236220474" header="0.31496062992125984" footer="0.31496062992125984"/>
  <pageSetup scale="61"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16"/>
  <sheetViews>
    <sheetView showGridLines="0" topLeftCell="A4" zoomScaleNormal="100" zoomScaleSheetLayoutView="92" workbookViewId="0">
      <selection activeCell="G16" sqref="G16"/>
    </sheetView>
  </sheetViews>
  <sheetFormatPr baseColWidth="10" defaultRowHeight="15"/>
  <cols>
    <col min="1" max="1" width="29" customWidth="1"/>
    <col min="2" max="2" width="12.7109375" bestFit="1" customWidth="1"/>
    <col min="4" max="4" width="12.7109375" customWidth="1"/>
    <col min="5" max="5" width="13" customWidth="1"/>
    <col min="9" max="9" width="4" customWidth="1"/>
  </cols>
  <sheetData>
    <row r="8" spans="1:6">
      <c r="A8" t="s">
        <v>2865</v>
      </c>
    </row>
    <row r="9" spans="1:6">
      <c r="A9" s="1215"/>
      <c r="B9" s="1216"/>
      <c r="C9" s="1217"/>
      <c r="D9" s="1217"/>
      <c r="E9" s="1216"/>
      <c r="F9" s="1216"/>
    </row>
    <row r="10" spans="1:6" ht="36">
      <c r="A10" s="1218" t="s">
        <v>2866</v>
      </c>
      <c r="B10" s="1219" t="s">
        <v>1866</v>
      </c>
      <c r="C10" s="1219" t="s">
        <v>2867</v>
      </c>
      <c r="D10" s="1219" t="s">
        <v>2868</v>
      </c>
      <c r="E10" s="1219" t="s">
        <v>2869</v>
      </c>
      <c r="F10" s="1219" t="s">
        <v>2870</v>
      </c>
    </row>
    <row r="11" spans="1:6">
      <c r="A11" s="1220" t="s">
        <v>2871</v>
      </c>
      <c r="B11" s="1221">
        <v>0</v>
      </c>
      <c r="C11" s="1221">
        <v>0</v>
      </c>
      <c r="D11" s="1221">
        <v>0</v>
      </c>
      <c r="E11" s="1221" t="s">
        <v>2030</v>
      </c>
      <c r="F11" s="1221">
        <v>0</v>
      </c>
    </row>
    <row r="12" spans="1:6">
      <c r="A12" s="1222" t="s">
        <v>2048</v>
      </c>
      <c r="B12" s="1223"/>
      <c r="C12" s="1224">
        <v>0</v>
      </c>
      <c r="D12" s="1224">
        <v>0</v>
      </c>
      <c r="E12" s="1224"/>
      <c r="F12" s="1225">
        <v>0</v>
      </c>
    </row>
    <row r="13" spans="1:6">
      <c r="A13" s="1226"/>
      <c r="B13" s="1227"/>
      <c r="C13" s="1228"/>
      <c r="D13" s="1227"/>
      <c r="E13" s="1228"/>
      <c r="F13" s="1229"/>
    </row>
    <row r="14" spans="1:6">
      <c r="A14" s="1230"/>
      <c r="B14" s="1231"/>
      <c r="C14" s="1231"/>
      <c r="D14" s="1231"/>
      <c r="E14" s="1231"/>
      <c r="F14" s="1231"/>
    </row>
    <row r="15" spans="1:6">
      <c r="E15" s="254"/>
    </row>
    <row r="16" spans="1:6">
      <c r="C16" s="254"/>
      <c r="E16" s="254"/>
    </row>
  </sheetData>
  <pageMargins left="0.70866141732283472" right="0.45" top="0.74803149606299213" bottom="0.74803149606299213" header="0.31496062992125984" footer="0.31496062992125984"/>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3"/>
  <sheetViews>
    <sheetView showGridLines="0" zoomScale="70" zoomScaleNormal="70" zoomScaleSheetLayoutView="85" workbookViewId="0">
      <selection activeCell="B6" sqref="B6:L6"/>
    </sheetView>
  </sheetViews>
  <sheetFormatPr baseColWidth="10" defaultRowHeight="14.25"/>
  <cols>
    <col min="1" max="1" width="6.7109375" style="1232" customWidth="1"/>
    <col min="2" max="2" width="39.7109375" style="1232" customWidth="1"/>
    <col min="3" max="3" width="15.5703125" style="1232" customWidth="1"/>
    <col min="4" max="5" width="14.42578125" style="1232" customWidth="1"/>
    <col min="6" max="6" width="14.85546875" style="1232" customWidth="1"/>
    <col min="7" max="7" width="13.42578125" style="1232" customWidth="1"/>
    <col min="8" max="8" width="21" style="1232" customWidth="1"/>
    <col min="9" max="9" width="21.140625" style="1232" customWidth="1"/>
    <col min="10" max="10" width="19.42578125" style="1232" customWidth="1"/>
    <col min="11" max="11" width="22" style="1232" customWidth="1"/>
    <col min="12" max="12" width="22.85546875" style="1232" customWidth="1"/>
    <col min="13" max="13" width="6.7109375" style="1232" customWidth="1"/>
    <col min="14" max="16384" width="11.42578125" style="1232"/>
  </cols>
  <sheetData>
    <row r="1" spans="2:12" ht="26.25" customHeight="1"/>
    <row r="3" spans="2:12" s="1233" customFormat="1" ht="33" customHeight="1">
      <c r="B3" s="1737" t="s">
        <v>2710</v>
      </c>
      <c r="C3" s="1737"/>
      <c r="D3" s="1737"/>
      <c r="E3" s="1737"/>
      <c r="F3" s="1737"/>
      <c r="G3" s="1737"/>
      <c r="H3" s="1737"/>
      <c r="I3" s="1737"/>
      <c r="J3" s="1737"/>
      <c r="K3" s="1737"/>
      <c r="L3" s="1737"/>
    </row>
    <row r="4" spans="2:12" s="1233" customFormat="1" ht="17.25" customHeight="1">
      <c r="B4" s="1737" t="s">
        <v>2872</v>
      </c>
      <c r="C4" s="1737"/>
      <c r="D4" s="1737"/>
      <c r="E4" s="1737"/>
      <c r="F4" s="1737"/>
      <c r="G4" s="1737"/>
      <c r="H4" s="1737"/>
      <c r="I4" s="1737"/>
      <c r="J4" s="1737"/>
      <c r="K4" s="1737"/>
      <c r="L4" s="1737"/>
    </row>
    <row r="5" spans="2:12" s="1233" customFormat="1" ht="17.25" customHeight="1">
      <c r="B5" s="1737" t="s">
        <v>2873</v>
      </c>
      <c r="C5" s="1737"/>
      <c r="D5" s="1737"/>
      <c r="E5" s="1737"/>
      <c r="F5" s="1737"/>
      <c r="G5" s="1737"/>
      <c r="H5" s="1737"/>
      <c r="I5" s="1737"/>
      <c r="J5" s="1737"/>
      <c r="K5" s="1737"/>
      <c r="L5" s="1737"/>
    </row>
    <row r="6" spans="2:12" s="1233" customFormat="1" ht="23.25" customHeight="1">
      <c r="B6" s="1737" t="s">
        <v>2874</v>
      </c>
      <c r="C6" s="1737"/>
      <c r="D6" s="1737"/>
      <c r="E6" s="1737"/>
      <c r="F6" s="1737"/>
      <c r="G6" s="1737"/>
      <c r="H6" s="1737"/>
      <c r="I6" s="1737"/>
      <c r="J6" s="1737"/>
      <c r="K6" s="1737"/>
      <c r="L6" s="1737"/>
    </row>
    <row r="7" spans="2:12" s="1233" customFormat="1" ht="23.25" customHeight="1">
      <c r="B7" s="1234" t="s">
        <v>2875</v>
      </c>
      <c r="C7" s="1235"/>
      <c r="D7" s="1235"/>
      <c r="E7" s="1235"/>
      <c r="F7" s="1235"/>
      <c r="G7" s="1235"/>
      <c r="H7" s="1235"/>
      <c r="I7" s="1235"/>
      <c r="J7" s="1235"/>
      <c r="K7" s="1235"/>
      <c r="L7" s="1235"/>
    </row>
    <row r="8" spans="2:12" ht="108.75" customHeight="1">
      <c r="B8" s="1236" t="s">
        <v>2876</v>
      </c>
      <c r="C8" s="1236" t="s">
        <v>2877</v>
      </c>
      <c r="D8" s="1236" t="s">
        <v>2878</v>
      </c>
      <c r="E8" s="1236" t="s">
        <v>2879</v>
      </c>
      <c r="F8" s="1236" t="s">
        <v>2880</v>
      </c>
      <c r="G8" s="1236" t="s">
        <v>2881</v>
      </c>
      <c r="H8" s="1236" t="s">
        <v>2882</v>
      </c>
      <c r="I8" s="1236" t="s">
        <v>2883</v>
      </c>
      <c r="J8" s="1236" t="s">
        <v>2884</v>
      </c>
      <c r="K8" s="1236" t="s">
        <v>2885</v>
      </c>
      <c r="L8" s="1236" t="s">
        <v>2886</v>
      </c>
    </row>
    <row r="9" spans="2:12" ht="18" customHeight="1">
      <c r="B9" s="1237"/>
      <c r="C9" s="1238"/>
      <c r="D9" s="1238"/>
      <c r="E9" s="1238"/>
      <c r="F9" s="1238"/>
      <c r="G9" s="1238"/>
      <c r="H9" s="1238"/>
      <c r="I9" s="1238"/>
      <c r="J9" s="1238"/>
      <c r="K9" s="1238"/>
      <c r="L9" s="1239"/>
    </row>
    <row r="10" spans="2:12" ht="34.5" customHeight="1">
      <c r="B10" s="1240" t="s">
        <v>2887</v>
      </c>
      <c r="F10" s="1234">
        <f>SUM(F11:F14)</f>
        <v>0</v>
      </c>
      <c r="G10" s="1234"/>
      <c r="H10" s="1234">
        <f>SUM(H11:H14)</f>
        <v>0</v>
      </c>
      <c r="I10" s="1234">
        <f>SUM(I11:I14)</f>
        <v>0</v>
      </c>
      <c r="J10" s="1234">
        <f>SUM(J11:J14)</f>
        <v>0</v>
      </c>
      <c r="K10" s="1234">
        <f>SUM(K11:K14)</f>
        <v>0</v>
      </c>
      <c r="L10" s="1241">
        <f>SUM(L11:L14)</f>
        <v>0</v>
      </c>
    </row>
    <row r="11" spans="2:12" ht="34.5" customHeight="1">
      <c r="B11" s="1242" t="s">
        <v>2888</v>
      </c>
      <c r="F11" s="1232">
        <v>0</v>
      </c>
      <c r="H11" s="1232">
        <v>0</v>
      </c>
      <c r="I11" s="1232">
        <v>0</v>
      </c>
      <c r="J11" s="1232">
        <v>0</v>
      </c>
      <c r="K11" s="1232">
        <v>0</v>
      </c>
      <c r="L11" s="1243">
        <v>0</v>
      </c>
    </row>
    <row r="12" spans="2:12" ht="34.5" customHeight="1">
      <c r="B12" s="1242" t="s">
        <v>2889</v>
      </c>
      <c r="F12" s="1232">
        <v>0</v>
      </c>
      <c r="H12" s="1232">
        <v>0</v>
      </c>
      <c r="I12" s="1232">
        <v>0</v>
      </c>
      <c r="J12" s="1232">
        <v>0</v>
      </c>
      <c r="K12" s="1232">
        <v>0</v>
      </c>
      <c r="L12" s="1243">
        <v>0</v>
      </c>
    </row>
    <row r="13" spans="2:12" ht="34.5" customHeight="1">
      <c r="B13" s="1242" t="s">
        <v>2890</v>
      </c>
      <c r="F13" s="1232">
        <v>0</v>
      </c>
      <c r="H13" s="1232">
        <v>0</v>
      </c>
      <c r="I13" s="1232">
        <v>0</v>
      </c>
      <c r="J13" s="1232">
        <v>0</v>
      </c>
      <c r="K13" s="1232">
        <v>0</v>
      </c>
      <c r="L13" s="1243">
        <v>0</v>
      </c>
    </row>
    <row r="14" spans="2:12" ht="34.5" customHeight="1">
      <c r="B14" s="1242" t="s">
        <v>2891</v>
      </c>
      <c r="F14" s="1232">
        <v>0</v>
      </c>
      <c r="H14" s="1232">
        <v>0</v>
      </c>
      <c r="I14" s="1232">
        <v>0</v>
      </c>
      <c r="J14" s="1232">
        <v>0</v>
      </c>
      <c r="K14" s="1232">
        <v>0</v>
      </c>
      <c r="L14" s="1243">
        <v>0</v>
      </c>
    </row>
    <row r="15" spans="2:12" ht="18" customHeight="1">
      <c r="B15" s="1240"/>
      <c r="L15" s="1243"/>
    </row>
    <row r="16" spans="2:12" ht="34.5" customHeight="1">
      <c r="B16" s="1240" t="s">
        <v>2892</v>
      </c>
      <c r="F16" s="1234">
        <f>SUM(F17:F20)</f>
        <v>0</v>
      </c>
      <c r="G16" s="1234"/>
      <c r="H16" s="1234">
        <f>SUM(H17:H20)</f>
        <v>0</v>
      </c>
      <c r="I16" s="1234">
        <f>SUM(I17:I20)</f>
        <v>0</v>
      </c>
      <c r="J16" s="1234">
        <f>SUM(J17:J20)</f>
        <v>0</v>
      </c>
      <c r="K16" s="1234">
        <f>SUM(K17:K20)</f>
        <v>0</v>
      </c>
      <c r="L16" s="1241">
        <f>SUM(L17:L20)</f>
        <v>0</v>
      </c>
    </row>
    <row r="17" spans="2:12" ht="34.5" customHeight="1">
      <c r="B17" s="1242" t="s">
        <v>2893</v>
      </c>
      <c r="F17" s="1232">
        <v>0</v>
      </c>
      <c r="H17" s="1232">
        <v>0</v>
      </c>
      <c r="I17" s="1232">
        <v>0</v>
      </c>
      <c r="J17" s="1232">
        <v>0</v>
      </c>
      <c r="K17" s="1232">
        <v>0</v>
      </c>
      <c r="L17" s="1243">
        <v>0</v>
      </c>
    </row>
    <row r="18" spans="2:12" ht="34.5" customHeight="1">
      <c r="B18" s="1242" t="s">
        <v>2894</v>
      </c>
      <c r="F18" s="1232">
        <v>0</v>
      </c>
      <c r="H18" s="1232">
        <v>0</v>
      </c>
      <c r="I18" s="1232">
        <v>0</v>
      </c>
      <c r="J18" s="1232">
        <v>0</v>
      </c>
      <c r="K18" s="1232">
        <v>0</v>
      </c>
      <c r="L18" s="1243">
        <v>0</v>
      </c>
    </row>
    <row r="19" spans="2:12" ht="34.5" customHeight="1">
      <c r="B19" s="1242" t="s">
        <v>2895</v>
      </c>
      <c r="F19" s="1232">
        <v>0</v>
      </c>
      <c r="H19" s="1232">
        <v>0</v>
      </c>
      <c r="I19" s="1232">
        <v>0</v>
      </c>
      <c r="J19" s="1232">
        <v>0</v>
      </c>
      <c r="K19" s="1232">
        <v>0</v>
      </c>
      <c r="L19" s="1243">
        <v>0</v>
      </c>
    </row>
    <row r="20" spans="2:12" ht="34.5" customHeight="1">
      <c r="B20" s="1242" t="s">
        <v>2896</v>
      </c>
      <c r="F20" s="1232">
        <v>0</v>
      </c>
      <c r="H20" s="1232">
        <v>0</v>
      </c>
      <c r="I20" s="1232">
        <v>0</v>
      </c>
      <c r="J20" s="1232">
        <v>0</v>
      </c>
      <c r="K20" s="1232">
        <v>0</v>
      </c>
      <c r="L20" s="1243">
        <v>0</v>
      </c>
    </row>
    <row r="21" spans="2:12" ht="18" customHeight="1">
      <c r="B21" s="1240"/>
      <c r="L21" s="1243"/>
    </row>
    <row r="22" spans="2:12" ht="34.5" customHeight="1">
      <c r="B22" s="1240" t="s">
        <v>2897</v>
      </c>
      <c r="F22" s="1234">
        <f>+F16+F10</f>
        <v>0</v>
      </c>
      <c r="H22" s="1234">
        <f t="shared" ref="H22:L22" si="0">+H16+H10</f>
        <v>0</v>
      </c>
      <c r="I22" s="1234">
        <f t="shared" si="0"/>
        <v>0</v>
      </c>
      <c r="J22" s="1234">
        <f t="shared" si="0"/>
        <v>0</v>
      </c>
      <c r="K22" s="1234">
        <f t="shared" si="0"/>
        <v>0</v>
      </c>
      <c r="L22" s="1241">
        <f t="shared" si="0"/>
        <v>0</v>
      </c>
    </row>
    <row r="23" spans="2:12">
      <c r="B23" s="1244"/>
      <c r="C23" s="1245"/>
      <c r="D23" s="1245"/>
      <c r="E23" s="1245"/>
      <c r="F23" s="1245"/>
      <c r="G23" s="1245"/>
      <c r="H23" s="1245"/>
      <c r="I23" s="1245"/>
      <c r="J23" s="1245"/>
      <c r="K23" s="1245"/>
      <c r="L23" s="1246"/>
    </row>
  </sheetData>
  <mergeCells count="4">
    <mergeCell ref="B3:L3"/>
    <mergeCell ref="B4:L4"/>
    <mergeCell ref="B5:L5"/>
    <mergeCell ref="B6:L6"/>
  </mergeCells>
  <printOptions horizontalCentered="1"/>
  <pageMargins left="0.48" right="0.17" top="0.74803149606299213" bottom="0.74803149606299213" header="0.31496062992125984" footer="0.31496062992125984"/>
  <pageSetup paperSize="9" scale="4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D97"/>
  <sheetViews>
    <sheetView showGridLines="0" showWhiteSpace="0" view="pageBreakPreview" zoomScale="55" zoomScaleNormal="70" zoomScaleSheetLayoutView="55" zoomScalePageLayoutView="70" workbookViewId="0">
      <selection activeCell="A16" sqref="A16"/>
    </sheetView>
  </sheetViews>
  <sheetFormatPr baseColWidth="10" defaultColWidth="13" defaultRowHeight="14.25"/>
  <cols>
    <col min="1" max="1" width="178.140625" style="1247" customWidth="1"/>
    <col min="2" max="4" width="32.85546875" style="1247" customWidth="1"/>
    <col min="5" max="5" width="3.85546875" style="1247" customWidth="1"/>
    <col min="6" max="16384" width="13" style="1247"/>
  </cols>
  <sheetData>
    <row r="6" spans="1:4" ht="6" customHeight="1"/>
    <row r="7" spans="1:4" ht="6" hidden="1" customHeight="1" thickBot="1">
      <c r="A7" s="1248"/>
    </row>
    <row r="8" spans="1:4" ht="18">
      <c r="A8" s="1738" t="s">
        <v>2898</v>
      </c>
      <c r="B8" s="1738"/>
      <c r="C8" s="1738"/>
      <c r="D8" s="1738"/>
    </row>
    <row r="9" spans="1:4" ht="18">
      <c r="A9" s="1738" t="s">
        <v>2899</v>
      </c>
      <c r="B9" s="1738"/>
      <c r="C9" s="1738"/>
      <c r="D9" s="1738"/>
    </row>
    <row r="10" spans="1:4" ht="18">
      <c r="A10" s="1738" t="s">
        <v>2900</v>
      </c>
      <c r="B10" s="1738"/>
      <c r="C10" s="1738"/>
      <c r="D10" s="1738"/>
    </row>
    <row r="11" spans="1:4" ht="18">
      <c r="A11" s="1738" t="s">
        <v>562</v>
      </c>
      <c r="B11" s="1738"/>
      <c r="C11" s="1738"/>
      <c r="D11" s="1738"/>
    </row>
    <row r="12" spans="1:4" ht="18.75" thickBot="1">
      <c r="A12" s="1249"/>
      <c r="B12" s="1249"/>
      <c r="C12" s="1249"/>
      <c r="D12" s="1249"/>
    </row>
    <row r="13" spans="1:4" ht="35.25" customHeight="1" thickBot="1">
      <c r="A13" s="1250" t="s">
        <v>2713</v>
      </c>
      <c r="B13" s="1250" t="s">
        <v>2901</v>
      </c>
      <c r="C13" s="1251" t="s">
        <v>2902</v>
      </c>
      <c r="D13" s="1250" t="s">
        <v>2903</v>
      </c>
    </row>
    <row r="14" spans="1:4" ht="21.75" customHeight="1">
      <c r="A14" s="1252" t="s">
        <v>2904</v>
      </c>
      <c r="B14" s="1253">
        <v>91924423480.210007</v>
      </c>
      <c r="C14" s="1254">
        <v>99789131796.063004</v>
      </c>
      <c r="D14" s="1254">
        <v>99789131796.063004</v>
      </c>
    </row>
    <row r="15" spans="1:4" ht="21.75" customHeight="1">
      <c r="A15" s="1255" t="s">
        <v>2905</v>
      </c>
      <c r="B15" s="1256">
        <v>33965231755</v>
      </c>
      <c r="C15" s="1257">
        <v>37617441657.142998</v>
      </c>
      <c r="D15" s="1257">
        <v>37617441657.142998</v>
      </c>
    </row>
    <row r="16" spans="1:4" ht="21.75" customHeight="1">
      <c r="A16" s="1255" t="s">
        <v>2906</v>
      </c>
      <c r="B16" s="1256">
        <v>58264247962</v>
      </c>
      <c r="C16" s="1257">
        <v>62491431517.910004</v>
      </c>
      <c r="D16" s="1257">
        <v>62491431517.910004</v>
      </c>
    </row>
    <row r="17" spans="1:4" ht="21.75" customHeight="1">
      <c r="A17" s="1255" t="s">
        <v>2907</v>
      </c>
      <c r="B17" s="1256">
        <v>-305056236.79000002</v>
      </c>
      <c r="C17" s="1257">
        <v>-319741378.99000001</v>
      </c>
      <c r="D17" s="1257">
        <v>-319741378.99000001</v>
      </c>
    </row>
    <row r="18" spans="1:4" ht="21.75" customHeight="1">
      <c r="A18" s="1258" t="s">
        <v>2908</v>
      </c>
      <c r="B18" s="1259">
        <v>91924423480.209991</v>
      </c>
      <c r="C18" s="1260">
        <v>94470425098.830002</v>
      </c>
      <c r="D18" s="1260">
        <v>92460340412.509995</v>
      </c>
    </row>
    <row r="19" spans="1:4" ht="18">
      <c r="A19" s="1255" t="s">
        <v>2909</v>
      </c>
      <c r="B19" s="1256">
        <v>33965231755</v>
      </c>
      <c r="C19" s="1256">
        <v>34093417571.759998</v>
      </c>
      <c r="D19" s="1257">
        <v>33273220353.989998</v>
      </c>
    </row>
    <row r="20" spans="1:4" ht="18">
      <c r="A20" s="1255" t="s">
        <v>2910</v>
      </c>
      <c r="B20" s="1256">
        <v>57959191725.209999</v>
      </c>
      <c r="C20" s="1256">
        <v>60377007527.07</v>
      </c>
      <c r="D20" s="1257">
        <v>59187120058.519997</v>
      </c>
    </row>
    <row r="21" spans="1:4" ht="18">
      <c r="A21" s="1258" t="s">
        <v>2911</v>
      </c>
      <c r="B21" s="1261">
        <v>0</v>
      </c>
      <c r="C21" s="1262">
        <v>0</v>
      </c>
      <c r="D21" s="1262">
        <v>0</v>
      </c>
    </row>
    <row r="22" spans="1:4" ht="18">
      <c r="A22" s="1263" t="s">
        <v>2912</v>
      </c>
      <c r="B22" s="1264">
        <v>0</v>
      </c>
      <c r="C22" s="1257">
        <v>0</v>
      </c>
      <c r="D22" s="1257">
        <v>0</v>
      </c>
    </row>
    <row r="23" spans="1:4" ht="18">
      <c r="A23" s="1263" t="s">
        <v>2913</v>
      </c>
      <c r="B23" s="1256">
        <v>0</v>
      </c>
      <c r="C23" s="1257">
        <v>0</v>
      </c>
      <c r="D23" s="1257">
        <v>0</v>
      </c>
    </row>
    <row r="24" spans="1:4" ht="21.75" customHeight="1">
      <c r="A24" s="1258" t="s">
        <v>2914</v>
      </c>
      <c r="B24" s="1265">
        <v>1.52587890625E-5</v>
      </c>
      <c r="C24" s="1262">
        <v>5318706697.2330017</v>
      </c>
      <c r="D24" s="1262">
        <v>7328791383.553009</v>
      </c>
    </row>
    <row r="25" spans="1:4" ht="21.75" customHeight="1">
      <c r="A25" s="1258"/>
      <c r="B25" s="1256"/>
      <c r="C25" s="1257"/>
      <c r="D25" s="1257"/>
    </row>
    <row r="26" spans="1:4" ht="21.75" customHeight="1">
      <c r="A26" s="1258" t="s">
        <v>2915</v>
      </c>
      <c r="B26" s="1265">
        <v>305056236.79001528</v>
      </c>
      <c r="C26" s="1262">
        <v>5638448076.2230015</v>
      </c>
      <c r="D26" s="1262">
        <v>7648532762.5430088</v>
      </c>
    </row>
    <row r="27" spans="1:4" ht="21.75" customHeight="1">
      <c r="A27" s="1255"/>
      <c r="B27" s="1256"/>
      <c r="C27" s="1257"/>
      <c r="D27" s="1257"/>
    </row>
    <row r="28" spans="1:4" s="1269" customFormat="1" ht="42" customHeight="1" thickBot="1">
      <c r="A28" s="1266" t="s">
        <v>2916</v>
      </c>
      <c r="B28" s="1267">
        <v>305056236.79001528</v>
      </c>
      <c r="C28" s="1268">
        <v>5638448076.2230015</v>
      </c>
      <c r="D28" s="1268">
        <v>7648532762.5430088</v>
      </c>
    </row>
    <row r="29" spans="1:4" ht="18.75" thickBot="1">
      <c r="A29" s="1270"/>
      <c r="B29" s="1271"/>
      <c r="C29" s="1271"/>
      <c r="D29" s="1271"/>
    </row>
    <row r="30" spans="1:4" ht="35.25" customHeight="1" thickBot="1">
      <c r="A30" s="1250" t="s">
        <v>2713</v>
      </c>
      <c r="B30" s="1250" t="s">
        <v>2917</v>
      </c>
      <c r="C30" s="1251" t="s">
        <v>2902</v>
      </c>
      <c r="D30" s="1250" t="s">
        <v>2918</v>
      </c>
    </row>
    <row r="31" spans="1:4" ht="21.75" customHeight="1">
      <c r="A31" s="1272" t="s">
        <v>2919</v>
      </c>
      <c r="B31" s="1273">
        <v>1565949556.51</v>
      </c>
      <c r="C31" s="1273">
        <v>2085139700.73</v>
      </c>
      <c r="D31" s="1273">
        <v>2085139700.73</v>
      </c>
    </row>
    <row r="32" spans="1:4" ht="21.75" customHeight="1">
      <c r="A32" s="1274" t="s">
        <v>2920</v>
      </c>
      <c r="B32" s="1275">
        <v>139220408.96000001</v>
      </c>
      <c r="C32" s="1275">
        <v>628529821.03999996</v>
      </c>
      <c r="D32" s="1275">
        <v>628529821.03999996</v>
      </c>
    </row>
    <row r="33" spans="1:4" ht="21.75" customHeight="1">
      <c r="A33" s="1274" t="s">
        <v>2921</v>
      </c>
      <c r="B33" s="1275">
        <v>1426729147.55</v>
      </c>
      <c r="C33" s="1275">
        <v>1456609879.6900001</v>
      </c>
      <c r="D33" s="1275">
        <v>1456609879.6900001</v>
      </c>
    </row>
    <row r="34" spans="1:4" ht="21.75" customHeight="1" thickBot="1">
      <c r="A34" s="1276" t="s">
        <v>2922</v>
      </c>
      <c r="B34" s="1277">
        <v>1871005793.3000152</v>
      </c>
      <c r="C34" s="1278">
        <v>7723587776.953001</v>
      </c>
      <c r="D34" s="1279">
        <v>9733672463.2730083</v>
      </c>
    </row>
    <row r="35" spans="1:4" ht="18.75" thickBot="1">
      <c r="A35" s="1270"/>
      <c r="B35" s="1271"/>
      <c r="C35" s="1271"/>
      <c r="D35" s="1271"/>
    </row>
    <row r="36" spans="1:4" ht="35.25" customHeight="1" thickBot="1">
      <c r="A36" s="1250" t="s">
        <v>2713</v>
      </c>
      <c r="B36" s="1250" t="s">
        <v>2923</v>
      </c>
      <c r="C36" s="1251" t="s">
        <v>2902</v>
      </c>
      <c r="D36" s="1250" t="s">
        <v>2903</v>
      </c>
    </row>
    <row r="37" spans="1:4" ht="21.75" customHeight="1">
      <c r="A37" s="1258" t="s">
        <v>2924</v>
      </c>
      <c r="B37" s="1262">
        <v>0</v>
      </c>
      <c r="C37" s="1262">
        <v>0</v>
      </c>
      <c r="D37" s="1262">
        <v>0</v>
      </c>
    </row>
    <row r="38" spans="1:4" ht="21.75" customHeight="1">
      <c r="A38" s="1255" t="s">
        <v>2925</v>
      </c>
      <c r="B38" s="1257">
        <v>0</v>
      </c>
      <c r="C38" s="1257">
        <v>0</v>
      </c>
      <c r="D38" s="1257">
        <v>0</v>
      </c>
    </row>
    <row r="39" spans="1:4" ht="21.75" customHeight="1">
      <c r="A39" s="1255" t="s">
        <v>2926</v>
      </c>
      <c r="B39" s="1257">
        <v>0</v>
      </c>
      <c r="C39" s="1257">
        <v>0</v>
      </c>
      <c r="D39" s="1257">
        <v>0</v>
      </c>
    </row>
    <row r="40" spans="1:4" ht="21.75" customHeight="1">
      <c r="A40" s="1258" t="s">
        <v>2927</v>
      </c>
      <c r="B40" s="1262">
        <v>305056236.79000002</v>
      </c>
      <c r="C40" s="1262">
        <v>319741378.99000001</v>
      </c>
      <c r="D40" s="1262">
        <v>319741378.99000001</v>
      </c>
    </row>
    <row r="41" spans="1:4" ht="21.75" customHeight="1">
      <c r="A41" s="1255" t="s">
        <v>2928</v>
      </c>
      <c r="B41" s="1257">
        <v>0</v>
      </c>
      <c r="C41" s="1257">
        <v>18432697.699999999</v>
      </c>
      <c r="D41" s="1275">
        <v>18432697.699999999</v>
      </c>
    </row>
    <row r="42" spans="1:4" ht="21.75" customHeight="1">
      <c r="A42" s="1255" t="s">
        <v>2929</v>
      </c>
      <c r="B42" s="1257">
        <v>305056236.79000002</v>
      </c>
      <c r="C42" s="1257">
        <v>301308681.29000002</v>
      </c>
      <c r="D42" s="1275">
        <v>301308681.29000002</v>
      </c>
    </row>
    <row r="43" spans="1:4" ht="21.75" customHeight="1" thickBot="1">
      <c r="A43" s="1280" t="s">
        <v>2930</v>
      </c>
      <c r="B43" s="1281">
        <v>-305056236.79000002</v>
      </c>
      <c r="C43" s="1281">
        <v>-319741378.99000001</v>
      </c>
      <c r="D43" s="1281">
        <v>-319741378.99000001</v>
      </c>
    </row>
    <row r="44" spans="1:4" ht="18">
      <c r="A44" s="1249"/>
      <c r="B44" s="1282"/>
      <c r="C44" s="1282"/>
      <c r="D44" s="1282"/>
    </row>
    <row r="45" spans="1:4" ht="18.75" thickBot="1">
      <c r="A45" s="1249"/>
      <c r="B45" s="1282"/>
      <c r="C45" s="1282"/>
      <c r="D45" s="1282"/>
    </row>
    <row r="46" spans="1:4" ht="36" customHeight="1" thickBot="1">
      <c r="A46" s="1250" t="s">
        <v>2713</v>
      </c>
      <c r="B46" s="1250" t="s">
        <v>2923</v>
      </c>
      <c r="C46" s="1251" t="s">
        <v>2902</v>
      </c>
      <c r="D46" s="1250" t="s">
        <v>2931</v>
      </c>
    </row>
    <row r="47" spans="1:4" ht="21.75" customHeight="1">
      <c r="A47" s="1283"/>
      <c r="B47" s="1257"/>
      <c r="C47" s="1284"/>
      <c r="D47" s="1275"/>
    </row>
    <row r="48" spans="1:4" ht="21.75" customHeight="1">
      <c r="A48" s="1255" t="s">
        <v>2932</v>
      </c>
      <c r="B48" s="1257">
        <v>33965231755</v>
      </c>
      <c r="C48" s="1257">
        <v>37617441657.142998</v>
      </c>
      <c r="D48" s="1257">
        <v>37617441657.142998</v>
      </c>
    </row>
    <row r="49" spans="1:4" ht="22.5" customHeight="1">
      <c r="A49" s="1285" t="s">
        <v>2933</v>
      </c>
      <c r="B49" s="1257">
        <v>0</v>
      </c>
      <c r="C49" s="1257">
        <v>-18432697.699999999</v>
      </c>
      <c r="D49" s="1257">
        <v>-18432697.699999999</v>
      </c>
    </row>
    <row r="50" spans="1:4" ht="21.75" customHeight="1">
      <c r="A50" s="1255" t="s">
        <v>2925</v>
      </c>
      <c r="B50" s="1257">
        <v>0</v>
      </c>
      <c r="C50" s="1257">
        <v>0</v>
      </c>
      <c r="D50" s="1257">
        <v>0</v>
      </c>
    </row>
    <row r="51" spans="1:4" ht="21.75" customHeight="1">
      <c r="A51" s="1255" t="s">
        <v>2928</v>
      </c>
      <c r="B51" s="1257">
        <v>0</v>
      </c>
      <c r="C51" s="1257">
        <v>18432697.699999999</v>
      </c>
      <c r="D51" s="1257">
        <v>18432697.699999999</v>
      </c>
    </row>
    <row r="52" spans="1:4" ht="21.75" customHeight="1">
      <c r="A52" s="1255"/>
      <c r="B52" s="1257"/>
      <c r="C52" s="1257"/>
      <c r="D52" s="1275"/>
    </row>
    <row r="53" spans="1:4" ht="21.75" customHeight="1">
      <c r="A53" s="1255" t="s">
        <v>2934</v>
      </c>
      <c r="B53" s="1257">
        <v>33965231755</v>
      </c>
      <c r="C53" s="1257">
        <v>34093417571.759998</v>
      </c>
      <c r="D53" s="1257">
        <v>33273220353.989998</v>
      </c>
    </row>
    <row r="54" spans="1:4" ht="21.75" customHeight="1">
      <c r="A54" s="1255"/>
      <c r="B54" s="1257"/>
      <c r="C54" s="1257"/>
      <c r="D54" s="1275"/>
    </row>
    <row r="55" spans="1:4" ht="21.75" customHeight="1">
      <c r="A55" s="1255" t="s">
        <v>2912</v>
      </c>
      <c r="B55" s="1257">
        <v>0</v>
      </c>
      <c r="C55" s="1257">
        <v>0</v>
      </c>
      <c r="D55" s="1257">
        <v>0</v>
      </c>
    </row>
    <row r="56" spans="1:4" ht="21.75" customHeight="1">
      <c r="A56" s="1255"/>
      <c r="B56" s="1257"/>
      <c r="C56" s="1257"/>
      <c r="D56" s="1275"/>
    </row>
    <row r="57" spans="1:4" ht="30" customHeight="1">
      <c r="A57" s="1286" t="s">
        <v>2935</v>
      </c>
      <c r="B57" s="1262">
        <v>0</v>
      </c>
      <c r="C57" s="1262">
        <v>3505591387.6830025</v>
      </c>
      <c r="D57" s="1262">
        <v>4325788605.4530029</v>
      </c>
    </row>
    <row r="58" spans="1:4" ht="30" customHeight="1" thickBot="1">
      <c r="A58" s="1287" t="s">
        <v>2936</v>
      </c>
      <c r="B58" s="1279">
        <v>0</v>
      </c>
      <c r="C58" s="1279">
        <v>3524024085.3830023</v>
      </c>
      <c r="D58" s="1279">
        <v>4344221303.1530027</v>
      </c>
    </row>
    <row r="59" spans="1:4" ht="18">
      <c r="A59" s="1249"/>
      <c r="B59" s="1271"/>
      <c r="C59" s="1271"/>
      <c r="D59" s="1271"/>
    </row>
    <row r="60" spans="1:4" ht="18.75" thickBot="1">
      <c r="A60" s="1249"/>
      <c r="B60" s="1271"/>
      <c r="C60" s="1271"/>
      <c r="D60" s="1271"/>
    </row>
    <row r="61" spans="1:4" ht="35.25" customHeight="1" thickBot="1">
      <c r="A61" s="1250" t="s">
        <v>2713</v>
      </c>
      <c r="B61" s="1250" t="s">
        <v>2923</v>
      </c>
      <c r="C61" s="1251" t="s">
        <v>2902</v>
      </c>
      <c r="D61" s="1250" t="s">
        <v>2931</v>
      </c>
    </row>
    <row r="62" spans="1:4" ht="21.75" customHeight="1">
      <c r="A62" s="1288" t="s">
        <v>2937</v>
      </c>
      <c r="B62" s="1257">
        <v>58264247962</v>
      </c>
      <c r="C62" s="1257">
        <v>62491431517.910004</v>
      </c>
      <c r="D62" s="1257">
        <v>62491431517.910004</v>
      </c>
    </row>
    <row r="63" spans="1:4" ht="21.75" customHeight="1">
      <c r="A63" s="1274" t="s">
        <v>2938</v>
      </c>
      <c r="B63" s="1257">
        <v>-305056236.79000002</v>
      </c>
      <c r="C63" s="1257">
        <v>-301308681.29000002</v>
      </c>
      <c r="D63" s="1257">
        <v>-301308681.29000002</v>
      </c>
    </row>
    <row r="64" spans="1:4" ht="21.75" customHeight="1">
      <c r="A64" s="1274" t="s">
        <v>2939</v>
      </c>
      <c r="B64" s="1257">
        <v>0</v>
      </c>
      <c r="C64" s="1257">
        <v>0</v>
      </c>
      <c r="D64" s="1257">
        <v>0</v>
      </c>
    </row>
    <row r="65" spans="1:4" ht="21.75" customHeight="1">
      <c r="A65" s="1274" t="s">
        <v>2940</v>
      </c>
      <c r="B65" s="1257">
        <v>305056236.79000002</v>
      </c>
      <c r="C65" s="1257">
        <v>301308681.29000002</v>
      </c>
      <c r="D65" s="1257">
        <v>301308681.29000002</v>
      </c>
    </row>
    <row r="66" spans="1:4" ht="21.75" customHeight="1">
      <c r="A66" s="1274"/>
      <c r="B66" s="1271"/>
      <c r="C66" s="1257"/>
      <c r="D66" s="1257"/>
    </row>
    <row r="67" spans="1:4" ht="21.75" customHeight="1">
      <c r="A67" s="1274" t="s">
        <v>2941</v>
      </c>
      <c r="B67" s="1257">
        <v>57959191725.209999</v>
      </c>
      <c r="C67" s="1257">
        <v>60377007527.07</v>
      </c>
      <c r="D67" s="1257">
        <v>59187120058.519997</v>
      </c>
    </row>
    <row r="68" spans="1:4" ht="21.75" customHeight="1">
      <c r="A68" s="1274"/>
      <c r="B68" s="1271"/>
      <c r="C68" s="1257"/>
      <c r="D68" s="1257"/>
    </row>
    <row r="69" spans="1:4" ht="21.75" customHeight="1">
      <c r="A69" s="1274" t="s">
        <v>2913</v>
      </c>
      <c r="B69" s="1271">
        <v>0</v>
      </c>
      <c r="C69" s="1257">
        <v>0</v>
      </c>
      <c r="D69" s="1257">
        <v>0</v>
      </c>
    </row>
    <row r="70" spans="1:4" ht="21.75" customHeight="1">
      <c r="A70" s="1274"/>
      <c r="B70" s="1271"/>
      <c r="C70" s="1257"/>
      <c r="D70" s="1257"/>
    </row>
    <row r="71" spans="1:4" ht="21.75" customHeight="1">
      <c r="A71" s="1272" t="s">
        <v>2942</v>
      </c>
      <c r="B71" s="1262">
        <v>0</v>
      </c>
      <c r="C71" s="1262">
        <v>1813115309.5500031</v>
      </c>
      <c r="D71" s="1262">
        <v>3003002778.1000061</v>
      </c>
    </row>
    <row r="72" spans="1:4" ht="21.75" customHeight="1" thickBot="1">
      <c r="A72" s="1276" t="s">
        <v>2943</v>
      </c>
      <c r="B72" s="1279">
        <v>305056236.79000002</v>
      </c>
      <c r="C72" s="1279">
        <v>2114423990.840003</v>
      </c>
      <c r="D72" s="1279">
        <v>3304311459.3900061</v>
      </c>
    </row>
    <row r="73" spans="1:4">
      <c r="B73" s="1289"/>
      <c r="C73" s="1289"/>
      <c r="D73" s="1289"/>
    </row>
    <row r="74" spans="1:4">
      <c r="B74" s="1289"/>
      <c r="C74" s="1289"/>
      <c r="D74" s="1289"/>
    </row>
    <row r="75" spans="1:4">
      <c r="B75" s="1289"/>
      <c r="C75" s="1289"/>
      <c r="D75" s="1289"/>
    </row>
    <row r="76" spans="1:4">
      <c r="B76" s="1289"/>
      <c r="C76" s="1289"/>
      <c r="D76" s="1289"/>
    </row>
    <row r="77" spans="1:4">
      <c r="B77" s="1289"/>
      <c r="C77" s="1289"/>
      <c r="D77" s="1289"/>
    </row>
    <row r="78" spans="1:4">
      <c r="B78" s="1289"/>
      <c r="C78" s="1289"/>
      <c r="D78" s="1289"/>
    </row>
    <row r="79" spans="1:4">
      <c r="B79" s="1289"/>
      <c r="C79" s="1289"/>
      <c r="D79" s="1289"/>
    </row>
    <row r="80" spans="1:4">
      <c r="B80" s="1289"/>
      <c r="C80" s="1289"/>
      <c r="D80" s="1289"/>
    </row>
    <row r="81" spans="2:4">
      <c r="B81" s="1289"/>
      <c r="C81" s="1289"/>
      <c r="D81" s="1289"/>
    </row>
    <row r="82" spans="2:4">
      <c r="B82" s="1289"/>
      <c r="C82" s="1289"/>
      <c r="D82" s="1289"/>
    </row>
    <row r="83" spans="2:4">
      <c r="B83" s="1289"/>
      <c r="C83" s="1289"/>
      <c r="D83" s="1289"/>
    </row>
    <row r="84" spans="2:4">
      <c r="B84" s="1289"/>
      <c r="C84" s="1289"/>
      <c r="D84" s="1289"/>
    </row>
    <row r="85" spans="2:4">
      <c r="B85" s="1289"/>
      <c r="C85" s="1289"/>
      <c r="D85" s="1289"/>
    </row>
    <row r="86" spans="2:4">
      <c r="B86" s="1289"/>
      <c r="C86" s="1289"/>
      <c r="D86" s="1289"/>
    </row>
    <row r="87" spans="2:4">
      <c r="B87" s="1289"/>
      <c r="C87" s="1289"/>
      <c r="D87" s="1289"/>
    </row>
    <row r="88" spans="2:4">
      <c r="B88" s="1289"/>
      <c r="C88" s="1289"/>
      <c r="D88" s="1289"/>
    </row>
    <row r="89" spans="2:4">
      <c r="B89" s="1289"/>
      <c r="C89" s="1289"/>
      <c r="D89" s="1289"/>
    </row>
    <row r="90" spans="2:4">
      <c r="B90" s="1289"/>
      <c r="C90" s="1289"/>
      <c r="D90" s="1289"/>
    </row>
    <row r="91" spans="2:4">
      <c r="B91" s="1289"/>
      <c r="C91" s="1289"/>
      <c r="D91" s="1289"/>
    </row>
    <row r="92" spans="2:4">
      <c r="B92" s="1289"/>
      <c r="C92" s="1289"/>
      <c r="D92" s="1289"/>
    </row>
    <row r="93" spans="2:4">
      <c r="B93" s="1289"/>
      <c r="C93" s="1289"/>
      <c r="D93" s="1289"/>
    </row>
    <row r="94" spans="2:4">
      <c r="B94" s="1289"/>
      <c r="C94" s="1289"/>
      <c r="D94" s="1289"/>
    </row>
    <row r="95" spans="2:4">
      <c r="B95" s="1289"/>
      <c r="C95" s="1289"/>
      <c r="D95" s="1289"/>
    </row>
    <row r="96" spans="2:4">
      <c r="B96" s="1289"/>
      <c r="C96" s="1289"/>
      <c r="D96" s="1289"/>
    </row>
    <row r="97" spans="2:4">
      <c r="B97" s="1289"/>
      <c r="C97" s="1289"/>
      <c r="D97" s="1289"/>
    </row>
  </sheetData>
  <mergeCells count="4">
    <mergeCell ref="A8:D8"/>
    <mergeCell ref="A9:D9"/>
    <mergeCell ref="A10:D10"/>
    <mergeCell ref="A11:D11"/>
  </mergeCells>
  <pageMargins left="0.65" right="0.12" top="0.75" bottom="0.31" header="0.31496062992125984" footer="0.31496062992125984"/>
  <pageSetup scale="34"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00"/>
  <sheetViews>
    <sheetView showGridLines="0" view="pageBreakPreview" topLeftCell="A70" zoomScaleNormal="86" zoomScaleSheetLayoutView="100" workbookViewId="0">
      <selection activeCell="B19" sqref="B19"/>
    </sheetView>
  </sheetViews>
  <sheetFormatPr baseColWidth="10" defaultColWidth="11.42578125" defaultRowHeight="15"/>
  <cols>
    <col min="1" max="1" width="43.5703125" customWidth="1"/>
    <col min="2" max="2" width="14.5703125" customWidth="1"/>
    <col min="3" max="3" width="14.140625" customWidth="1"/>
    <col min="4" max="4" width="12.5703125" customWidth="1"/>
    <col min="5" max="5" width="15.42578125" customWidth="1"/>
    <col min="6" max="7" width="13.7109375" customWidth="1"/>
    <col min="8" max="8" width="15.140625" bestFit="1" customWidth="1"/>
    <col min="9" max="9" width="11.42578125" style="754"/>
  </cols>
  <sheetData>
    <row r="1" spans="1:9" ht="18.75">
      <c r="A1" s="1290"/>
    </row>
    <row r="2" spans="1:9" ht="9" customHeight="1">
      <c r="A2" s="1290"/>
    </row>
    <row r="3" spans="1:9">
      <c r="A3" s="1739" t="s">
        <v>2898</v>
      </c>
      <c r="B3" s="1739"/>
      <c r="C3" s="1739"/>
      <c r="D3" s="1739"/>
      <c r="E3" s="1739"/>
      <c r="F3" s="1739"/>
      <c r="G3" s="1739"/>
    </row>
    <row r="4" spans="1:9">
      <c r="A4" s="1740" t="s">
        <v>2944</v>
      </c>
      <c r="B4" s="1740"/>
      <c r="C4" s="1740"/>
      <c r="D4" s="1740"/>
      <c r="E4" s="1740"/>
      <c r="F4" s="1740"/>
      <c r="G4" s="1740"/>
    </row>
    <row r="5" spans="1:9">
      <c r="A5" s="1740" t="s">
        <v>2945</v>
      </c>
      <c r="B5" s="1740"/>
      <c r="C5" s="1740"/>
      <c r="D5" s="1740"/>
      <c r="E5" s="1740"/>
      <c r="F5" s="1740"/>
      <c r="G5" s="1740"/>
    </row>
    <row r="6" spans="1:9">
      <c r="A6" s="1741" t="s">
        <v>562</v>
      </c>
      <c r="B6" s="1741"/>
      <c r="C6" s="1741"/>
      <c r="D6" s="1741"/>
      <c r="E6" s="1741"/>
      <c r="F6" s="1741"/>
      <c r="G6" s="1741"/>
    </row>
    <row r="7" spans="1:9" ht="18.75">
      <c r="A7" s="1291" t="s">
        <v>2946</v>
      </c>
      <c r="B7" s="1292"/>
      <c r="C7" s="1292"/>
      <c r="D7" s="1292"/>
      <c r="E7" s="1292"/>
      <c r="F7" s="1292"/>
      <c r="G7" s="1292"/>
    </row>
    <row r="8" spans="1:9">
      <c r="A8" s="1742" t="s">
        <v>2947</v>
      </c>
      <c r="B8" s="1742" t="s">
        <v>2948</v>
      </c>
      <c r="C8" s="1742"/>
      <c r="D8" s="1742"/>
      <c r="E8" s="1742"/>
      <c r="F8" s="1742"/>
      <c r="G8" s="1743" t="s">
        <v>2949</v>
      </c>
    </row>
    <row r="9" spans="1:9" s="539" customFormat="1" ht="40.5" customHeight="1">
      <c r="A9" s="1742"/>
      <c r="B9" s="1293" t="s">
        <v>2950</v>
      </c>
      <c r="C9" s="1293" t="s">
        <v>2951</v>
      </c>
      <c r="D9" s="1293" t="s">
        <v>2952</v>
      </c>
      <c r="E9" s="1293" t="s">
        <v>2902</v>
      </c>
      <c r="F9" s="1293" t="s">
        <v>2953</v>
      </c>
      <c r="G9" s="1743"/>
      <c r="I9" s="1294"/>
    </row>
    <row r="10" spans="1:9" ht="4.5" customHeight="1">
      <c r="A10" s="1295"/>
      <c r="B10" s="1296"/>
      <c r="C10" s="1296"/>
      <c r="D10" s="1296"/>
      <c r="E10" s="1296"/>
      <c r="F10" s="1296"/>
      <c r="G10" s="1296"/>
    </row>
    <row r="11" spans="1:9">
      <c r="A11" s="1297" t="s">
        <v>2954</v>
      </c>
      <c r="B11" s="1298"/>
      <c r="C11" s="1298"/>
      <c r="D11" s="1298"/>
      <c r="E11" s="1298"/>
      <c r="F11" s="1298"/>
      <c r="G11" s="1298"/>
    </row>
    <row r="12" spans="1:9" ht="11.25" customHeight="1">
      <c r="A12" s="1299" t="s">
        <v>2955</v>
      </c>
      <c r="B12" s="1300">
        <v>1659397543</v>
      </c>
      <c r="C12" s="1300">
        <v>0</v>
      </c>
      <c r="D12" s="1300">
        <f>B12+C12</f>
        <v>1659397543</v>
      </c>
      <c r="E12" s="1300">
        <v>1846163237</v>
      </c>
      <c r="F12" s="1300">
        <f>E12</f>
        <v>1846163237</v>
      </c>
      <c r="G12" s="1300">
        <f>F12-B12</f>
        <v>186765694</v>
      </c>
      <c r="H12" s="1301"/>
      <c r="I12" s="1302"/>
    </row>
    <row r="13" spans="1:9" ht="11.25" customHeight="1">
      <c r="A13" s="1299" t="s">
        <v>2956</v>
      </c>
      <c r="B13" s="1300">
        <v>0</v>
      </c>
      <c r="C13" s="1300">
        <v>0</v>
      </c>
      <c r="D13" s="1300">
        <f t="shared" ref="D13:D18" si="0">B13+C13</f>
        <v>0</v>
      </c>
      <c r="E13" s="1300">
        <v>0</v>
      </c>
      <c r="F13" s="1300">
        <f t="shared" ref="F13:F18" si="1">E13</f>
        <v>0</v>
      </c>
      <c r="G13" s="1300">
        <f t="shared" ref="G13:G75" si="2">F13-B13</f>
        <v>0</v>
      </c>
      <c r="H13" s="1301"/>
      <c r="I13" s="1302"/>
    </row>
    <row r="14" spans="1:9" ht="11.25" customHeight="1">
      <c r="A14" s="1299" t="s">
        <v>2957</v>
      </c>
      <c r="B14" s="1300">
        <v>0</v>
      </c>
      <c r="C14" s="1300">
        <v>0</v>
      </c>
      <c r="D14" s="1300">
        <f t="shared" si="0"/>
        <v>0</v>
      </c>
      <c r="E14" s="1300">
        <v>0</v>
      </c>
      <c r="F14" s="1300">
        <f t="shared" si="1"/>
        <v>0</v>
      </c>
      <c r="G14" s="1300">
        <f t="shared" si="2"/>
        <v>0</v>
      </c>
      <c r="H14" s="1301"/>
      <c r="I14" s="1302"/>
    </row>
    <row r="15" spans="1:9" ht="11.25" customHeight="1">
      <c r="A15" s="1299" t="s">
        <v>2958</v>
      </c>
      <c r="B15" s="1300">
        <v>1882343738</v>
      </c>
      <c r="C15" s="1300">
        <v>0</v>
      </c>
      <c r="D15" s="1300">
        <f t="shared" si="0"/>
        <v>1882343738</v>
      </c>
      <c r="E15" s="1300">
        <v>2250191609.2129998</v>
      </c>
      <c r="F15" s="1300">
        <f t="shared" si="1"/>
        <v>2250191609.2129998</v>
      </c>
      <c r="G15" s="1300">
        <f>F15-B15</f>
        <v>367847871.21299982</v>
      </c>
      <c r="H15" s="1301"/>
      <c r="I15" s="1302"/>
    </row>
    <row r="16" spans="1:9" ht="11.25" customHeight="1">
      <c r="A16" s="1299" t="s">
        <v>2959</v>
      </c>
      <c r="B16" s="1300">
        <v>120749722</v>
      </c>
      <c r="C16" s="1300">
        <v>0</v>
      </c>
      <c r="D16" s="1300">
        <f t="shared" si="0"/>
        <v>120749722</v>
      </c>
      <c r="E16" s="1300">
        <v>601268083.20999992</v>
      </c>
      <c r="F16" s="1300">
        <f t="shared" si="1"/>
        <v>601268083.20999992</v>
      </c>
      <c r="G16" s="1300">
        <f>F16-B16</f>
        <v>480518361.20999992</v>
      </c>
      <c r="H16" s="1301"/>
      <c r="I16" s="1302"/>
    </row>
    <row r="17" spans="1:9" ht="11.25" customHeight="1">
      <c r="A17" s="1299" t="s">
        <v>2960</v>
      </c>
      <c r="B17" s="1300">
        <v>18547471</v>
      </c>
      <c r="C17" s="1300">
        <v>0</v>
      </c>
      <c r="D17" s="1300">
        <f t="shared" si="0"/>
        <v>18547471</v>
      </c>
      <c r="E17" s="1300">
        <v>352780906.20999998</v>
      </c>
      <c r="F17" s="1300">
        <f t="shared" si="1"/>
        <v>352780906.20999998</v>
      </c>
      <c r="G17" s="1300">
        <f>F17-B17</f>
        <v>334233435.20999998</v>
      </c>
      <c r="H17" s="1301"/>
      <c r="I17" s="1302"/>
    </row>
    <row r="18" spans="1:9" ht="11.25" customHeight="1">
      <c r="A18" s="1299" t="s">
        <v>2961</v>
      </c>
      <c r="B18" s="1298">
        <v>0</v>
      </c>
      <c r="C18" s="1298">
        <v>0</v>
      </c>
      <c r="D18" s="1298">
        <f t="shared" si="0"/>
        <v>0</v>
      </c>
      <c r="E18" s="1300">
        <v>0</v>
      </c>
      <c r="F18" s="1300">
        <f t="shared" si="1"/>
        <v>0</v>
      </c>
      <c r="G18" s="1300">
        <f t="shared" si="2"/>
        <v>0</v>
      </c>
      <c r="H18" s="1301"/>
      <c r="I18" s="1302"/>
    </row>
    <row r="19" spans="1:9" ht="11.25" customHeight="1">
      <c r="A19" s="1299" t="s">
        <v>2962</v>
      </c>
      <c r="B19" s="1298">
        <f>B21+B22+B23+B24+B25+B26+B27+B28+B29+B30+B31</f>
        <v>29888864641</v>
      </c>
      <c r="C19" s="1298">
        <f t="shared" ref="C19" si="3">C21+C22+C23+C24+C25+C26+C27+C28+C29+C30+C31</f>
        <v>0</v>
      </c>
      <c r="D19" s="1298">
        <f>D21+D22+D23+D24+D25+D26+D27+D28+D29+D30+D31</f>
        <v>29888864641</v>
      </c>
      <c r="E19" s="1298">
        <f>E21+E22+E23+E24+E25+E26+E27+E28+E29+E30+E31</f>
        <v>30872520424</v>
      </c>
      <c r="F19" s="1298">
        <f>F21+F22+F23+F24+F25+F26+F27+F28+F29+F30+F31</f>
        <v>30872520424</v>
      </c>
      <c r="G19" s="1298">
        <f>G21+G22+G23+G24+G25+G26+G27+G28+G29+G30+G31</f>
        <v>983655783</v>
      </c>
      <c r="H19" s="1301"/>
      <c r="I19" s="1302"/>
    </row>
    <row r="20" spans="1:9" ht="11.25" customHeight="1">
      <c r="A20" s="1299" t="s">
        <v>2963</v>
      </c>
      <c r="B20" s="1300"/>
      <c r="C20" s="1300"/>
      <c r="D20" s="1300"/>
      <c r="E20" s="1300"/>
      <c r="F20" s="1300"/>
      <c r="G20" s="1300"/>
      <c r="H20" s="1301"/>
      <c r="I20" s="1302"/>
    </row>
    <row r="21" spans="1:9" ht="11.25" customHeight="1">
      <c r="A21" s="1303" t="s">
        <v>2964</v>
      </c>
      <c r="B21" s="1300">
        <v>23998223874</v>
      </c>
      <c r="C21" s="1300">
        <v>0</v>
      </c>
      <c r="D21" s="1300">
        <f t="shared" ref="D21:D84" si="4">B21+C21</f>
        <v>23998223874</v>
      </c>
      <c r="E21" s="1300">
        <v>23459760183</v>
      </c>
      <c r="F21" s="1300">
        <f t="shared" ref="F21:F31" si="5">E21</f>
        <v>23459760183</v>
      </c>
      <c r="G21" s="1300">
        <f>F21-B21</f>
        <v>-538463691</v>
      </c>
      <c r="H21" s="1301"/>
      <c r="I21" s="1302"/>
    </row>
    <row r="22" spans="1:9" ht="11.25" customHeight="1">
      <c r="A22" s="1303" t="s">
        <v>2965</v>
      </c>
      <c r="B22" s="1300">
        <v>1712502571</v>
      </c>
      <c r="C22" s="1300">
        <v>0</v>
      </c>
      <c r="D22" s="1300">
        <f t="shared" si="4"/>
        <v>1712502571</v>
      </c>
      <c r="E22" s="1300">
        <v>1640070077</v>
      </c>
      <c r="F22" s="1300">
        <f t="shared" si="5"/>
        <v>1640070077</v>
      </c>
      <c r="G22" s="1300">
        <f>F22-B22</f>
        <v>-72432494</v>
      </c>
      <c r="H22" s="1301"/>
      <c r="I22" s="1302"/>
    </row>
    <row r="23" spans="1:9" ht="11.25" customHeight="1">
      <c r="A23" s="1303" t="s">
        <v>2966</v>
      </c>
      <c r="B23" s="1300">
        <v>1289178724</v>
      </c>
      <c r="C23" s="1300">
        <v>0</v>
      </c>
      <c r="D23" s="1300">
        <f t="shared" si="4"/>
        <v>1289178724</v>
      </c>
      <c r="E23" s="1300">
        <v>1214792480</v>
      </c>
      <c r="F23" s="1300">
        <f t="shared" si="5"/>
        <v>1214792480</v>
      </c>
      <c r="G23" s="1300">
        <f>F23-B23</f>
        <v>-74386244</v>
      </c>
      <c r="H23" s="1301"/>
      <c r="I23" s="1302"/>
    </row>
    <row r="24" spans="1:9" ht="11.25" customHeight="1">
      <c r="A24" s="1303" t="s">
        <v>2967</v>
      </c>
      <c r="B24" s="1300">
        <v>656156108</v>
      </c>
      <c r="C24" s="1300">
        <v>0</v>
      </c>
      <c r="D24" s="1300">
        <f t="shared" si="4"/>
        <v>656156108</v>
      </c>
      <c r="E24" s="1300">
        <v>561067208</v>
      </c>
      <c r="F24" s="1300">
        <f t="shared" si="5"/>
        <v>561067208</v>
      </c>
      <c r="G24" s="1300">
        <f>F24-B24</f>
        <v>-95088900</v>
      </c>
      <c r="H24" s="1301"/>
      <c r="I24" s="1302"/>
    </row>
    <row r="25" spans="1:9" ht="17.45" customHeight="1">
      <c r="A25" s="1303" t="s">
        <v>2968</v>
      </c>
      <c r="B25" s="1300">
        <v>0</v>
      </c>
      <c r="C25" s="1300">
        <v>0</v>
      </c>
      <c r="D25" s="1300">
        <f t="shared" si="4"/>
        <v>0</v>
      </c>
      <c r="E25" s="1300">
        <v>0</v>
      </c>
      <c r="F25" s="1300">
        <f t="shared" si="5"/>
        <v>0</v>
      </c>
      <c r="G25" s="1300">
        <f t="shared" si="2"/>
        <v>0</v>
      </c>
      <c r="H25" s="1301"/>
      <c r="I25" s="1302"/>
    </row>
    <row r="26" spans="1:9" ht="19.899999999999999" customHeight="1">
      <c r="A26" s="1303" t="s">
        <v>2969</v>
      </c>
      <c r="B26" s="1300">
        <v>328570015</v>
      </c>
      <c r="C26" s="1300">
        <v>0</v>
      </c>
      <c r="D26" s="1300">
        <f t="shared" si="4"/>
        <v>328570015</v>
      </c>
      <c r="E26" s="1300">
        <v>312863520</v>
      </c>
      <c r="F26" s="1300">
        <f t="shared" si="5"/>
        <v>312863520</v>
      </c>
      <c r="G26" s="1300">
        <f>F26-B26</f>
        <v>-15706495</v>
      </c>
      <c r="H26" s="1301"/>
      <c r="I26" s="1302"/>
    </row>
    <row r="27" spans="1:9" ht="24" customHeight="1">
      <c r="A27" s="1303" t="s">
        <v>2970</v>
      </c>
      <c r="B27" s="1300">
        <v>0</v>
      </c>
      <c r="C27" s="1300">
        <v>0</v>
      </c>
      <c r="D27" s="1300">
        <f t="shared" si="4"/>
        <v>0</v>
      </c>
      <c r="E27" s="1300">
        <v>0</v>
      </c>
      <c r="F27" s="1300">
        <f t="shared" si="5"/>
        <v>0</v>
      </c>
      <c r="G27" s="1300">
        <f t="shared" ref="G27:G28" si="6">F27-B27</f>
        <v>0</v>
      </c>
      <c r="H27" s="1301"/>
      <c r="I27" s="1302"/>
    </row>
    <row r="28" spans="1:9">
      <c r="A28" s="1303" t="s">
        <v>2971</v>
      </c>
      <c r="B28" s="1300">
        <v>0</v>
      </c>
      <c r="C28" s="1300">
        <v>0</v>
      </c>
      <c r="D28" s="1300">
        <f t="shared" si="4"/>
        <v>0</v>
      </c>
      <c r="E28" s="1300">
        <v>0</v>
      </c>
      <c r="F28" s="1300">
        <f t="shared" si="5"/>
        <v>0</v>
      </c>
      <c r="G28" s="1300">
        <f t="shared" si="6"/>
        <v>0</v>
      </c>
      <c r="H28" s="1301"/>
      <c r="I28" s="1302"/>
    </row>
    <row r="29" spans="1:9">
      <c r="A29" s="1303" t="s">
        <v>2972</v>
      </c>
      <c r="B29" s="1300">
        <v>556751059</v>
      </c>
      <c r="C29" s="1300">
        <v>0</v>
      </c>
      <c r="D29" s="1300">
        <f t="shared" si="4"/>
        <v>556751059</v>
      </c>
      <c r="E29" s="1300">
        <v>536703764</v>
      </c>
      <c r="F29" s="1300">
        <f t="shared" si="5"/>
        <v>536703764</v>
      </c>
      <c r="G29" s="1300">
        <f>F29-B29</f>
        <v>-20047295</v>
      </c>
      <c r="H29" s="1301"/>
      <c r="I29" s="1302"/>
    </row>
    <row r="30" spans="1:9">
      <c r="A30" s="1303" t="s">
        <v>2973</v>
      </c>
      <c r="B30" s="1300">
        <v>1347482290</v>
      </c>
      <c r="C30" s="1300">
        <v>0</v>
      </c>
      <c r="D30" s="1300">
        <f>B30+C30</f>
        <v>1347482290</v>
      </c>
      <c r="E30" s="1300">
        <v>1333362968</v>
      </c>
      <c r="F30" s="1300">
        <f t="shared" si="5"/>
        <v>1333362968</v>
      </c>
      <c r="G30" s="1300">
        <f>F30-B30</f>
        <v>-14119322</v>
      </c>
      <c r="H30" s="1301"/>
      <c r="I30" s="1302"/>
    </row>
    <row r="31" spans="1:9" ht="22.5">
      <c r="A31" s="1303" t="s">
        <v>2974</v>
      </c>
      <c r="B31" s="1300">
        <v>0</v>
      </c>
      <c r="C31" s="1300">
        <v>0</v>
      </c>
      <c r="D31" s="1300">
        <f t="shared" si="4"/>
        <v>0</v>
      </c>
      <c r="E31" s="1300">
        <v>1813900224</v>
      </c>
      <c r="F31" s="1300">
        <f t="shared" si="5"/>
        <v>1813900224</v>
      </c>
      <c r="G31" s="1300">
        <f>F31-B31</f>
        <v>1813900224</v>
      </c>
      <c r="H31" s="1301"/>
      <c r="I31" s="1302"/>
    </row>
    <row r="32" spans="1:9" ht="11.25" customHeight="1">
      <c r="A32" s="1299" t="s">
        <v>2975</v>
      </c>
      <c r="B32" s="1298">
        <f>B34+B35+B36+B37+B38</f>
        <v>395328640</v>
      </c>
      <c r="C32" s="1298">
        <f t="shared" ref="C32:D32" si="7">C34+C35+C36+C37+C38</f>
        <v>0</v>
      </c>
      <c r="D32" s="1298">
        <f t="shared" si="7"/>
        <v>395328640</v>
      </c>
      <c r="E32" s="1298">
        <f>E34+E35+E36+E37+E38</f>
        <v>1694517397.51</v>
      </c>
      <c r="F32" s="1298">
        <f>F34+F35+F36+F37+F38</f>
        <v>1694517397.51</v>
      </c>
      <c r="G32" s="1298">
        <f>G34+G35+G36+G37+G38</f>
        <v>1299188757.51</v>
      </c>
      <c r="H32" s="1301"/>
      <c r="I32" s="1302"/>
    </row>
    <row r="33" spans="1:9" ht="11.25" customHeight="1">
      <c r="A33" s="1299" t="s">
        <v>2976</v>
      </c>
      <c r="B33" s="1300"/>
      <c r="C33" s="1300"/>
      <c r="D33" s="1300"/>
      <c r="E33" s="1300"/>
      <c r="F33" s="1300"/>
      <c r="G33" s="1300">
        <f t="shared" si="2"/>
        <v>0</v>
      </c>
      <c r="H33" s="1301"/>
      <c r="I33" s="1302"/>
    </row>
    <row r="34" spans="1:9" ht="11.25" customHeight="1">
      <c r="A34" s="1303" t="s">
        <v>2977</v>
      </c>
      <c r="B34" s="1300">
        <v>0</v>
      </c>
      <c r="C34" s="1300">
        <v>0</v>
      </c>
      <c r="D34" s="1300">
        <f>B34+C34</f>
        <v>0</v>
      </c>
      <c r="E34" s="1300">
        <v>0</v>
      </c>
      <c r="F34" s="1300">
        <f t="shared" ref="F34:F40" si="8">E34</f>
        <v>0</v>
      </c>
      <c r="G34" s="1300">
        <f>F34-B34</f>
        <v>0</v>
      </c>
      <c r="H34" s="1301"/>
      <c r="I34" s="1302"/>
    </row>
    <row r="35" spans="1:9" ht="11.25" customHeight="1">
      <c r="A35" s="1303" t="s">
        <v>2978</v>
      </c>
      <c r="B35" s="1300">
        <v>39862125</v>
      </c>
      <c r="C35" s="1300">
        <v>0</v>
      </c>
      <c r="D35" s="1300">
        <f>B35+C35</f>
        <v>39862125</v>
      </c>
      <c r="E35" s="1300">
        <v>39862128</v>
      </c>
      <c r="F35" s="1300">
        <f t="shared" si="8"/>
        <v>39862128</v>
      </c>
      <c r="G35" s="1300">
        <f>F35-B35</f>
        <v>3</v>
      </c>
      <c r="H35" s="1301"/>
      <c r="I35" s="1302"/>
    </row>
    <row r="36" spans="1:9" ht="15" customHeight="1">
      <c r="A36" s="1303" t="s">
        <v>2979</v>
      </c>
      <c r="B36" s="1300">
        <v>161493010</v>
      </c>
      <c r="C36" s="1300">
        <v>0</v>
      </c>
      <c r="D36" s="1300">
        <f t="shared" si="4"/>
        <v>161493010</v>
      </c>
      <c r="E36" s="1300">
        <v>229478021</v>
      </c>
      <c r="F36" s="1300">
        <f t="shared" si="8"/>
        <v>229478021</v>
      </c>
      <c r="G36" s="1300">
        <f>F36-B36</f>
        <v>67985011</v>
      </c>
      <c r="H36" s="1301"/>
      <c r="I36" s="1302"/>
    </row>
    <row r="37" spans="1:9" ht="18" customHeight="1">
      <c r="A37" s="1303" t="s">
        <v>2980</v>
      </c>
      <c r="B37" s="1300">
        <v>5775620</v>
      </c>
      <c r="C37" s="1300">
        <v>0</v>
      </c>
      <c r="D37" s="1300">
        <f t="shared" si="4"/>
        <v>5775620</v>
      </c>
      <c r="E37" s="1300">
        <v>9576714</v>
      </c>
      <c r="F37" s="1300">
        <f t="shared" si="8"/>
        <v>9576714</v>
      </c>
      <c r="G37" s="1300">
        <f>F37-B37</f>
        <v>3801094</v>
      </c>
      <c r="H37" s="1301"/>
      <c r="I37" s="1302"/>
    </row>
    <row r="38" spans="1:9" ht="11.25" customHeight="1">
      <c r="A38" s="1303" t="s">
        <v>2981</v>
      </c>
      <c r="B38" s="1300">
        <v>188197885</v>
      </c>
      <c r="C38" s="1300">
        <v>0</v>
      </c>
      <c r="D38" s="1300">
        <f>B38+C38</f>
        <v>188197885</v>
      </c>
      <c r="E38" s="1300">
        <v>1415600534.51</v>
      </c>
      <c r="F38" s="1300">
        <f t="shared" si="8"/>
        <v>1415600534.51</v>
      </c>
      <c r="G38" s="1300">
        <f>F38-B38</f>
        <v>1227402649.51</v>
      </c>
      <c r="H38" s="1301"/>
      <c r="I38" s="1302"/>
    </row>
    <row r="39" spans="1:9" ht="11.25" customHeight="1">
      <c r="A39" s="1299" t="s">
        <v>2982</v>
      </c>
      <c r="B39" s="1300">
        <v>0</v>
      </c>
      <c r="C39" s="1300">
        <v>0</v>
      </c>
      <c r="D39" s="1300">
        <f t="shared" si="4"/>
        <v>0</v>
      </c>
      <c r="E39" s="1300">
        <v>0</v>
      </c>
      <c r="F39" s="1300">
        <f t="shared" si="8"/>
        <v>0</v>
      </c>
      <c r="G39" s="1300">
        <f t="shared" si="2"/>
        <v>0</v>
      </c>
      <c r="H39" s="1301"/>
      <c r="I39" s="1302"/>
    </row>
    <row r="40" spans="1:9" ht="11.25" customHeight="1">
      <c r="A40" s="1299" t="s">
        <v>2983</v>
      </c>
      <c r="B40" s="1300">
        <v>0</v>
      </c>
      <c r="C40" s="1300">
        <v>0</v>
      </c>
      <c r="D40" s="1300">
        <f t="shared" si="4"/>
        <v>0</v>
      </c>
      <c r="E40" s="1300">
        <v>0</v>
      </c>
      <c r="F40" s="1300">
        <f t="shared" si="8"/>
        <v>0</v>
      </c>
      <c r="G40" s="1300">
        <f t="shared" si="2"/>
        <v>0</v>
      </c>
      <c r="H40" s="1301"/>
      <c r="I40" s="1302"/>
    </row>
    <row r="41" spans="1:9" ht="11.25" customHeight="1">
      <c r="A41" s="1303" t="s">
        <v>2984</v>
      </c>
      <c r="B41" s="1300">
        <v>0</v>
      </c>
      <c r="C41" s="1300">
        <v>0</v>
      </c>
      <c r="D41" s="1300">
        <f t="shared" si="4"/>
        <v>0</v>
      </c>
      <c r="E41" s="1300">
        <v>0</v>
      </c>
      <c r="F41" s="1300">
        <v>0</v>
      </c>
      <c r="G41" s="1300">
        <f t="shared" si="2"/>
        <v>0</v>
      </c>
      <c r="H41" s="1301"/>
      <c r="I41" s="1302"/>
    </row>
    <row r="42" spans="1:9">
      <c r="A42" s="1299" t="s">
        <v>2985</v>
      </c>
      <c r="B42" s="1300">
        <v>0</v>
      </c>
      <c r="C42" s="1300">
        <v>0</v>
      </c>
      <c r="D42" s="1300">
        <f t="shared" si="4"/>
        <v>0</v>
      </c>
      <c r="E42" s="1300">
        <v>0</v>
      </c>
      <c r="F42" s="1300">
        <f t="shared" ref="F42" si="9">F43+F44</f>
        <v>0</v>
      </c>
      <c r="G42" s="1300">
        <f t="shared" si="2"/>
        <v>0</v>
      </c>
      <c r="H42" s="1301"/>
      <c r="I42" s="1302"/>
    </row>
    <row r="43" spans="1:9">
      <c r="A43" s="1303" t="s">
        <v>2986</v>
      </c>
      <c r="B43" s="1300">
        <v>0</v>
      </c>
      <c r="C43" s="1300">
        <v>0</v>
      </c>
      <c r="D43" s="1300">
        <f t="shared" si="4"/>
        <v>0</v>
      </c>
      <c r="E43" s="1300">
        <v>0</v>
      </c>
      <c r="F43" s="1300">
        <v>0</v>
      </c>
      <c r="G43" s="1300">
        <f t="shared" si="2"/>
        <v>0</v>
      </c>
      <c r="H43" s="1301"/>
      <c r="I43" s="1302"/>
    </row>
    <row r="44" spans="1:9">
      <c r="A44" s="1303" t="s">
        <v>2987</v>
      </c>
      <c r="B44" s="1300">
        <v>0</v>
      </c>
      <c r="C44" s="1300">
        <v>0</v>
      </c>
      <c r="D44" s="1300">
        <f t="shared" si="4"/>
        <v>0</v>
      </c>
      <c r="E44" s="1300">
        <v>0</v>
      </c>
      <c r="F44" s="1300">
        <v>0</v>
      </c>
      <c r="G44" s="1300">
        <f>F44-B44</f>
        <v>0</v>
      </c>
      <c r="H44" s="1301"/>
      <c r="I44" s="1302"/>
    </row>
    <row r="45" spans="1:9" ht="9.75" customHeight="1">
      <c r="A45" s="1304"/>
      <c r="B45" s="1305"/>
      <c r="C45" s="1305"/>
      <c r="D45" s="1300"/>
      <c r="E45" s="1305"/>
      <c r="F45" s="1305"/>
      <c r="G45" s="1300"/>
      <c r="H45" s="1301"/>
      <c r="I45" s="1302"/>
    </row>
    <row r="46" spans="1:9" ht="22.5">
      <c r="A46" s="1297" t="s">
        <v>2988</v>
      </c>
      <c r="B46" s="1306">
        <f>B12+B13+B14+B15+B16+B17+B18+B19+B32+B39+B40+B42</f>
        <v>33965231755</v>
      </c>
      <c r="C46" s="1306">
        <f>C12+C13+C14+C15+C16+C17+C18+C19+C32+C39+C40+C42</f>
        <v>0</v>
      </c>
      <c r="D46" s="1298">
        <f>B46+C46</f>
        <v>33965231755</v>
      </c>
      <c r="E46" s="1306">
        <f>E12+E13+E14+E15+E16+E17+E18+E19+E32+E39+E40+E42</f>
        <v>37617441657.142998</v>
      </c>
      <c r="F46" s="1306">
        <f>F12+F13+F14+F15+F16+F17+F18+F19+F32+F39+F40+F42</f>
        <v>37617441657.142998</v>
      </c>
      <c r="G46" s="1306">
        <f>G12+G13+G14+G15+G16+G17+G18+G19+G32+G39+G40+G42</f>
        <v>3652209902.1429996</v>
      </c>
      <c r="H46" s="1301"/>
      <c r="I46" s="1302"/>
    </row>
    <row r="47" spans="1:9">
      <c r="A47" s="1304"/>
      <c r="B47" s="1305"/>
      <c r="C47" s="1305"/>
      <c r="D47" s="1300"/>
      <c r="E47" s="1305"/>
      <c r="F47" s="1305"/>
      <c r="G47" s="1300"/>
      <c r="H47" s="1301"/>
      <c r="I47" s="1302"/>
    </row>
    <row r="48" spans="1:9" ht="29.25" customHeight="1">
      <c r="A48" s="1297" t="s">
        <v>2989</v>
      </c>
      <c r="B48" s="1305"/>
      <c r="C48" s="1307"/>
      <c r="D48" s="1308"/>
      <c r="E48" s="1307"/>
      <c r="F48" s="1307"/>
      <c r="G48" s="1298">
        <f>G46</f>
        <v>3652209902.1429996</v>
      </c>
      <c r="H48" s="1301"/>
      <c r="I48" s="1302"/>
    </row>
    <row r="49" spans="1:9" ht="7.5" customHeight="1">
      <c r="A49" s="1304"/>
      <c r="B49" s="1305"/>
      <c r="C49" s="1305"/>
      <c r="D49" s="1300"/>
      <c r="E49" s="1305"/>
      <c r="F49" s="1305"/>
      <c r="G49" s="1300"/>
      <c r="H49" s="1301"/>
      <c r="I49" s="1302"/>
    </row>
    <row r="50" spans="1:9">
      <c r="A50" s="1297" t="s">
        <v>2990</v>
      </c>
      <c r="B50" s="1298"/>
      <c r="C50" s="1298"/>
      <c r="D50" s="1300"/>
      <c r="E50" s="1298"/>
      <c r="F50" s="1298"/>
      <c r="G50" s="1300"/>
      <c r="H50" s="1301"/>
      <c r="I50" s="1302"/>
    </row>
    <row r="51" spans="1:9">
      <c r="A51" s="1299" t="s">
        <v>2991</v>
      </c>
      <c r="B51" s="1298">
        <f>B53+B55+B57+B59+B61+B63+B65+B67</f>
        <v>52646113386</v>
      </c>
      <c r="C51" s="1298">
        <f>C53+C55+C57+C59+C61+C63+C65+C67</f>
        <v>0</v>
      </c>
      <c r="D51" s="1298">
        <f>B51+C51</f>
        <v>52646113386</v>
      </c>
      <c r="E51" s="1298">
        <f>E53+E55+E57+E59+E61+E63+E65+E67</f>
        <v>54967403466.230003</v>
      </c>
      <c r="F51" s="1298">
        <f>F53+F55+F57+F59+F61+F63+F65+F67</f>
        <v>54967403466.230003</v>
      </c>
      <c r="G51" s="1298">
        <f>F51-B51</f>
        <v>2321290080.2300034</v>
      </c>
      <c r="H51" s="1301"/>
      <c r="I51" s="1302"/>
    </row>
    <row r="52" spans="1:9" ht="6" customHeight="1">
      <c r="A52" s="1299"/>
      <c r="B52" s="1300"/>
      <c r="C52" s="1300"/>
      <c r="D52" s="1300"/>
      <c r="E52" s="1300"/>
      <c r="F52" s="1300"/>
      <c r="G52" s="1300"/>
      <c r="H52" s="1301"/>
      <c r="I52" s="1302"/>
    </row>
    <row r="53" spans="1:9" ht="22.5">
      <c r="A53" s="1303" t="s">
        <v>2992</v>
      </c>
      <c r="B53" s="1300">
        <v>28092953750</v>
      </c>
      <c r="C53" s="1300">
        <v>0</v>
      </c>
      <c r="D53" s="1300">
        <f t="shared" si="4"/>
        <v>28092953750</v>
      </c>
      <c r="E53" s="1300">
        <v>30237719736.870003</v>
      </c>
      <c r="F53" s="1300">
        <f>E53</f>
        <v>30237719736.870003</v>
      </c>
      <c r="G53" s="1300">
        <f>F53-B53</f>
        <v>2144765986.8700027</v>
      </c>
      <c r="H53" s="1301"/>
      <c r="I53" s="1302"/>
    </row>
    <row r="54" spans="1:9" ht="4.5" customHeight="1">
      <c r="A54" s="1303"/>
      <c r="B54" s="1300"/>
      <c r="C54" s="1300"/>
      <c r="D54" s="1300"/>
      <c r="E54" s="1300"/>
      <c r="F54" s="1300"/>
      <c r="G54" s="1300"/>
      <c r="H54" s="1301"/>
      <c r="I54" s="1302"/>
    </row>
    <row r="55" spans="1:9" ht="19.149999999999999" customHeight="1">
      <c r="A55" s="1303" t="s">
        <v>2993</v>
      </c>
      <c r="B55" s="1300">
        <v>5781790893</v>
      </c>
      <c r="C55" s="1300">
        <v>0</v>
      </c>
      <c r="D55" s="1300">
        <f t="shared" si="4"/>
        <v>5781790893</v>
      </c>
      <c r="E55" s="1300">
        <v>5910626812.0100002</v>
      </c>
      <c r="F55" s="1300">
        <f>E55</f>
        <v>5910626812.0100002</v>
      </c>
      <c r="G55" s="1300">
        <f>F55-B55</f>
        <v>128835919.01000023</v>
      </c>
      <c r="H55" s="1301"/>
      <c r="I55" s="1302"/>
    </row>
    <row r="56" spans="1:9" ht="8.25" customHeight="1">
      <c r="A56" s="1303"/>
      <c r="B56" s="1300"/>
      <c r="C56" s="1300"/>
      <c r="D56" s="1300">
        <f t="shared" si="4"/>
        <v>0</v>
      </c>
      <c r="E56" s="1300"/>
      <c r="F56" s="1300"/>
      <c r="G56" s="1300"/>
      <c r="H56" s="1301"/>
      <c r="I56" s="1302"/>
    </row>
    <row r="57" spans="1:9" ht="22.5">
      <c r="A57" s="1303" t="s">
        <v>2994</v>
      </c>
      <c r="B57" s="1300">
        <v>9858301338</v>
      </c>
      <c r="C57" s="1300">
        <v>0</v>
      </c>
      <c r="D57" s="1300">
        <f t="shared" si="4"/>
        <v>9858301338</v>
      </c>
      <c r="E57" s="1300">
        <v>9858301338</v>
      </c>
      <c r="F57" s="1300">
        <f>E57</f>
        <v>9858301338</v>
      </c>
      <c r="G57" s="1300">
        <f t="shared" si="2"/>
        <v>0</v>
      </c>
      <c r="H57" s="1301"/>
      <c r="I57" s="1302"/>
    </row>
    <row r="58" spans="1:9" ht="6.75" customHeight="1">
      <c r="A58" s="1303"/>
      <c r="B58" s="1300"/>
      <c r="C58" s="1300"/>
      <c r="D58" s="1300"/>
      <c r="E58" s="1300"/>
      <c r="F58" s="1300"/>
      <c r="G58" s="1300"/>
      <c r="H58" s="1301"/>
      <c r="I58" s="1302"/>
    </row>
    <row r="59" spans="1:9" ht="33.75">
      <c r="A59" s="1303" t="s">
        <v>2995</v>
      </c>
      <c r="B59" s="1300">
        <v>3706711478</v>
      </c>
      <c r="C59" s="1300">
        <v>0</v>
      </c>
      <c r="D59" s="1300">
        <f t="shared" si="4"/>
        <v>3706711478</v>
      </c>
      <c r="E59" s="1300">
        <v>3698115307</v>
      </c>
      <c r="F59" s="1300">
        <f>E59</f>
        <v>3698115307</v>
      </c>
      <c r="G59" s="1300">
        <f t="shared" si="2"/>
        <v>-8596171</v>
      </c>
      <c r="H59" s="1301"/>
      <c r="I59" s="1302"/>
    </row>
    <row r="60" spans="1:9" ht="4.5" customHeight="1">
      <c r="A60" s="1303"/>
      <c r="B60" s="1300"/>
      <c r="C60" s="1300"/>
      <c r="D60" s="1300"/>
      <c r="E60" s="1300"/>
      <c r="F60" s="1300"/>
      <c r="G60" s="1300"/>
      <c r="H60" s="1301"/>
      <c r="I60" s="1302"/>
    </row>
    <row r="61" spans="1:9">
      <c r="A61" s="1303" t="s">
        <v>2996</v>
      </c>
      <c r="B61" s="1300">
        <v>1977449247</v>
      </c>
      <c r="C61" s="1300">
        <v>0</v>
      </c>
      <c r="D61" s="1300">
        <f t="shared" si="4"/>
        <v>1977449247</v>
      </c>
      <c r="E61" s="1300">
        <v>2071250362.3299999</v>
      </c>
      <c r="F61" s="1300">
        <f>E61</f>
        <v>2071250362.3299999</v>
      </c>
      <c r="G61" s="1300">
        <f t="shared" si="2"/>
        <v>93801115.329999924</v>
      </c>
      <c r="H61" s="1301"/>
      <c r="I61" s="1302"/>
    </row>
    <row r="62" spans="1:9" ht="4.5" customHeight="1">
      <c r="A62" s="1303"/>
      <c r="B62" s="1300"/>
      <c r="C62" s="1300"/>
      <c r="D62" s="1300"/>
      <c r="E62" s="1300"/>
      <c r="F62" s="1300"/>
      <c r="G62" s="1300"/>
      <c r="H62" s="1301"/>
      <c r="I62" s="1302"/>
    </row>
    <row r="63" spans="1:9" ht="22.5">
      <c r="A63" s="1303" t="s">
        <v>2997</v>
      </c>
      <c r="B63" s="1300">
        <v>184243341</v>
      </c>
      <c r="C63" s="1300">
        <v>0</v>
      </c>
      <c r="D63" s="1300">
        <f t="shared" si="4"/>
        <v>184243341</v>
      </c>
      <c r="E63" s="1300">
        <v>189731818.02000001</v>
      </c>
      <c r="F63" s="1300">
        <f>E63</f>
        <v>189731818.02000001</v>
      </c>
      <c r="G63" s="1300">
        <f t="shared" si="2"/>
        <v>5488477.0200000107</v>
      </c>
      <c r="H63" s="1301"/>
      <c r="I63" s="1302"/>
    </row>
    <row r="64" spans="1:9" ht="8.4499999999999993" customHeight="1">
      <c r="A64" s="1303"/>
      <c r="B64" s="1300"/>
      <c r="C64" s="1300"/>
      <c r="D64" s="1300"/>
      <c r="E64" s="1300"/>
      <c r="F64" s="1300">
        <f t="shared" ref="F64:F67" si="10">E64</f>
        <v>0</v>
      </c>
      <c r="G64" s="1300"/>
      <c r="H64" s="1301"/>
      <c r="I64" s="1302"/>
    </row>
    <row r="65" spans="1:9" ht="24" customHeight="1">
      <c r="A65" s="1309" t="s">
        <v>2998</v>
      </c>
      <c r="B65" s="1310">
        <v>228367897</v>
      </c>
      <c r="C65" s="1310">
        <v>0</v>
      </c>
      <c r="D65" s="1310">
        <f t="shared" si="4"/>
        <v>228367897</v>
      </c>
      <c r="E65" s="1310">
        <v>242008368</v>
      </c>
      <c r="F65" s="1310">
        <f t="shared" si="10"/>
        <v>242008368</v>
      </c>
      <c r="G65" s="1310">
        <f t="shared" si="2"/>
        <v>13640471</v>
      </c>
      <c r="H65" s="1301"/>
      <c r="I65" s="1302"/>
    </row>
    <row r="66" spans="1:9" ht="3.75" customHeight="1">
      <c r="A66" s="1303"/>
      <c r="B66" s="1300"/>
      <c r="C66" s="1300"/>
      <c r="D66" s="1300"/>
      <c r="E66" s="1300"/>
      <c r="F66" s="1300"/>
      <c r="G66" s="1300"/>
      <c r="H66" s="1301"/>
      <c r="I66" s="1302"/>
    </row>
    <row r="67" spans="1:9" ht="25.9" customHeight="1">
      <c r="A67" s="1303" t="s">
        <v>2999</v>
      </c>
      <c r="B67" s="1300">
        <v>2816295442</v>
      </c>
      <c r="C67" s="1300">
        <v>0</v>
      </c>
      <c r="D67" s="1300">
        <f t="shared" si="4"/>
        <v>2816295442</v>
      </c>
      <c r="E67" s="1300">
        <v>2759649724</v>
      </c>
      <c r="F67" s="1300">
        <f t="shared" si="10"/>
        <v>2759649724</v>
      </c>
      <c r="G67" s="1300">
        <f t="shared" si="2"/>
        <v>-56645718</v>
      </c>
      <c r="H67" s="1301"/>
      <c r="I67" s="1302"/>
    </row>
    <row r="68" spans="1:9" ht="3.6" customHeight="1">
      <c r="A68" s="1303"/>
      <c r="B68" s="1300"/>
      <c r="C68" s="1300"/>
      <c r="D68" s="1300"/>
      <c r="E68" s="1300"/>
      <c r="F68" s="1300"/>
      <c r="G68" s="1300"/>
      <c r="H68" s="1301"/>
      <c r="I68" s="1302"/>
    </row>
    <row r="69" spans="1:9">
      <c r="A69" s="1299" t="s">
        <v>3000</v>
      </c>
      <c r="B69" s="1300">
        <f>B71+B72+B73+B74</f>
        <v>2821631368</v>
      </c>
      <c r="C69" s="1300">
        <f t="shared" ref="C69" si="11">C71+C72+C73+C74</f>
        <v>0</v>
      </c>
      <c r="D69" s="1300">
        <f>D71+D72+D73+D74</f>
        <v>2821631368</v>
      </c>
      <c r="E69" s="1300">
        <f>E71+E72+E73+E74</f>
        <v>4355780994.3400002</v>
      </c>
      <c r="F69" s="1300">
        <f>F71+F72+F73+F74</f>
        <v>4355780994.3400002</v>
      </c>
      <c r="G69" s="1300">
        <f>F69-B69</f>
        <v>1534149626.3400002</v>
      </c>
      <c r="H69" s="1301"/>
      <c r="I69" s="1302"/>
    </row>
    <row r="70" spans="1:9" ht="2.25" customHeight="1">
      <c r="A70" s="1299"/>
      <c r="B70" s="1300"/>
      <c r="C70" s="1300">
        <v>0</v>
      </c>
      <c r="D70" s="1300">
        <f t="shared" si="4"/>
        <v>0</v>
      </c>
      <c r="E70" s="1300"/>
      <c r="F70" s="1300"/>
      <c r="G70" s="1300">
        <f t="shared" si="2"/>
        <v>0</v>
      </c>
      <c r="H70" s="1301"/>
      <c r="I70" s="1302"/>
    </row>
    <row r="71" spans="1:9" ht="11.25" customHeight="1">
      <c r="A71" s="1303" t="s">
        <v>3001</v>
      </c>
      <c r="B71" s="1300">
        <v>0</v>
      </c>
      <c r="C71" s="1300">
        <v>0</v>
      </c>
      <c r="D71" s="1300">
        <f t="shared" si="4"/>
        <v>0</v>
      </c>
      <c r="E71" s="1300">
        <v>0</v>
      </c>
      <c r="F71" s="1300">
        <v>0</v>
      </c>
      <c r="G71" s="1300">
        <f t="shared" si="2"/>
        <v>0</v>
      </c>
      <c r="H71" s="1301"/>
      <c r="I71" s="1302"/>
    </row>
    <row r="72" spans="1:9" ht="11.25" customHeight="1">
      <c r="A72" s="1303" t="s">
        <v>3002</v>
      </c>
      <c r="B72" s="1300">
        <v>0</v>
      </c>
      <c r="C72" s="1300">
        <v>0</v>
      </c>
      <c r="D72" s="1300">
        <f t="shared" si="4"/>
        <v>0</v>
      </c>
      <c r="E72" s="1300">
        <v>0</v>
      </c>
      <c r="F72" s="1300">
        <v>0</v>
      </c>
      <c r="G72" s="1300">
        <f t="shared" si="2"/>
        <v>0</v>
      </c>
      <c r="H72" s="1301"/>
      <c r="I72" s="1302"/>
    </row>
    <row r="73" spans="1:9" ht="11.25" customHeight="1">
      <c r="A73" s="1303" t="s">
        <v>3003</v>
      </c>
      <c r="B73" s="1300">
        <v>0</v>
      </c>
      <c r="C73" s="1300">
        <v>0</v>
      </c>
      <c r="D73" s="1300">
        <f t="shared" si="4"/>
        <v>0</v>
      </c>
      <c r="E73" s="1300">
        <v>0</v>
      </c>
      <c r="F73" s="1300">
        <v>0</v>
      </c>
      <c r="G73" s="1300">
        <f t="shared" si="2"/>
        <v>0</v>
      </c>
      <c r="H73" s="1301"/>
      <c r="I73" s="1302"/>
    </row>
    <row r="74" spans="1:9" ht="10.9" customHeight="1">
      <c r="A74" s="1303" t="s">
        <v>3004</v>
      </c>
      <c r="B74" s="1300">
        <v>2821631368</v>
      </c>
      <c r="C74" s="1300">
        <v>0</v>
      </c>
      <c r="D74" s="1300">
        <f>B74+C74</f>
        <v>2821631368</v>
      </c>
      <c r="E74" s="1300">
        <v>4355780994.3400002</v>
      </c>
      <c r="F74" s="1300">
        <f>E74</f>
        <v>4355780994.3400002</v>
      </c>
      <c r="G74" s="1300">
        <f>F74-B74</f>
        <v>1534149626.3400002</v>
      </c>
      <c r="H74" s="1301"/>
      <c r="I74" s="1302"/>
    </row>
    <row r="75" spans="1:9" ht="3.75" customHeight="1">
      <c r="A75" s="1299"/>
      <c r="B75" s="1300"/>
      <c r="C75" s="1300">
        <v>0</v>
      </c>
      <c r="D75" s="1300">
        <f t="shared" si="4"/>
        <v>0</v>
      </c>
      <c r="E75" s="1300"/>
      <c r="F75" s="1300">
        <f t="shared" ref="F75" si="12">E75</f>
        <v>0</v>
      </c>
      <c r="G75" s="1300">
        <f t="shared" si="2"/>
        <v>0</v>
      </c>
      <c r="H75" s="1301"/>
      <c r="I75" s="1302"/>
    </row>
    <row r="76" spans="1:9">
      <c r="A76" s="1299" t="s">
        <v>3005</v>
      </c>
      <c r="B76" s="1300">
        <f>B77+B78</f>
        <v>69600000</v>
      </c>
      <c r="C76" s="1300">
        <f t="shared" ref="C76:D76" si="13">C77+C78</f>
        <v>0</v>
      </c>
      <c r="D76" s="1300">
        <f t="shared" si="13"/>
        <v>69600000</v>
      </c>
      <c r="E76" s="1300">
        <f>E77+E78</f>
        <v>72410021.539999992</v>
      </c>
      <c r="F76" s="1300">
        <f>F77+F78</f>
        <v>72410021.539999992</v>
      </c>
      <c r="G76" s="1300">
        <f>F76-B76</f>
        <v>2810021.5399999917</v>
      </c>
      <c r="H76" s="1301"/>
      <c r="I76" s="1302"/>
    </row>
    <row r="77" spans="1:9" ht="22.5">
      <c r="A77" s="1303" t="s">
        <v>3006</v>
      </c>
      <c r="B77" s="1300">
        <v>69600000</v>
      </c>
      <c r="C77" s="1300">
        <v>0</v>
      </c>
      <c r="D77" s="1300">
        <f t="shared" si="4"/>
        <v>69600000</v>
      </c>
      <c r="E77" s="1300">
        <v>72410021.539999992</v>
      </c>
      <c r="F77" s="1300">
        <f>E77</f>
        <v>72410021.539999992</v>
      </c>
      <c r="G77" s="1300">
        <f t="shared" ref="G77:G82" si="14">F77-B77</f>
        <v>2810021.5399999917</v>
      </c>
      <c r="H77" s="1301"/>
      <c r="I77" s="1302"/>
    </row>
    <row r="78" spans="1:9">
      <c r="A78" s="1303" t="s">
        <v>3007</v>
      </c>
      <c r="B78" s="1300">
        <v>0</v>
      </c>
      <c r="C78" s="1300">
        <v>0</v>
      </c>
      <c r="D78" s="1300">
        <f t="shared" si="4"/>
        <v>0</v>
      </c>
      <c r="E78" s="1300">
        <v>0</v>
      </c>
      <c r="F78" s="1300">
        <f t="shared" ref="F78:F79" si="15">E78</f>
        <v>0</v>
      </c>
      <c r="G78" s="1300">
        <f t="shared" si="14"/>
        <v>0</v>
      </c>
      <c r="H78" s="1301"/>
      <c r="I78" s="1302"/>
    </row>
    <row r="79" spans="1:9" ht="3" customHeight="1">
      <c r="A79" s="1303"/>
      <c r="B79" s="1300"/>
      <c r="C79" s="1300">
        <v>0</v>
      </c>
      <c r="D79" s="1300">
        <f t="shared" si="4"/>
        <v>0</v>
      </c>
      <c r="E79" s="1300"/>
      <c r="F79" s="1300">
        <f t="shared" si="15"/>
        <v>0</v>
      </c>
      <c r="G79" s="1300">
        <f t="shared" si="14"/>
        <v>0</v>
      </c>
      <c r="H79" s="1301"/>
      <c r="I79" s="1302"/>
    </row>
    <row r="80" spans="1:9" ht="22.5">
      <c r="A80" s="1299" t="s">
        <v>3008</v>
      </c>
      <c r="B80" s="1300">
        <v>2726903207</v>
      </c>
      <c r="C80" s="1300">
        <v>0</v>
      </c>
      <c r="D80" s="1300">
        <f>B80+C80</f>
        <v>2726903207</v>
      </c>
      <c r="E80" s="1300">
        <v>2906056532.8499999</v>
      </c>
      <c r="F80" s="1300">
        <f>E80</f>
        <v>2906056532.8499999</v>
      </c>
      <c r="G80" s="1300">
        <f>F80-B80</f>
        <v>179153325.8499999</v>
      </c>
      <c r="H80" s="1301"/>
      <c r="I80" s="1302"/>
    </row>
    <row r="81" spans="1:9">
      <c r="A81" s="1299" t="s">
        <v>3009</v>
      </c>
      <c r="B81" s="1311">
        <f>B82</f>
        <v>1</v>
      </c>
      <c r="C81" s="1311">
        <v>0</v>
      </c>
      <c r="D81" s="1300">
        <f>B81+C81</f>
        <v>1</v>
      </c>
      <c r="E81" s="1300">
        <f>E82</f>
        <v>189780502.95000002</v>
      </c>
      <c r="F81" s="1300">
        <f>F82</f>
        <v>189780502.95000002</v>
      </c>
      <c r="G81" s="1300">
        <f t="shared" si="14"/>
        <v>189780501.95000002</v>
      </c>
      <c r="H81" s="1301"/>
      <c r="I81" s="1302"/>
    </row>
    <row r="82" spans="1:9" ht="22.5">
      <c r="A82" s="1299" t="s">
        <v>3010</v>
      </c>
      <c r="B82" s="1311">
        <v>1</v>
      </c>
      <c r="C82" s="1311">
        <v>0</v>
      </c>
      <c r="D82" s="1300">
        <f t="shared" si="4"/>
        <v>1</v>
      </c>
      <c r="E82" s="1300">
        <v>189780502.95000002</v>
      </c>
      <c r="F82" s="1300">
        <f>E82</f>
        <v>189780502.95000002</v>
      </c>
      <c r="G82" s="1300">
        <f t="shared" si="14"/>
        <v>189780501.95000002</v>
      </c>
      <c r="H82" s="1301"/>
      <c r="I82" s="1302"/>
    </row>
    <row r="83" spans="1:9">
      <c r="A83" s="1299"/>
      <c r="B83" s="1300"/>
      <c r="C83" s="1300"/>
      <c r="D83" s="1300"/>
      <c r="E83" s="1300"/>
      <c r="F83" s="1300"/>
      <c r="G83" s="1300"/>
      <c r="H83" s="1301"/>
      <c r="I83" s="1302"/>
    </row>
    <row r="84" spans="1:9" ht="22.5">
      <c r="A84" s="1297" t="s">
        <v>3011</v>
      </c>
      <c r="B84" s="1298">
        <f>B51+B69+B76+B80+B81</f>
        <v>58264247962</v>
      </c>
      <c r="C84" s="1298">
        <f>C51+C69+C76+C80+C81</f>
        <v>0</v>
      </c>
      <c r="D84" s="1298">
        <f t="shared" si="4"/>
        <v>58264247962</v>
      </c>
      <c r="E84" s="1298">
        <f>E51+E69+E76+E80+E81</f>
        <v>62491431517.910004</v>
      </c>
      <c r="F84" s="1298">
        <f>F51+F69+F76+F80+F81</f>
        <v>62491431517.910004</v>
      </c>
      <c r="G84" s="1298">
        <f>F84-B84</f>
        <v>4227183555.9100037</v>
      </c>
      <c r="H84" s="1301"/>
      <c r="I84" s="1302"/>
    </row>
    <row r="85" spans="1:9">
      <c r="A85" s="1297"/>
      <c r="B85" s="1298"/>
      <c r="C85" s="1298"/>
      <c r="D85" s="1300"/>
      <c r="E85" s="1298"/>
      <c r="F85" s="1298"/>
      <c r="G85" s="1300"/>
      <c r="H85" s="1301"/>
      <c r="I85" s="1302"/>
    </row>
    <row r="86" spans="1:9" ht="11.25" customHeight="1">
      <c r="A86" s="1297" t="s">
        <v>3012</v>
      </c>
      <c r="B86" s="1298">
        <f>B87</f>
        <v>0</v>
      </c>
      <c r="C86" s="1298">
        <f t="shared" ref="C86:D86" si="16">C87</f>
        <v>0</v>
      </c>
      <c r="D86" s="1298">
        <f t="shared" si="16"/>
        <v>0</v>
      </c>
      <c r="E86" s="1298">
        <f>E87</f>
        <v>0</v>
      </c>
      <c r="F86" s="1298">
        <f t="shared" ref="F86:G86" si="17">F87</f>
        <v>0</v>
      </c>
      <c r="G86" s="1298">
        <f t="shared" si="17"/>
        <v>0</v>
      </c>
      <c r="H86" s="1301"/>
      <c r="I86" s="1302"/>
    </row>
    <row r="87" spans="1:9" ht="14.25" customHeight="1">
      <c r="A87" s="1299" t="s">
        <v>3013</v>
      </c>
      <c r="B87" s="1300">
        <v>0</v>
      </c>
      <c r="C87" s="1300">
        <v>0</v>
      </c>
      <c r="D87" s="1300">
        <f>B87+C87</f>
        <v>0</v>
      </c>
      <c r="E87" s="1300">
        <v>0</v>
      </c>
      <c r="F87" s="1300">
        <f>E87</f>
        <v>0</v>
      </c>
      <c r="G87" s="1300">
        <f>F87-B87</f>
        <v>0</v>
      </c>
      <c r="H87" s="1301"/>
      <c r="I87" s="1302"/>
    </row>
    <row r="88" spans="1:9" ht="8.25" customHeight="1">
      <c r="A88" s="1299"/>
      <c r="B88" s="1300"/>
      <c r="C88" s="1300"/>
      <c r="D88" s="1300"/>
      <c r="E88" s="1300"/>
      <c r="F88" s="1300"/>
      <c r="G88" s="1300"/>
      <c r="H88" s="1301"/>
      <c r="I88" s="1302"/>
    </row>
    <row r="89" spans="1:9">
      <c r="A89" s="1304"/>
      <c r="B89" s="1298"/>
      <c r="C89" s="1298"/>
      <c r="D89" s="1300"/>
      <c r="E89" s="1298"/>
      <c r="F89" s="1298"/>
      <c r="G89" s="1300"/>
      <c r="H89" s="1301"/>
      <c r="I89" s="1302"/>
    </row>
    <row r="90" spans="1:9">
      <c r="A90" s="1297" t="s">
        <v>3014</v>
      </c>
      <c r="B90" s="1306">
        <f>B46+B84+B86</f>
        <v>92229479717</v>
      </c>
      <c r="C90" s="1306">
        <f>C46+C84+C86</f>
        <v>0</v>
      </c>
      <c r="D90" s="1298">
        <f t="shared" ref="D90" si="18">B90+C90</f>
        <v>92229479717</v>
      </c>
      <c r="E90" s="1306">
        <f>E46+E84+E86</f>
        <v>100108873175.05301</v>
      </c>
      <c r="F90" s="1306">
        <f>F46+F84+F86</f>
        <v>100108873175.05301</v>
      </c>
      <c r="G90" s="1298">
        <f>F90-B90</f>
        <v>7879393458.053009</v>
      </c>
      <c r="H90" s="1301"/>
      <c r="I90" s="1302"/>
    </row>
    <row r="91" spans="1:9" ht="11.25" customHeight="1">
      <c r="A91" s="1304"/>
      <c r="B91" s="1312"/>
      <c r="C91" s="1312"/>
      <c r="D91" s="1300"/>
      <c r="E91" s="1312"/>
      <c r="F91" s="1312"/>
      <c r="G91" s="1300"/>
      <c r="I91" s="1302"/>
    </row>
    <row r="92" spans="1:9">
      <c r="A92" s="1313" t="s">
        <v>3015</v>
      </c>
      <c r="B92" s="1312"/>
      <c r="C92" s="1312"/>
      <c r="D92" s="1300"/>
      <c r="E92" s="1312"/>
      <c r="F92" s="1312"/>
      <c r="G92" s="1300"/>
      <c r="I92" s="1302"/>
    </row>
    <row r="93" spans="1:9" ht="24.75" customHeight="1">
      <c r="A93" s="1314" t="s">
        <v>3016</v>
      </c>
      <c r="B93" s="1312"/>
      <c r="C93" s="1312"/>
      <c r="D93" s="1300"/>
      <c r="E93" s="1315"/>
      <c r="F93" s="1312"/>
      <c r="G93" s="1300"/>
      <c r="I93" s="1302"/>
    </row>
    <row r="94" spans="1:9" ht="24.75" customHeight="1">
      <c r="A94" s="1314" t="s">
        <v>3017</v>
      </c>
      <c r="B94" s="1312"/>
      <c r="C94" s="1312"/>
      <c r="D94" s="1300"/>
      <c r="E94" s="1315"/>
      <c r="F94" s="1312"/>
      <c r="G94" s="1300"/>
      <c r="I94" s="1302"/>
    </row>
    <row r="95" spans="1:9">
      <c r="A95" s="1297" t="s">
        <v>3018</v>
      </c>
      <c r="B95" s="1312"/>
      <c r="C95" s="1312"/>
      <c r="D95" s="1300"/>
      <c r="E95" s="1312"/>
      <c r="F95" s="1312"/>
      <c r="G95" s="1300"/>
      <c r="I95" s="1302"/>
    </row>
    <row r="96" spans="1:9" ht="9" customHeight="1" thickBot="1">
      <c r="A96" s="1316"/>
      <c r="B96" s="1317"/>
      <c r="C96" s="1317"/>
      <c r="D96" s="1317"/>
      <c r="E96" s="1317"/>
      <c r="F96" s="1317"/>
      <c r="G96" s="1317"/>
      <c r="I96" s="1302"/>
    </row>
    <row r="97" spans="2:9">
      <c r="B97" s="1318"/>
      <c r="E97" s="254"/>
      <c r="F97" s="1301"/>
      <c r="I97" s="1302"/>
    </row>
    <row r="99" spans="2:9">
      <c r="E99" s="254"/>
      <c r="F99" s="1301"/>
    </row>
    <row r="100" spans="2:9">
      <c r="E100" s="1319">
        <f>+E90*6%</f>
        <v>6006532390.5031805</v>
      </c>
    </row>
  </sheetData>
  <mergeCells count="7">
    <mergeCell ref="A3:G3"/>
    <mergeCell ref="A4:G4"/>
    <mergeCell ref="A5:G5"/>
    <mergeCell ref="A6:G6"/>
    <mergeCell ref="A8:A9"/>
    <mergeCell ref="B8:F8"/>
    <mergeCell ref="G8:G9"/>
  </mergeCells>
  <printOptions horizontalCentered="1"/>
  <pageMargins left="0.70866141732283472" right="0.70866141732283472" top="0.74803149606299213" bottom="0.94488188976377963" header="0.31496062992125984" footer="0.51181102362204722"/>
  <pageSetup scale="70" orientation="portrait" r:id="rId1"/>
  <headerFooter>
    <oddFooter>Página &amp;P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1"/>
  <sheetViews>
    <sheetView topLeftCell="A121" workbookViewId="0">
      <selection activeCell="G6" sqref="G6"/>
    </sheetView>
  </sheetViews>
  <sheetFormatPr baseColWidth="10" defaultRowHeight="12.75"/>
  <cols>
    <col min="1" max="10" width="11.42578125" style="1320"/>
    <col min="11" max="11" width="15.42578125" style="1320" customWidth="1"/>
    <col min="12" max="16384" width="11.42578125" style="1320"/>
  </cols>
  <sheetData>
    <row r="2" spans="1:11">
      <c r="K2" s="1321" t="s">
        <v>2699</v>
      </c>
    </row>
    <row r="3" spans="1:11">
      <c r="K3" s="1322" t="s">
        <v>2155</v>
      </c>
    </row>
    <row r="4" spans="1:11">
      <c r="K4" s="1321" t="s">
        <v>3019</v>
      </c>
    </row>
    <row r="5" spans="1:11">
      <c r="K5" s="1322" t="s">
        <v>3020</v>
      </c>
    </row>
    <row r="10" spans="1:11">
      <c r="J10" s="1323" t="s">
        <v>3021</v>
      </c>
    </row>
    <row r="11" spans="1:11">
      <c r="A11" s="1091" t="s">
        <v>2157</v>
      </c>
      <c r="B11" s="1090" t="s">
        <v>622</v>
      </c>
      <c r="F11" s="1091" t="s">
        <v>623</v>
      </c>
      <c r="G11" s="1091" t="s">
        <v>2158</v>
      </c>
      <c r="H11" s="1091" t="s">
        <v>624</v>
      </c>
      <c r="I11" s="1091" t="s">
        <v>601</v>
      </c>
      <c r="J11" s="1091" t="s">
        <v>2160</v>
      </c>
      <c r="K11" s="1091" t="s">
        <v>2161</v>
      </c>
    </row>
    <row r="12" spans="1:11">
      <c r="G12" s="1092" t="s">
        <v>2163</v>
      </c>
    </row>
    <row r="13" spans="1:11">
      <c r="F13" s="1092" t="s">
        <v>3022</v>
      </c>
      <c r="G13" s="1092" t="s">
        <v>2165</v>
      </c>
      <c r="H13" s="1092" t="s">
        <v>2664</v>
      </c>
      <c r="I13" s="1092" t="s">
        <v>3023</v>
      </c>
      <c r="J13" s="1092" t="s">
        <v>3024</v>
      </c>
      <c r="K13" s="1092" t="s">
        <v>3025</v>
      </c>
    </row>
    <row r="16" spans="1:11">
      <c r="A16" s="1093" t="s">
        <v>3026</v>
      </c>
      <c r="F16" s="1104">
        <v>33965231755</v>
      </c>
      <c r="G16" s="1104">
        <v>4365819494.2399998</v>
      </c>
      <c r="H16" s="1104">
        <v>38331051249.239998</v>
      </c>
      <c r="I16" s="1104">
        <v>34111850269.459999</v>
      </c>
      <c r="J16" s="1104">
        <v>33291653051.689999</v>
      </c>
      <c r="K16" s="1104">
        <v>4219200979.7800002</v>
      </c>
    </row>
    <row r="18" spans="1:11">
      <c r="A18" s="1093" t="s">
        <v>2691</v>
      </c>
      <c r="B18" s="1093" t="s">
        <v>363</v>
      </c>
      <c r="F18" s="1104">
        <v>6635474155.4899998</v>
      </c>
      <c r="G18" s="1104">
        <v>450080182.12</v>
      </c>
      <c r="H18" s="1104">
        <v>7085554337.6099997</v>
      </c>
      <c r="I18" s="1104">
        <v>7084257272.8500004</v>
      </c>
      <c r="J18" s="1104">
        <v>7083623721.4300003</v>
      </c>
      <c r="K18" s="1104">
        <v>1297064.76</v>
      </c>
    </row>
    <row r="19" spans="1:11">
      <c r="A19" s="1324">
        <v>1</v>
      </c>
      <c r="B19" s="1097" t="s">
        <v>3027</v>
      </c>
      <c r="F19" s="1096">
        <v>2542074835.8099999</v>
      </c>
      <c r="G19" s="1096">
        <v>135412824.38</v>
      </c>
      <c r="H19" s="1096">
        <v>2677487660.1900001</v>
      </c>
      <c r="I19" s="1096">
        <v>2677487660.1900001</v>
      </c>
      <c r="J19" s="1096">
        <v>2677262920.1900001</v>
      </c>
      <c r="K19" s="1096">
        <v>0</v>
      </c>
    </row>
    <row r="20" spans="1:11">
      <c r="A20" s="1324">
        <v>2</v>
      </c>
      <c r="B20" s="1097" t="s">
        <v>3028</v>
      </c>
      <c r="F20" s="1096">
        <v>351454721.38</v>
      </c>
      <c r="G20" s="1096">
        <v>30457371.27</v>
      </c>
      <c r="H20" s="1096">
        <v>381912092.64999998</v>
      </c>
      <c r="I20" s="1096">
        <v>381874221.80000001</v>
      </c>
      <c r="J20" s="1096">
        <v>381873919.30000001</v>
      </c>
      <c r="K20" s="1096">
        <v>37870.85</v>
      </c>
    </row>
    <row r="21" spans="1:11">
      <c r="A21" s="1324">
        <v>3</v>
      </c>
      <c r="B21" s="1097" t="s">
        <v>3029</v>
      </c>
      <c r="F21" s="1096">
        <v>1073923157.54</v>
      </c>
      <c r="G21" s="1096">
        <v>167262078.5</v>
      </c>
      <c r="H21" s="1096">
        <v>1241185236.04</v>
      </c>
      <c r="I21" s="1096">
        <v>1241185236.04</v>
      </c>
      <c r="J21" s="1096">
        <v>1240979766.3399999</v>
      </c>
      <c r="K21" s="1096">
        <v>0</v>
      </c>
    </row>
    <row r="22" spans="1:11">
      <c r="A22" s="1324">
        <v>4</v>
      </c>
      <c r="B22" s="1097" t="s">
        <v>3030</v>
      </c>
      <c r="F22" s="1096">
        <v>416406543.55000001</v>
      </c>
      <c r="G22" s="1096">
        <v>76624280.420000002</v>
      </c>
      <c r="H22" s="1096">
        <v>493030823.97000003</v>
      </c>
      <c r="I22" s="1096">
        <v>493030823.97000003</v>
      </c>
      <c r="J22" s="1096">
        <v>493028149.37</v>
      </c>
      <c r="K22" s="1096">
        <v>0</v>
      </c>
    </row>
    <row r="23" spans="1:11">
      <c r="A23" s="1324">
        <v>5</v>
      </c>
      <c r="B23" s="1097" t="s">
        <v>3031</v>
      </c>
      <c r="F23" s="1096">
        <v>1873079622.8800001</v>
      </c>
      <c r="G23" s="1096">
        <v>313397323.75999999</v>
      </c>
      <c r="H23" s="1096">
        <v>2186476946.6399999</v>
      </c>
      <c r="I23" s="1096">
        <v>2185217752.73</v>
      </c>
      <c r="J23" s="1096">
        <v>2185103621.1100001</v>
      </c>
      <c r="K23" s="1096">
        <v>1259193.9099999999</v>
      </c>
    </row>
    <row r="24" spans="1:11">
      <c r="A24" s="1324">
        <v>6</v>
      </c>
      <c r="B24" s="1097" t="s">
        <v>3032</v>
      </c>
      <c r="F24" s="1096">
        <v>297752593.5</v>
      </c>
      <c r="G24" s="1096">
        <v>-260926799.69999999</v>
      </c>
      <c r="H24" s="1096">
        <v>36825793.799999997</v>
      </c>
      <c r="I24" s="1096">
        <v>36825793.799999997</v>
      </c>
      <c r="J24" s="1096">
        <v>36739560.799999997</v>
      </c>
      <c r="K24" s="1096">
        <v>0</v>
      </c>
    </row>
    <row r="25" spans="1:11">
      <c r="A25" s="1324">
        <v>7</v>
      </c>
      <c r="B25" s="1097" t="s">
        <v>3033</v>
      </c>
      <c r="F25" s="1096">
        <v>80782680.829999998</v>
      </c>
      <c r="G25" s="1096">
        <v>-12146896.51</v>
      </c>
      <c r="H25" s="1096">
        <v>68635784.319999993</v>
      </c>
      <c r="I25" s="1096">
        <v>68635784.319999993</v>
      </c>
      <c r="J25" s="1096">
        <v>68635784.319999993</v>
      </c>
      <c r="K25" s="1096">
        <v>0</v>
      </c>
    </row>
    <row r="27" spans="1:11">
      <c r="A27" s="1093" t="s">
        <v>2165</v>
      </c>
      <c r="B27" s="1093" t="s">
        <v>364</v>
      </c>
      <c r="F27" s="1104">
        <v>378702481.77999997</v>
      </c>
      <c r="G27" s="1104">
        <v>579566197.41999996</v>
      </c>
      <c r="H27" s="1104">
        <v>958268679.20000005</v>
      </c>
      <c r="I27" s="1104">
        <v>922686547.27999997</v>
      </c>
      <c r="J27" s="1104">
        <v>912226684.32000005</v>
      </c>
      <c r="K27" s="1104">
        <v>35582131.920000002</v>
      </c>
    </row>
    <row r="28" spans="1:11">
      <c r="A28" s="1324">
        <v>1</v>
      </c>
      <c r="B28" s="1097" t="s">
        <v>3034</v>
      </c>
      <c r="F28" s="1096">
        <v>111529942.13</v>
      </c>
      <c r="G28" s="1096">
        <v>92732959.450000003</v>
      </c>
      <c r="H28" s="1096">
        <v>204262901.58000001</v>
      </c>
      <c r="I28" s="1096">
        <v>172256254.11000001</v>
      </c>
      <c r="J28" s="1096">
        <v>171688227.68000001</v>
      </c>
      <c r="K28" s="1096">
        <v>32006647.469999999</v>
      </c>
    </row>
    <row r="29" spans="1:11">
      <c r="A29" s="1324">
        <v>2</v>
      </c>
      <c r="B29" s="1097" t="s">
        <v>3035</v>
      </c>
      <c r="F29" s="1096">
        <v>87288995.159999996</v>
      </c>
      <c r="G29" s="1096">
        <v>7008719.6399999997</v>
      </c>
      <c r="H29" s="1096">
        <v>94297714.799999997</v>
      </c>
      <c r="I29" s="1096">
        <v>91297709.799999997</v>
      </c>
      <c r="J29" s="1096">
        <v>89552121</v>
      </c>
      <c r="K29" s="1096">
        <v>3000005</v>
      </c>
    </row>
    <row r="30" spans="1:11">
      <c r="A30" s="1324">
        <v>3</v>
      </c>
      <c r="B30" s="1097" t="s">
        <v>3036</v>
      </c>
      <c r="F30" s="1096">
        <v>123552</v>
      </c>
      <c r="G30" s="1096">
        <v>77700.67</v>
      </c>
      <c r="H30" s="1096">
        <v>201252.67</v>
      </c>
      <c r="I30" s="1096">
        <v>201252.67</v>
      </c>
      <c r="J30" s="1096">
        <v>201252.67</v>
      </c>
      <c r="K30" s="1096">
        <v>0</v>
      </c>
    </row>
    <row r="31" spans="1:11">
      <c r="A31" s="1324">
        <v>4</v>
      </c>
      <c r="B31" s="1097" t="s">
        <v>3037</v>
      </c>
      <c r="F31" s="1096">
        <v>3645847.23</v>
      </c>
      <c r="G31" s="1096">
        <v>13910014.02</v>
      </c>
      <c r="H31" s="1096">
        <v>17555861.25</v>
      </c>
      <c r="I31" s="1096">
        <v>17555823.77</v>
      </c>
      <c r="J31" s="1096">
        <v>16859361.199999999</v>
      </c>
      <c r="K31" s="1096">
        <v>37.479999999999997</v>
      </c>
    </row>
    <row r="32" spans="1:11">
      <c r="A32" s="1324">
        <v>5</v>
      </c>
      <c r="B32" s="1097" t="s">
        <v>3038</v>
      </c>
      <c r="F32" s="1096">
        <v>6779190.3099999996</v>
      </c>
      <c r="G32" s="1096">
        <v>394067984.93000001</v>
      </c>
      <c r="H32" s="1096">
        <v>400847175.24000001</v>
      </c>
      <c r="I32" s="1096">
        <v>400845503.19</v>
      </c>
      <c r="J32" s="1096">
        <v>393952166.94999999</v>
      </c>
      <c r="K32" s="1096">
        <v>1672.05</v>
      </c>
    </row>
    <row r="33" spans="1:11">
      <c r="A33" s="1324">
        <v>6</v>
      </c>
      <c r="B33" s="1097" t="s">
        <v>3039</v>
      </c>
      <c r="F33" s="1096">
        <v>84183872.180000007</v>
      </c>
      <c r="G33" s="1096">
        <v>11065699.59</v>
      </c>
      <c r="H33" s="1096">
        <v>95249571.769999996</v>
      </c>
      <c r="I33" s="1096">
        <v>94704375.359999999</v>
      </c>
      <c r="J33" s="1096">
        <v>94401748.159999996</v>
      </c>
      <c r="K33" s="1096">
        <v>545196.41000000027</v>
      </c>
    </row>
    <row r="34" spans="1:11">
      <c r="A34" s="1324">
        <v>7</v>
      </c>
      <c r="B34" s="1097" t="s">
        <v>3040</v>
      </c>
      <c r="F34" s="1096">
        <v>68469447.609999999</v>
      </c>
      <c r="G34" s="1096">
        <v>57011979.060000002</v>
      </c>
      <c r="H34" s="1096">
        <v>125481426.67</v>
      </c>
      <c r="I34" s="1096">
        <v>125481365.09</v>
      </c>
      <c r="J34" s="1096">
        <v>125361242.45</v>
      </c>
      <c r="K34" s="1096">
        <v>61.58</v>
      </c>
    </row>
    <row r="35" spans="1:11">
      <c r="A35" s="1324">
        <v>8</v>
      </c>
      <c r="B35" s="1097" t="s">
        <v>3041</v>
      </c>
      <c r="F35" s="1096">
        <v>1850000</v>
      </c>
      <c r="G35" s="1096">
        <v>11372.13</v>
      </c>
      <c r="H35" s="1096">
        <v>1861372.13</v>
      </c>
      <c r="I35" s="1096">
        <v>1861372.13</v>
      </c>
      <c r="J35" s="1096">
        <v>1861372.13</v>
      </c>
      <c r="K35" s="1096">
        <v>0</v>
      </c>
    </row>
    <row r="36" spans="1:11">
      <c r="A36" s="1324">
        <v>9</v>
      </c>
      <c r="B36" s="1097" t="s">
        <v>3042</v>
      </c>
      <c r="F36" s="1096">
        <v>14831635.16</v>
      </c>
      <c r="G36" s="1096">
        <v>3679767.93</v>
      </c>
      <c r="H36" s="1096">
        <v>18511403.09</v>
      </c>
      <c r="I36" s="1096">
        <v>18482891.16</v>
      </c>
      <c r="J36" s="1096">
        <v>18349192.079999998</v>
      </c>
      <c r="K36" s="1096">
        <v>28511.930000000018</v>
      </c>
    </row>
    <row r="38" spans="1:11">
      <c r="A38" s="1093" t="s">
        <v>2692</v>
      </c>
      <c r="B38" s="1093" t="s">
        <v>365</v>
      </c>
      <c r="F38" s="1104">
        <v>1017207937.63</v>
      </c>
      <c r="G38" s="1104">
        <v>1528348251.5899999</v>
      </c>
      <c r="H38" s="1104">
        <v>2545556189.2199998</v>
      </c>
      <c r="I38" s="1104">
        <v>2483207012.4499998</v>
      </c>
      <c r="J38" s="1104">
        <v>2462795158.5700002</v>
      </c>
      <c r="K38" s="1104">
        <v>62349176.770000003</v>
      </c>
    </row>
    <row r="39" spans="1:11">
      <c r="A39" s="1324">
        <v>1</v>
      </c>
      <c r="B39" s="1097" t="s">
        <v>3043</v>
      </c>
      <c r="F39" s="1096">
        <v>101280143.41</v>
      </c>
      <c r="G39" s="1096">
        <v>222161490.28</v>
      </c>
      <c r="H39" s="1096">
        <v>323441633.69</v>
      </c>
      <c r="I39" s="1096">
        <v>323423633.57999998</v>
      </c>
      <c r="J39" s="1096">
        <v>314403408</v>
      </c>
      <c r="K39" s="1096">
        <v>18000.11</v>
      </c>
    </row>
    <row r="40" spans="1:11">
      <c r="A40" s="1324">
        <v>2</v>
      </c>
      <c r="B40" s="1097" t="s">
        <v>3044</v>
      </c>
      <c r="F40" s="1096">
        <v>184391362.88</v>
      </c>
      <c r="G40" s="1096">
        <v>5907196.5599999996</v>
      </c>
      <c r="H40" s="1096">
        <v>190298559.44</v>
      </c>
      <c r="I40" s="1096">
        <v>190138899.5</v>
      </c>
      <c r="J40" s="1096">
        <v>189950682.46000001</v>
      </c>
      <c r="K40" s="1096">
        <v>159659.93999999986</v>
      </c>
    </row>
    <row r="41" spans="1:11">
      <c r="A41" s="1324">
        <v>3</v>
      </c>
      <c r="B41" s="1097" t="s">
        <v>3045</v>
      </c>
      <c r="F41" s="1096">
        <v>139534358.08000001</v>
      </c>
      <c r="G41" s="1096">
        <v>571001684.69000006</v>
      </c>
      <c r="H41" s="1096">
        <v>710536042.76999998</v>
      </c>
      <c r="I41" s="1096">
        <v>648600433.72000003</v>
      </c>
      <c r="J41" s="1096">
        <v>646026755.85000002</v>
      </c>
      <c r="K41" s="1096">
        <v>61935609.049999997</v>
      </c>
    </row>
    <row r="42" spans="1:11">
      <c r="A42" s="1324">
        <v>4</v>
      </c>
      <c r="B42" s="1097" t="s">
        <v>3046</v>
      </c>
      <c r="F42" s="1096">
        <v>25615273.25</v>
      </c>
      <c r="G42" s="1096">
        <v>428003837.45999998</v>
      </c>
      <c r="H42" s="1096">
        <v>453619110.70999998</v>
      </c>
      <c r="I42" s="1096">
        <v>453616455.24000001</v>
      </c>
      <c r="J42" s="1096">
        <v>453059758.12</v>
      </c>
      <c r="K42" s="1096">
        <v>2655.47</v>
      </c>
    </row>
    <row r="43" spans="1:11">
      <c r="A43" s="1324">
        <v>5</v>
      </c>
      <c r="B43" s="1097" t="s">
        <v>3047</v>
      </c>
      <c r="F43" s="1096">
        <v>102418085.18000001</v>
      </c>
      <c r="G43" s="1096">
        <v>91713997.680000007</v>
      </c>
      <c r="H43" s="1096">
        <v>194132082.86000001</v>
      </c>
      <c r="I43" s="1096">
        <v>194093168.27000001</v>
      </c>
      <c r="J43" s="1096">
        <v>187692582.59999999</v>
      </c>
      <c r="K43" s="1096">
        <v>38914.59000000004</v>
      </c>
    </row>
    <row r="44" spans="1:11">
      <c r="A44" s="1324">
        <v>6</v>
      </c>
      <c r="B44" s="1097" t="s">
        <v>3048</v>
      </c>
      <c r="F44" s="1096">
        <v>226527804.72</v>
      </c>
      <c r="G44" s="1096">
        <v>9156911.3800000008</v>
      </c>
      <c r="H44" s="1096">
        <v>235684716.09999999</v>
      </c>
      <c r="I44" s="1096">
        <v>235684645.81999999</v>
      </c>
      <c r="J44" s="1096">
        <v>235583677.81999999</v>
      </c>
      <c r="K44" s="1096">
        <v>70.28</v>
      </c>
    </row>
    <row r="45" spans="1:11">
      <c r="A45" s="1324">
        <v>7</v>
      </c>
      <c r="B45" s="1097" t="s">
        <v>3049</v>
      </c>
      <c r="F45" s="1096">
        <v>36590276.75</v>
      </c>
      <c r="G45" s="1096">
        <v>15692828.82</v>
      </c>
      <c r="H45" s="1096">
        <v>52283105.57</v>
      </c>
      <c r="I45" s="1096">
        <v>52205089.020000003</v>
      </c>
      <c r="J45" s="1096">
        <v>51608625.670000002</v>
      </c>
      <c r="K45" s="1096">
        <v>78016.550000000076</v>
      </c>
    </row>
    <row r="46" spans="1:11">
      <c r="A46" s="1324">
        <v>8</v>
      </c>
      <c r="B46" s="1097" t="s">
        <v>3050</v>
      </c>
      <c r="F46" s="1096">
        <v>29466010.399999999</v>
      </c>
      <c r="G46" s="1096">
        <v>236516344.15000001</v>
      </c>
      <c r="H46" s="1096">
        <v>265982354.55000001</v>
      </c>
      <c r="I46" s="1096">
        <v>265982354.53999999</v>
      </c>
      <c r="J46" s="1096">
        <v>265200103.28999999</v>
      </c>
      <c r="K46" s="1096">
        <v>0.01</v>
      </c>
    </row>
    <row r="47" spans="1:11">
      <c r="A47" s="1324">
        <v>9</v>
      </c>
      <c r="B47" s="1097" t="s">
        <v>3051</v>
      </c>
      <c r="F47" s="1096">
        <v>171384622.96000001</v>
      </c>
      <c r="G47" s="1096">
        <v>-51806039.43</v>
      </c>
      <c r="H47" s="1096">
        <v>119578583.53</v>
      </c>
      <c r="I47" s="1096">
        <v>119462332.76000001</v>
      </c>
      <c r="J47" s="1096">
        <v>119269564.76000001</v>
      </c>
      <c r="K47" s="1096">
        <v>116250.77</v>
      </c>
    </row>
    <row r="49" spans="1:11">
      <c r="A49" s="1093" t="s">
        <v>2693</v>
      </c>
      <c r="B49" s="1093" t="s">
        <v>367</v>
      </c>
      <c r="F49" s="1104">
        <v>16626734727.67</v>
      </c>
      <c r="G49" s="1104">
        <v>476501053.80000001</v>
      </c>
      <c r="H49" s="1104">
        <v>17103235781.469999</v>
      </c>
      <c r="I49" s="1104">
        <v>14240752586.57</v>
      </c>
      <c r="J49" s="1104">
        <v>13576889675.450001</v>
      </c>
      <c r="K49" s="1104">
        <v>2862483194.9000001</v>
      </c>
    </row>
    <row r="50" spans="1:11">
      <c r="A50" s="1324">
        <v>1</v>
      </c>
      <c r="B50" s="1097" t="s">
        <v>3052</v>
      </c>
      <c r="F50" s="1096">
        <v>14709378102.030001</v>
      </c>
      <c r="G50" s="1096">
        <v>-268094868.52000001</v>
      </c>
      <c r="H50" s="1096">
        <v>14441283233.51</v>
      </c>
      <c r="I50" s="1096">
        <v>12005163594.66</v>
      </c>
      <c r="J50" s="1096">
        <v>11378050361.33</v>
      </c>
      <c r="K50" s="1096">
        <v>2436119638.8499999</v>
      </c>
    </row>
    <row r="51" spans="1:11">
      <c r="A51" s="1324">
        <v>2</v>
      </c>
      <c r="B51" s="1097" t="s">
        <v>3053</v>
      </c>
      <c r="F51" s="1096">
        <v>200000000</v>
      </c>
      <c r="G51" s="1096">
        <v>39860545.810000002</v>
      </c>
      <c r="H51" s="1096">
        <v>239860545.81</v>
      </c>
      <c r="I51" s="1096">
        <v>79340545.810000002</v>
      </c>
      <c r="J51" s="1096">
        <v>79340545.810000002</v>
      </c>
      <c r="K51" s="1096">
        <v>160520000</v>
      </c>
    </row>
    <row r="52" spans="1:11">
      <c r="A52" s="1324">
        <v>3</v>
      </c>
      <c r="B52" s="1097" t="s">
        <v>2257</v>
      </c>
      <c r="F52" s="1096">
        <v>2000000</v>
      </c>
      <c r="G52" s="1096">
        <v>60500000</v>
      </c>
      <c r="H52" s="1096">
        <v>62500000</v>
      </c>
      <c r="I52" s="1096">
        <v>62500000</v>
      </c>
      <c r="J52" s="1096">
        <v>62500000</v>
      </c>
      <c r="K52" s="1096">
        <v>0</v>
      </c>
    </row>
    <row r="53" spans="1:11">
      <c r="A53" s="1324">
        <v>4</v>
      </c>
      <c r="B53" s="1097" t="s">
        <v>2170</v>
      </c>
      <c r="F53" s="1096">
        <v>746024630.51999998</v>
      </c>
      <c r="G53" s="1096">
        <v>393892531.04000002</v>
      </c>
      <c r="H53" s="1096">
        <v>1139917161.5599999</v>
      </c>
      <c r="I53" s="1096">
        <v>874073605.50999999</v>
      </c>
      <c r="J53" s="1096">
        <v>841323927.72000003</v>
      </c>
      <c r="K53" s="1096">
        <v>265843556.05000001</v>
      </c>
    </row>
    <row r="54" spans="1:11">
      <c r="A54" s="1324">
        <v>5</v>
      </c>
      <c r="B54" s="1097" t="s">
        <v>375</v>
      </c>
      <c r="F54" s="1096">
        <v>824244813.80999994</v>
      </c>
      <c r="G54" s="1096">
        <v>143585858.40000001</v>
      </c>
      <c r="H54" s="1096">
        <v>967830672.21000004</v>
      </c>
      <c r="I54" s="1096">
        <v>967830672.21000004</v>
      </c>
      <c r="J54" s="1096">
        <v>967830672.21000004</v>
      </c>
      <c r="K54" s="1096">
        <v>0</v>
      </c>
    </row>
    <row r="55" spans="1:11">
      <c r="A55" s="1324">
        <v>6</v>
      </c>
      <c r="B55" s="1097" t="s">
        <v>3054</v>
      </c>
      <c r="F55" s="1096">
        <v>104278325.75</v>
      </c>
      <c r="G55" s="1096">
        <v>99342280.170000002</v>
      </c>
      <c r="H55" s="1096">
        <v>203620605.91999999</v>
      </c>
      <c r="I55" s="1096">
        <v>203620605.91999999</v>
      </c>
      <c r="J55" s="1096">
        <v>199620605.91999999</v>
      </c>
      <c r="K55" s="1096">
        <v>0</v>
      </c>
    </row>
    <row r="56" spans="1:11">
      <c r="A56" s="1324">
        <v>8</v>
      </c>
      <c r="B56" s="1097" t="s">
        <v>565</v>
      </c>
      <c r="F56" s="1096">
        <v>40808855.560000002</v>
      </c>
      <c r="G56" s="1096">
        <v>7414706.9000000004</v>
      </c>
      <c r="H56" s="1096">
        <v>48223562.460000001</v>
      </c>
      <c r="I56" s="1096">
        <v>48223562.460000001</v>
      </c>
      <c r="J56" s="1096">
        <v>48223562.460000001</v>
      </c>
      <c r="K56" s="1096">
        <v>0</v>
      </c>
    </row>
    <row r="58" spans="1:11">
      <c r="A58" s="1093" t="s">
        <v>2694</v>
      </c>
      <c r="B58" s="1093" t="s">
        <v>371</v>
      </c>
      <c r="F58" s="1104">
        <v>56173584.659999996</v>
      </c>
      <c r="G58" s="1104">
        <v>209141940.15000001</v>
      </c>
      <c r="H58" s="1104">
        <v>265315524.81</v>
      </c>
      <c r="I58" s="1104">
        <v>257350009.66999999</v>
      </c>
      <c r="J58" s="1104">
        <v>199500558.52000001</v>
      </c>
      <c r="K58" s="1104">
        <v>7965515.1399999997</v>
      </c>
    </row>
    <row r="59" spans="1:11">
      <c r="A59" s="1324">
        <v>1</v>
      </c>
      <c r="B59" s="1097" t="s">
        <v>3055</v>
      </c>
      <c r="F59" s="1096">
        <v>16221515.539999999</v>
      </c>
      <c r="G59" s="1096">
        <v>76675953.349999994</v>
      </c>
      <c r="H59" s="1096">
        <v>92897468.890000001</v>
      </c>
      <c r="I59" s="1096">
        <v>86461589.430000007</v>
      </c>
      <c r="J59" s="1096">
        <v>72148071.189999998</v>
      </c>
      <c r="K59" s="1096">
        <v>6435879.46</v>
      </c>
    </row>
    <row r="60" spans="1:11">
      <c r="A60" s="1324">
        <v>2</v>
      </c>
      <c r="B60" s="1097" t="s">
        <v>3056</v>
      </c>
      <c r="F60" s="1096">
        <v>35249568.039999999</v>
      </c>
      <c r="G60" s="1096">
        <v>-25014557.41</v>
      </c>
      <c r="H60" s="1096">
        <v>10235010.630000001</v>
      </c>
      <c r="I60" s="1096">
        <v>10235007.310000001</v>
      </c>
      <c r="J60" s="1096">
        <v>9960375.2400000002</v>
      </c>
      <c r="K60" s="1096">
        <v>3.32</v>
      </c>
    </row>
    <row r="61" spans="1:11">
      <c r="A61" s="1324">
        <v>3</v>
      </c>
      <c r="B61" s="1097" t="s">
        <v>3057</v>
      </c>
      <c r="F61" s="1096">
        <v>0</v>
      </c>
      <c r="G61" s="1096">
        <v>23363064.690000001</v>
      </c>
      <c r="H61" s="1096">
        <v>23363064.690000001</v>
      </c>
      <c r="I61" s="1096">
        <v>23358887.800000001</v>
      </c>
      <c r="J61" s="1096">
        <v>1188386.4000000001</v>
      </c>
      <c r="K61" s="1096">
        <v>4176.8900000000003</v>
      </c>
    </row>
    <row r="62" spans="1:11">
      <c r="A62" s="1324">
        <v>4</v>
      </c>
      <c r="B62" s="1097" t="s">
        <v>3058</v>
      </c>
      <c r="F62" s="1096">
        <v>3553736.2</v>
      </c>
      <c r="G62" s="1096">
        <v>67997526.950000003</v>
      </c>
      <c r="H62" s="1096">
        <v>71551263.150000006</v>
      </c>
      <c r="I62" s="1096">
        <v>71420709.950000003</v>
      </c>
      <c r="J62" s="1096">
        <v>53749095.200000003</v>
      </c>
      <c r="K62" s="1096">
        <v>130553.2</v>
      </c>
    </row>
    <row r="63" spans="1:11">
      <c r="A63" s="1324">
        <v>5</v>
      </c>
      <c r="B63" s="1097" t="s">
        <v>3059</v>
      </c>
      <c r="F63" s="1096">
        <v>0</v>
      </c>
      <c r="G63" s="1096">
        <v>74000</v>
      </c>
      <c r="H63" s="1096">
        <v>74000</v>
      </c>
      <c r="I63" s="1096">
        <v>73999.94</v>
      </c>
      <c r="J63" s="1096">
        <v>73999.94</v>
      </c>
      <c r="K63" s="1096">
        <v>0.06</v>
      </c>
    </row>
    <row r="64" spans="1:11">
      <c r="A64" s="1324">
        <v>6</v>
      </c>
      <c r="B64" s="1097" t="s">
        <v>3060</v>
      </c>
      <c r="F64" s="1096">
        <v>34000</v>
      </c>
      <c r="G64" s="1096">
        <v>42639691.329999998</v>
      </c>
      <c r="H64" s="1096">
        <v>42673691.329999998</v>
      </c>
      <c r="I64" s="1096">
        <v>41278789.119999997</v>
      </c>
      <c r="J64" s="1096">
        <v>39590584.75</v>
      </c>
      <c r="K64" s="1096">
        <v>1394902.21</v>
      </c>
    </row>
    <row r="65" spans="1:11">
      <c r="A65" s="1324">
        <v>7</v>
      </c>
      <c r="B65" s="1097" t="s">
        <v>3061</v>
      </c>
      <c r="F65" s="1096">
        <v>0</v>
      </c>
      <c r="G65" s="1096">
        <v>154000</v>
      </c>
      <c r="H65" s="1096">
        <v>154000</v>
      </c>
      <c r="I65" s="1096">
        <v>154000</v>
      </c>
      <c r="J65" s="1096">
        <v>0</v>
      </c>
      <c r="K65" s="1096">
        <v>0</v>
      </c>
    </row>
    <row r="66" spans="1:11">
      <c r="A66" s="1324">
        <v>9</v>
      </c>
      <c r="B66" s="1097" t="s">
        <v>3062</v>
      </c>
      <c r="F66" s="1096">
        <v>1114764.8799999999</v>
      </c>
      <c r="G66" s="1096">
        <v>23252261.239999998</v>
      </c>
      <c r="H66" s="1096">
        <v>24367026.120000001</v>
      </c>
      <c r="I66" s="1096">
        <v>24367026.120000001</v>
      </c>
      <c r="J66" s="1096">
        <v>22790045.800000001</v>
      </c>
      <c r="K66" s="1096">
        <v>0</v>
      </c>
    </row>
    <row r="68" spans="1:11">
      <c r="A68" s="1093" t="s">
        <v>2695</v>
      </c>
      <c r="B68" s="1093" t="s">
        <v>370</v>
      </c>
      <c r="F68" s="1104">
        <v>1444437429.79</v>
      </c>
      <c r="G68" s="1104">
        <v>290660672.75999999</v>
      </c>
      <c r="H68" s="1104">
        <v>1735098102.55</v>
      </c>
      <c r="I68" s="1104">
        <v>633853765.41999996</v>
      </c>
      <c r="J68" s="1104">
        <v>566874178.17999995</v>
      </c>
      <c r="K68" s="1104">
        <v>1101244337.1300001</v>
      </c>
    </row>
    <row r="69" spans="1:11">
      <c r="A69" s="1324">
        <v>1</v>
      </c>
      <c r="B69" s="1097" t="s">
        <v>3063</v>
      </c>
      <c r="F69" s="1096">
        <v>0</v>
      </c>
      <c r="G69" s="1096">
        <v>897531135.70000005</v>
      </c>
      <c r="H69" s="1096">
        <v>897531135.70000005</v>
      </c>
      <c r="I69" s="1096">
        <v>242372616.25</v>
      </c>
      <c r="J69" s="1096">
        <v>200486128.88</v>
      </c>
      <c r="K69" s="1096">
        <v>655158519.45000005</v>
      </c>
    </row>
    <row r="70" spans="1:11">
      <c r="A70" s="1324">
        <v>2</v>
      </c>
      <c r="B70" s="1097" t="s">
        <v>3064</v>
      </c>
      <c r="F70" s="1096">
        <v>0</v>
      </c>
      <c r="G70" s="1096">
        <v>3100000</v>
      </c>
      <c r="H70" s="1096">
        <v>3100000</v>
      </c>
      <c r="I70" s="1096">
        <v>0</v>
      </c>
      <c r="J70" s="1096">
        <v>0</v>
      </c>
      <c r="K70" s="1096">
        <v>3100000</v>
      </c>
    </row>
    <row r="71" spans="1:11">
      <c r="A71" s="1324">
        <v>3</v>
      </c>
      <c r="B71" s="1097" t="s">
        <v>3065</v>
      </c>
      <c r="F71" s="1096">
        <v>1444437429.79</v>
      </c>
      <c r="G71" s="1096">
        <v>-609970462.94000006</v>
      </c>
      <c r="H71" s="1096">
        <v>834466966.85000002</v>
      </c>
      <c r="I71" s="1096">
        <v>391481149.17000002</v>
      </c>
      <c r="J71" s="1096">
        <v>366388049.30000001</v>
      </c>
      <c r="K71" s="1096">
        <v>442985817.68000001</v>
      </c>
    </row>
    <row r="73" spans="1:11">
      <c r="A73" s="1093" t="s">
        <v>3066</v>
      </c>
      <c r="B73" s="1093" t="s">
        <v>368</v>
      </c>
      <c r="F73" s="1104">
        <v>7609281029.0200005</v>
      </c>
      <c r="G73" s="1104">
        <v>337306358.88</v>
      </c>
      <c r="H73" s="1104">
        <v>7946587387.8999996</v>
      </c>
      <c r="I73" s="1104">
        <v>7842780556.4799995</v>
      </c>
      <c r="J73" s="1104">
        <v>7842780556.4799995</v>
      </c>
      <c r="K73" s="1104">
        <v>103806831.42</v>
      </c>
    </row>
    <row r="74" spans="1:11">
      <c r="A74" s="1324">
        <v>1</v>
      </c>
      <c r="B74" s="1097" t="s">
        <v>188</v>
      </c>
      <c r="F74" s="1096">
        <v>7609281029.0200005</v>
      </c>
      <c r="G74" s="1096">
        <v>305583331.88</v>
      </c>
      <c r="H74" s="1096">
        <v>7914864360.8999996</v>
      </c>
      <c r="I74" s="1096">
        <v>7811057529.4799995</v>
      </c>
      <c r="J74" s="1096">
        <v>7811057529.4799995</v>
      </c>
      <c r="K74" s="1096">
        <v>103806831.42</v>
      </c>
    </row>
    <row r="75" spans="1:11">
      <c r="A75" s="1324">
        <v>5</v>
      </c>
      <c r="B75" s="1097" t="s">
        <v>191</v>
      </c>
      <c r="F75" s="1096">
        <v>0</v>
      </c>
      <c r="G75" s="1096">
        <v>31723027</v>
      </c>
      <c r="H75" s="1096">
        <v>31723027</v>
      </c>
      <c r="I75" s="1096">
        <v>31723027</v>
      </c>
      <c r="J75" s="1096">
        <v>31723027</v>
      </c>
      <c r="K75" s="1096">
        <v>0</v>
      </c>
    </row>
    <row r="77" spans="1:11">
      <c r="A77" s="1093" t="s">
        <v>2696</v>
      </c>
      <c r="B77" s="1093" t="s">
        <v>374</v>
      </c>
      <c r="F77" s="1104">
        <v>197220408.96000001</v>
      </c>
      <c r="G77" s="1104">
        <v>494214837.51999998</v>
      </c>
      <c r="H77" s="1104">
        <v>691435246.48000002</v>
      </c>
      <c r="I77" s="1104">
        <v>646962518.74000001</v>
      </c>
      <c r="J77" s="1104">
        <v>646962518.74000001</v>
      </c>
      <c r="K77" s="1104">
        <v>44472727.740000002</v>
      </c>
    </row>
    <row r="78" spans="1:11">
      <c r="A78" s="1324">
        <v>1</v>
      </c>
      <c r="B78" s="1097" t="s">
        <v>3067</v>
      </c>
      <c r="F78" s="1096">
        <v>0</v>
      </c>
      <c r="G78" s="1096">
        <v>18432697.699999999</v>
      </c>
      <c r="H78" s="1096">
        <v>18432697.699999999</v>
      </c>
      <c r="I78" s="1096">
        <v>18432697.699999999</v>
      </c>
      <c r="J78" s="1096">
        <v>18432697.699999999</v>
      </c>
      <c r="K78" s="1096">
        <v>0</v>
      </c>
    </row>
    <row r="79" spans="1:11">
      <c r="A79" s="1324">
        <v>2</v>
      </c>
      <c r="B79" s="1097" t="s">
        <v>3068</v>
      </c>
      <c r="F79" s="1096">
        <v>135614756.96000001</v>
      </c>
      <c r="G79" s="1096">
        <v>365218252.97000003</v>
      </c>
      <c r="H79" s="1096">
        <v>500833009.93000001</v>
      </c>
      <c r="I79" s="1096">
        <v>499077000.06999999</v>
      </c>
      <c r="J79" s="1096">
        <v>499077000.06999999</v>
      </c>
      <c r="K79" s="1096">
        <v>1756009.86</v>
      </c>
    </row>
    <row r="80" spans="1:11">
      <c r="A80" s="1324">
        <v>4</v>
      </c>
      <c r="B80" s="1097" t="s">
        <v>3069</v>
      </c>
      <c r="F80" s="1096">
        <v>3605652</v>
      </c>
      <c r="G80" s="1096">
        <v>125847168.97</v>
      </c>
      <c r="H80" s="1096">
        <v>129452820.97</v>
      </c>
      <c r="I80" s="1096">
        <v>129452820.97</v>
      </c>
      <c r="J80" s="1096">
        <v>129452820.97</v>
      </c>
      <c r="K80" s="1096">
        <v>0</v>
      </c>
    </row>
    <row r="81" spans="1:11">
      <c r="A81" s="1324">
        <v>9</v>
      </c>
      <c r="B81" s="1097" t="s">
        <v>3070</v>
      </c>
      <c r="F81" s="1096">
        <v>58000000</v>
      </c>
      <c r="G81" s="1096">
        <v>-15283282.119999999</v>
      </c>
      <c r="H81" s="1096">
        <v>42716717.880000003</v>
      </c>
      <c r="I81" s="1096">
        <v>0</v>
      </c>
      <c r="J81" s="1096">
        <v>0</v>
      </c>
      <c r="K81" s="1096">
        <v>42716717.880000003</v>
      </c>
    </row>
    <row r="85" spans="1:11">
      <c r="A85" s="1093" t="s">
        <v>3071</v>
      </c>
      <c r="F85" s="1104">
        <v>58264247962</v>
      </c>
      <c r="G85" s="1104">
        <v>5592991926.9200001</v>
      </c>
      <c r="H85" s="1104">
        <v>63857239888.919998</v>
      </c>
      <c r="I85" s="1104">
        <v>60678316208.360001</v>
      </c>
      <c r="J85" s="1104">
        <v>59488428739.809998</v>
      </c>
      <c r="K85" s="1104">
        <v>3178923680.5599999</v>
      </c>
    </row>
    <row r="87" spans="1:11">
      <c r="A87" s="1093" t="s">
        <v>2165</v>
      </c>
      <c r="B87" s="1093" t="s">
        <v>364</v>
      </c>
      <c r="F87" s="1104">
        <v>4474150</v>
      </c>
      <c r="G87" s="1104">
        <v>67674323.430000007</v>
      </c>
      <c r="H87" s="1104">
        <v>72148473.430000007</v>
      </c>
      <c r="I87" s="1104">
        <v>72094098.310000002</v>
      </c>
      <c r="J87" s="1104">
        <v>69909897.439999998</v>
      </c>
      <c r="K87" s="1104">
        <v>54375.12</v>
      </c>
    </row>
    <row r="88" spans="1:11">
      <c r="A88" s="1324">
        <v>1</v>
      </c>
      <c r="B88" s="1097" t="s">
        <v>3034</v>
      </c>
      <c r="F88" s="1096">
        <v>0</v>
      </c>
      <c r="G88" s="1096">
        <v>1712729.79</v>
      </c>
      <c r="H88" s="1096">
        <v>1712729.79</v>
      </c>
      <c r="I88" s="1096">
        <v>1696048.6</v>
      </c>
      <c r="J88" s="1096">
        <v>1266330.5</v>
      </c>
      <c r="K88" s="1096">
        <v>16681.189999999999</v>
      </c>
    </row>
    <row r="89" spans="1:11">
      <c r="A89" s="1324">
        <v>2</v>
      </c>
      <c r="B89" s="1097" t="s">
        <v>3035</v>
      </c>
      <c r="F89" s="1096">
        <v>4474150</v>
      </c>
      <c r="G89" s="1096">
        <v>-4474150</v>
      </c>
      <c r="H89" s="1096">
        <v>0</v>
      </c>
      <c r="I89" s="1096">
        <v>0</v>
      </c>
      <c r="J89" s="1096">
        <v>0</v>
      </c>
      <c r="K89" s="1096">
        <v>0</v>
      </c>
    </row>
    <row r="90" spans="1:11">
      <c r="A90" s="1324">
        <v>4</v>
      </c>
      <c r="B90" s="1097" t="s">
        <v>3037</v>
      </c>
      <c r="F90" s="1096">
        <v>0</v>
      </c>
      <c r="G90" s="1096">
        <v>87405</v>
      </c>
      <c r="H90" s="1096">
        <v>87405</v>
      </c>
      <c r="I90" s="1096">
        <v>79875</v>
      </c>
      <c r="J90" s="1096">
        <v>79875</v>
      </c>
      <c r="K90" s="1096">
        <v>7530</v>
      </c>
    </row>
    <row r="91" spans="1:11">
      <c r="A91" s="1324">
        <v>5</v>
      </c>
      <c r="B91" s="1097" t="s">
        <v>3038</v>
      </c>
      <c r="F91" s="1096">
        <v>0</v>
      </c>
      <c r="G91" s="1096">
        <v>8737603.3200000003</v>
      </c>
      <c r="H91" s="1096">
        <v>8737603.3200000003</v>
      </c>
      <c r="I91" s="1096">
        <v>8737573.8200000003</v>
      </c>
      <c r="J91" s="1096">
        <v>7118060.6200000001</v>
      </c>
      <c r="K91" s="1096">
        <v>29.5</v>
      </c>
    </row>
    <row r="92" spans="1:11">
      <c r="A92" s="1324">
        <v>6</v>
      </c>
      <c r="B92" s="1097" t="s">
        <v>3039</v>
      </c>
      <c r="F92" s="1096">
        <v>0</v>
      </c>
      <c r="G92" s="1096">
        <v>558325</v>
      </c>
      <c r="H92" s="1096">
        <v>558325</v>
      </c>
      <c r="I92" s="1096">
        <v>557760.92000000004</v>
      </c>
      <c r="J92" s="1096">
        <v>545760.92000000004</v>
      </c>
      <c r="K92" s="1096">
        <v>564.08000000000004</v>
      </c>
    </row>
    <row r="93" spans="1:11">
      <c r="A93" s="1324">
        <v>7</v>
      </c>
      <c r="B93" s="1097" t="s">
        <v>3040</v>
      </c>
      <c r="F93" s="1096">
        <v>0</v>
      </c>
      <c r="G93" s="1096">
        <v>44553851.560000002</v>
      </c>
      <c r="H93" s="1096">
        <v>44553851.560000002</v>
      </c>
      <c r="I93" s="1096">
        <v>44553440.189999998</v>
      </c>
      <c r="J93" s="1096">
        <v>44461033.140000001</v>
      </c>
      <c r="K93" s="1096">
        <v>411.37</v>
      </c>
    </row>
    <row r="94" spans="1:11">
      <c r="A94" s="1324">
        <v>8</v>
      </c>
      <c r="B94" s="1097" t="s">
        <v>3041</v>
      </c>
      <c r="F94" s="1096">
        <v>0</v>
      </c>
      <c r="G94" s="1096">
        <v>16278540.029999999</v>
      </c>
      <c r="H94" s="1096">
        <v>16278540.029999999</v>
      </c>
      <c r="I94" s="1096">
        <v>16275976.810000001</v>
      </c>
      <c r="J94" s="1096">
        <v>16245414.289999999</v>
      </c>
      <c r="K94" s="1096">
        <v>2563.2199999999998</v>
      </c>
    </row>
    <row r="95" spans="1:11">
      <c r="A95" s="1324">
        <v>9</v>
      </c>
      <c r="B95" s="1097" t="s">
        <v>3042</v>
      </c>
      <c r="F95" s="1096">
        <v>0</v>
      </c>
      <c r="G95" s="1096">
        <v>220018.73</v>
      </c>
      <c r="H95" s="1096">
        <v>220018.73</v>
      </c>
      <c r="I95" s="1096">
        <v>193422.97</v>
      </c>
      <c r="J95" s="1096">
        <v>193422.97</v>
      </c>
      <c r="K95" s="1096">
        <v>26595.759999999998</v>
      </c>
    </row>
    <row r="97" spans="1:11">
      <c r="A97" s="1093" t="s">
        <v>2692</v>
      </c>
      <c r="B97" s="1093" t="s">
        <v>365</v>
      </c>
      <c r="F97" s="1104">
        <v>0</v>
      </c>
      <c r="G97" s="1104">
        <v>194648461.41999999</v>
      </c>
      <c r="H97" s="1104">
        <v>194648461.41999999</v>
      </c>
      <c r="I97" s="1104">
        <v>135087816.28999999</v>
      </c>
      <c r="J97" s="1104">
        <v>133468490.95999999</v>
      </c>
      <c r="K97" s="1104">
        <v>59560645.130000003</v>
      </c>
    </row>
    <row r="98" spans="1:11">
      <c r="A98" s="1324">
        <v>1</v>
      </c>
      <c r="B98" s="1097" t="s">
        <v>3043</v>
      </c>
      <c r="F98" s="1096">
        <v>0</v>
      </c>
      <c r="G98" s="1096">
        <v>31486238.329999998</v>
      </c>
      <c r="H98" s="1096">
        <v>31486238.329999998</v>
      </c>
      <c r="I98" s="1096">
        <v>16273987.07</v>
      </c>
      <c r="J98" s="1096">
        <v>16113987.07</v>
      </c>
      <c r="K98" s="1096">
        <v>15212251.26</v>
      </c>
    </row>
    <row r="99" spans="1:11">
      <c r="A99" s="1324">
        <v>2</v>
      </c>
      <c r="B99" s="1097" t="s">
        <v>3044</v>
      </c>
      <c r="F99" s="1096">
        <v>0</v>
      </c>
      <c r="G99" s="1096">
        <v>57282626.719999999</v>
      </c>
      <c r="H99" s="1096">
        <v>57282626.719999999</v>
      </c>
      <c r="I99" s="1096">
        <v>38007513.049999997</v>
      </c>
      <c r="J99" s="1096">
        <v>38007513.049999997</v>
      </c>
      <c r="K99" s="1096">
        <v>19275113.670000006</v>
      </c>
    </row>
    <row r="100" spans="1:11">
      <c r="A100" s="1324">
        <v>3</v>
      </c>
      <c r="B100" s="1097" t="s">
        <v>3045</v>
      </c>
      <c r="F100" s="1096">
        <v>0</v>
      </c>
      <c r="G100" s="1096">
        <v>73220530.680000007</v>
      </c>
      <c r="H100" s="1096">
        <v>73220530.680000007</v>
      </c>
      <c r="I100" s="1096">
        <v>64236367.149999999</v>
      </c>
      <c r="J100" s="1096">
        <v>63333537.659999996</v>
      </c>
      <c r="K100" s="1096">
        <v>8984163.5299999993</v>
      </c>
    </row>
    <row r="101" spans="1:11">
      <c r="A101" s="1324">
        <v>5</v>
      </c>
      <c r="B101" s="1097" t="s">
        <v>3047</v>
      </c>
      <c r="F101" s="1096">
        <v>0</v>
      </c>
      <c r="G101" s="1096">
        <v>31404332.109999999</v>
      </c>
      <c r="H101" s="1096">
        <v>31404332.109999999</v>
      </c>
      <c r="I101" s="1096">
        <v>15347656.119999999</v>
      </c>
      <c r="J101" s="1096">
        <v>14947660.279999999</v>
      </c>
      <c r="K101" s="1096">
        <v>16056675.99</v>
      </c>
    </row>
    <row r="102" spans="1:11">
      <c r="A102" s="1324">
        <v>6</v>
      </c>
      <c r="B102" s="1097" t="s">
        <v>3048</v>
      </c>
      <c r="F102" s="1096">
        <v>0</v>
      </c>
      <c r="G102" s="1096">
        <v>744168</v>
      </c>
      <c r="H102" s="1096">
        <v>744168</v>
      </c>
      <c r="I102" s="1096">
        <v>737125.3</v>
      </c>
      <c r="J102" s="1096">
        <v>702125.3</v>
      </c>
      <c r="K102" s="1096">
        <v>7042.7</v>
      </c>
    </row>
    <row r="103" spans="1:11">
      <c r="A103" s="1324">
        <v>7</v>
      </c>
      <c r="B103" s="1097" t="s">
        <v>3049</v>
      </c>
      <c r="F103" s="1096">
        <v>0</v>
      </c>
      <c r="G103" s="1096">
        <v>399470.91</v>
      </c>
      <c r="H103" s="1096">
        <v>399470.91</v>
      </c>
      <c r="I103" s="1096">
        <v>374222.93</v>
      </c>
      <c r="J103" s="1096">
        <v>252722.93</v>
      </c>
      <c r="K103" s="1096">
        <v>25247.98</v>
      </c>
    </row>
    <row r="104" spans="1:11">
      <c r="A104" s="1324">
        <v>8</v>
      </c>
      <c r="B104" s="1097" t="s">
        <v>3050</v>
      </c>
      <c r="F104" s="1096">
        <v>0</v>
      </c>
      <c r="G104" s="1096">
        <v>89000</v>
      </c>
      <c r="H104" s="1096">
        <v>89000</v>
      </c>
      <c r="I104" s="1096">
        <v>88850</v>
      </c>
      <c r="J104" s="1096">
        <v>88850</v>
      </c>
      <c r="K104" s="1096">
        <v>150</v>
      </c>
    </row>
    <row r="105" spans="1:11">
      <c r="A105" s="1324">
        <v>9</v>
      </c>
      <c r="B105" s="1097" t="s">
        <v>3051</v>
      </c>
      <c r="F105" s="1096">
        <v>0</v>
      </c>
      <c r="G105" s="1096">
        <v>22094.67</v>
      </c>
      <c r="H105" s="1096">
        <v>22094.67</v>
      </c>
      <c r="I105" s="1096">
        <v>22094.67</v>
      </c>
      <c r="J105" s="1096">
        <v>22094.67</v>
      </c>
      <c r="K105" s="1096">
        <v>0</v>
      </c>
    </row>
    <row r="107" spans="1:11">
      <c r="A107" s="1093" t="s">
        <v>2693</v>
      </c>
      <c r="B107" s="1093" t="s">
        <v>367</v>
      </c>
      <c r="F107" s="1104">
        <v>40214069554.470001</v>
      </c>
      <c r="G107" s="1104">
        <v>4289754165.2600002</v>
      </c>
      <c r="H107" s="1104">
        <v>44503823719.730003</v>
      </c>
      <c r="I107" s="1104">
        <v>44152358482.589996</v>
      </c>
      <c r="J107" s="1104">
        <v>43594972220.18</v>
      </c>
      <c r="K107" s="1104">
        <v>351465237.13999999</v>
      </c>
    </row>
    <row r="108" spans="1:11">
      <c r="A108" s="1324">
        <v>1</v>
      </c>
      <c r="B108" s="1097" t="s">
        <v>3052</v>
      </c>
      <c r="F108" s="1096">
        <v>39538275964</v>
      </c>
      <c r="G108" s="1096">
        <v>3830509511.77</v>
      </c>
      <c r="H108" s="1096">
        <v>43368785475.769997</v>
      </c>
      <c r="I108" s="1096">
        <v>43035120299.849998</v>
      </c>
      <c r="J108" s="1096">
        <v>42499615714.029999</v>
      </c>
      <c r="K108" s="1096">
        <v>333665175.92000002</v>
      </c>
    </row>
    <row r="109" spans="1:11">
      <c r="A109" s="1324">
        <v>2</v>
      </c>
      <c r="B109" s="1097" t="s">
        <v>3053</v>
      </c>
      <c r="F109" s="1096">
        <v>0</v>
      </c>
      <c r="G109" s="1096">
        <v>134066752.54000001</v>
      </c>
      <c r="H109" s="1096">
        <v>134066752.54000001</v>
      </c>
      <c r="I109" s="1096">
        <v>134066752.54000001</v>
      </c>
      <c r="J109" s="1096">
        <v>134066752.54000001</v>
      </c>
      <c r="K109" s="1096">
        <v>0</v>
      </c>
    </row>
    <row r="110" spans="1:11">
      <c r="A110" s="1324">
        <v>3</v>
      </c>
      <c r="B110" s="1097" t="s">
        <v>2257</v>
      </c>
      <c r="F110" s="1096">
        <v>34243881.719999999</v>
      </c>
      <c r="G110" s="1096">
        <v>23895221.920000002</v>
      </c>
      <c r="H110" s="1096">
        <v>58139103.640000001</v>
      </c>
      <c r="I110" s="1096">
        <v>57533833.640000001</v>
      </c>
      <c r="J110" s="1096">
        <v>57533833.640000001</v>
      </c>
      <c r="K110" s="1096">
        <v>605270</v>
      </c>
    </row>
    <row r="111" spans="1:11">
      <c r="A111" s="1324">
        <v>4</v>
      </c>
      <c r="B111" s="1097" t="s">
        <v>2170</v>
      </c>
      <c r="F111" s="1096">
        <v>1128874.75</v>
      </c>
      <c r="G111" s="1096">
        <v>60520451.829999998</v>
      </c>
      <c r="H111" s="1096">
        <v>61649326.579999998</v>
      </c>
      <c r="I111" s="1096">
        <v>61134926.979999997</v>
      </c>
      <c r="J111" s="1096">
        <v>59469250.390000001</v>
      </c>
      <c r="K111" s="1096">
        <v>514399.6</v>
      </c>
    </row>
    <row r="112" spans="1:11">
      <c r="A112" s="1324">
        <v>5</v>
      </c>
      <c r="B112" s="1097" t="s">
        <v>375</v>
      </c>
      <c r="F112" s="1096">
        <v>0</v>
      </c>
      <c r="G112" s="1096">
        <v>20216000</v>
      </c>
      <c r="H112" s="1096">
        <v>20216000</v>
      </c>
      <c r="I112" s="1096">
        <v>20216000</v>
      </c>
      <c r="J112" s="1096">
        <v>0</v>
      </c>
      <c r="K112" s="1096">
        <v>0</v>
      </c>
    </row>
    <row r="113" spans="1:11">
      <c r="A113" s="1324">
        <v>6</v>
      </c>
      <c r="B113" s="1097" t="s">
        <v>3054</v>
      </c>
      <c r="F113" s="1096">
        <v>8420834</v>
      </c>
      <c r="G113" s="1096">
        <v>38370216.399999999</v>
      </c>
      <c r="H113" s="1096">
        <v>46791050.399999999</v>
      </c>
      <c r="I113" s="1096">
        <v>45160478.829999998</v>
      </c>
      <c r="J113" s="1096">
        <v>45160478.829999998</v>
      </c>
      <c r="K113" s="1096">
        <v>1630571.57</v>
      </c>
    </row>
    <row r="114" spans="1:11">
      <c r="A114" s="1324">
        <v>7</v>
      </c>
      <c r="B114" s="1097" t="s">
        <v>3072</v>
      </c>
      <c r="F114" s="1096">
        <v>632000000</v>
      </c>
      <c r="G114" s="1096">
        <v>182176010.80000001</v>
      </c>
      <c r="H114" s="1096">
        <v>814176010.79999995</v>
      </c>
      <c r="I114" s="1096">
        <v>799126190.75</v>
      </c>
      <c r="J114" s="1096">
        <v>799126190.75</v>
      </c>
      <c r="K114" s="1096">
        <v>15049820.050000001</v>
      </c>
    </row>
    <row r="116" spans="1:11">
      <c r="A116" s="1093" t="s">
        <v>2694</v>
      </c>
      <c r="B116" s="1093" t="s">
        <v>371</v>
      </c>
      <c r="F116" s="1104">
        <v>130968900.48999999</v>
      </c>
      <c r="G116" s="1104">
        <v>622854883.26999998</v>
      </c>
      <c r="H116" s="1104">
        <v>753823783.75999999</v>
      </c>
      <c r="I116" s="1104">
        <v>508344717.19999999</v>
      </c>
      <c r="J116" s="1104">
        <v>453702119.88</v>
      </c>
      <c r="K116" s="1104">
        <v>245479066.55999997</v>
      </c>
    </row>
    <row r="117" spans="1:11">
      <c r="A117" s="1324">
        <v>1</v>
      </c>
      <c r="B117" s="1097" t="s">
        <v>3055</v>
      </c>
      <c r="F117" s="1096">
        <v>1746541.49</v>
      </c>
      <c r="G117" s="1096">
        <v>131946627.28</v>
      </c>
      <c r="H117" s="1096">
        <v>133693168.77</v>
      </c>
      <c r="I117" s="1096">
        <v>105607904.67</v>
      </c>
      <c r="J117" s="1096">
        <v>60176540.460000001</v>
      </c>
      <c r="K117" s="1096">
        <v>28085264.100000001</v>
      </c>
    </row>
    <row r="118" spans="1:11">
      <c r="A118" s="1324">
        <v>2</v>
      </c>
      <c r="B118" s="1097" t="s">
        <v>3056</v>
      </c>
      <c r="F118" s="1096">
        <v>0</v>
      </c>
      <c r="G118" s="1096">
        <v>96795975.480000004</v>
      </c>
      <c r="H118" s="1096">
        <v>96795975.480000004</v>
      </c>
      <c r="I118" s="1096">
        <v>89090819.129999995</v>
      </c>
      <c r="J118" s="1096">
        <v>84537308.670000017</v>
      </c>
      <c r="K118" s="1096">
        <v>7705156.3499999996</v>
      </c>
    </row>
    <row r="119" spans="1:11">
      <c r="A119" s="1324">
        <v>3</v>
      </c>
      <c r="B119" s="1097" t="s">
        <v>3057</v>
      </c>
      <c r="F119" s="1096">
        <v>116133709</v>
      </c>
      <c r="G119" s="1096">
        <v>274167322.81</v>
      </c>
      <c r="H119" s="1096">
        <v>390301031.81</v>
      </c>
      <c r="I119" s="1096">
        <v>238873463.31999999</v>
      </c>
      <c r="J119" s="1096">
        <v>237854567.25</v>
      </c>
      <c r="K119" s="1096">
        <v>151427568.48999995</v>
      </c>
    </row>
    <row r="120" spans="1:11">
      <c r="A120" s="1324">
        <v>4</v>
      </c>
      <c r="B120" s="1097" t="s">
        <v>3058</v>
      </c>
      <c r="F120" s="1096">
        <v>0</v>
      </c>
      <c r="G120" s="1096">
        <v>9120678.8000000007</v>
      </c>
      <c r="H120" s="1096">
        <v>9120678.8000000007</v>
      </c>
      <c r="I120" s="1096">
        <v>7082053.7599999998</v>
      </c>
      <c r="J120" s="1096">
        <v>7082053.7599999998</v>
      </c>
      <c r="K120" s="1096">
        <v>2038625.04</v>
      </c>
    </row>
    <row r="121" spans="1:11">
      <c r="A121" s="1324">
        <v>5</v>
      </c>
      <c r="B121" s="1097" t="s">
        <v>3059</v>
      </c>
      <c r="F121" s="1096">
        <v>0</v>
      </c>
      <c r="G121" s="1096">
        <v>3183591</v>
      </c>
      <c r="H121" s="1096">
        <v>3183591</v>
      </c>
      <c r="I121" s="1096">
        <v>3183591</v>
      </c>
      <c r="J121" s="1096">
        <v>3183591</v>
      </c>
      <c r="K121" s="1096">
        <v>0</v>
      </c>
    </row>
    <row r="122" spans="1:11">
      <c r="A122" s="1324">
        <v>6</v>
      </c>
      <c r="B122" s="1097" t="s">
        <v>3060</v>
      </c>
      <c r="F122" s="1096">
        <v>13088650</v>
      </c>
      <c r="G122" s="1096">
        <v>46790050.789999999</v>
      </c>
      <c r="H122" s="1096">
        <v>59878700.789999999</v>
      </c>
      <c r="I122" s="1096">
        <v>39586986.740000002</v>
      </c>
      <c r="J122" s="1096">
        <v>36379990.109999999</v>
      </c>
      <c r="K122" s="1096">
        <v>20291714.050000001</v>
      </c>
    </row>
    <row r="123" spans="1:11">
      <c r="A123" s="1324">
        <v>9</v>
      </c>
      <c r="B123" s="1097" t="s">
        <v>3062</v>
      </c>
      <c r="F123" s="1096">
        <v>0</v>
      </c>
      <c r="G123" s="1096">
        <v>60850637.109999999</v>
      </c>
      <c r="H123" s="1096">
        <v>60850637.109999999</v>
      </c>
      <c r="I123" s="1096">
        <v>24919898.579999998</v>
      </c>
      <c r="J123" s="1096">
        <v>24488068.629999999</v>
      </c>
      <c r="K123" s="1096">
        <v>35930738.530000001</v>
      </c>
    </row>
    <row r="125" spans="1:11">
      <c r="A125" s="1093" t="s">
        <v>2695</v>
      </c>
      <c r="B125" s="1093" t="s">
        <v>370</v>
      </c>
      <c r="F125" s="1104">
        <v>3812906394.6999998</v>
      </c>
      <c r="G125" s="1104">
        <v>383795308.74000013</v>
      </c>
      <c r="H125" s="1104">
        <v>4196701703.4400001</v>
      </c>
      <c r="I125" s="1104">
        <v>1676542144.1700001</v>
      </c>
      <c r="J125" s="1104">
        <v>1102487061.55</v>
      </c>
      <c r="K125" s="1104">
        <v>2520159559.27</v>
      </c>
    </row>
    <row r="126" spans="1:11">
      <c r="A126" s="1324">
        <v>1</v>
      </c>
      <c r="B126" s="1097" t="s">
        <v>3063</v>
      </c>
      <c r="F126" s="1096">
        <v>2532282158</v>
      </c>
      <c r="G126" s="1096">
        <v>1600434994.3399999</v>
      </c>
      <c r="H126" s="1096">
        <v>4132717152.3400002</v>
      </c>
      <c r="I126" s="1096">
        <v>1612606918.5799999</v>
      </c>
      <c r="J126" s="1096">
        <v>1078049286.3499999</v>
      </c>
      <c r="K126" s="1096">
        <v>2520110233.7600002</v>
      </c>
    </row>
    <row r="127" spans="1:11">
      <c r="A127" s="1324">
        <v>2</v>
      </c>
      <c r="B127" s="1097" t="s">
        <v>3064</v>
      </c>
      <c r="F127" s="1096">
        <v>0</v>
      </c>
      <c r="G127" s="1096">
        <v>54787915.700000003</v>
      </c>
      <c r="H127" s="1096">
        <v>54787915.700000003</v>
      </c>
      <c r="I127" s="1096">
        <v>54787915.700000003</v>
      </c>
      <c r="J127" s="1096">
        <v>20276985.16</v>
      </c>
      <c r="K127" s="1096">
        <v>0</v>
      </c>
    </row>
    <row r="128" spans="1:11">
      <c r="A128" s="1324">
        <v>3</v>
      </c>
      <c r="B128" s="1097" t="s">
        <v>3065</v>
      </c>
      <c r="F128" s="1096">
        <v>1280624236.6999998</v>
      </c>
      <c r="G128" s="1096">
        <v>-1271427601.3</v>
      </c>
      <c r="H128" s="1096">
        <v>9196635.4000000004</v>
      </c>
      <c r="I128" s="1096">
        <v>9147309.8900000006</v>
      </c>
      <c r="J128" s="1096">
        <v>4160790.04</v>
      </c>
      <c r="K128" s="1096">
        <v>49325.51</v>
      </c>
    </row>
    <row r="130" spans="1:11">
      <c r="A130" s="1093" t="s">
        <v>3066</v>
      </c>
      <c r="B130" s="1093" t="s">
        <v>368</v>
      </c>
      <c r="F130" s="1104">
        <v>12370043578</v>
      </c>
      <c r="G130" s="1104">
        <v>5926810.8200000012</v>
      </c>
      <c r="H130" s="1104">
        <v>12375970388.82</v>
      </c>
      <c r="I130" s="1104">
        <v>12375970388.82</v>
      </c>
      <c r="J130" s="1104">
        <v>12375970388.82</v>
      </c>
      <c r="K130" s="1104">
        <v>0</v>
      </c>
    </row>
    <row r="131" spans="1:11">
      <c r="A131" s="1324">
        <v>3</v>
      </c>
      <c r="B131" s="1097" t="s">
        <v>190</v>
      </c>
      <c r="F131" s="1096">
        <v>12370043578</v>
      </c>
      <c r="G131" s="1096">
        <v>-8555229.4499999993</v>
      </c>
      <c r="H131" s="1096">
        <v>12361488348.549999</v>
      </c>
      <c r="I131" s="1096">
        <v>12361488348.549999</v>
      </c>
      <c r="J131" s="1096">
        <v>12361488348.549999</v>
      </c>
      <c r="K131" s="1096">
        <v>0</v>
      </c>
    </row>
    <row r="132" spans="1:11">
      <c r="A132" s="1324">
        <v>5</v>
      </c>
      <c r="B132" s="1097" t="s">
        <v>191</v>
      </c>
      <c r="F132" s="1096">
        <v>0</v>
      </c>
      <c r="G132" s="1096">
        <v>14482040.27</v>
      </c>
      <c r="H132" s="1096">
        <v>14482040.27</v>
      </c>
      <c r="I132" s="1096">
        <v>14482040.27</v>
      </c>
      <c r="J132" s="1096">
        <v>14482040.27</v>
      </c>
      <c r="K132" s="1096">
        <v>0</v>
      </c>
    </row>
    <row r="134" spans="1:11">
      <c r="A134" s="1093" t="s">
        <v>2696</v>
      </c>
      <c r="B134" s="1093" t="s">
        <v>374</v>
      </c>
      <c r="F134" s="1104">
        <v>1731785384.3399999</v>
      </c>
      <c r="G134" s="1104">
        <v>28337973.98</v>
      </c>
      <c r="H134" s="1104">
        <v>1760123358.3199999</v>
      </c>
      <c r="I134" s="1104">
        <v>1757918560.98</v>
      </c>
      <c r="J134" s="1104">
        <v>1757918560.98</v>
      </c>
      <c r="K134" s="1104">
        <v>2204797.34</v>
      </c>
    </row>
    <row r="135" spans="1:11">
      <c r="A135" s="1324">
        <v>1</v>
      </c>
      <c r="B135" s="1097" t="s">
        <v>3067</v>
      </c>
      <c r="F135" s="1096">
        <v>305056236.79000002</v>
      </c>
      <c r="G135" s="1096">
        <v>-3747555.5</v>
      </c>
      <c r="H135" s="1096">
        <v>301308681.29000002</v>
      </c>
      <c r="I135" s="1096">
        <v>301308681.29000002</v>
      </c>
      <c r="J135" s="1096">
        <v>301308681.29000002</v>
      </c>
      <c r="K135" s="1096">
        <v>0</v>
      </c>
    </row>
    <row r="136" spans="1:11">
      <c r="A136" s="1324">
        <v>2</v>
      </c>
      <c r="B136" s="1097" t="s">
        <v>3068</v>
      </c>
      <c r="F136" s="1096">
        <v>1426729147.55</v>
      </c>
      <c r="G136" s="1096">
        <v>32085529.48</v>
      </c>
      <c r="H136" s="1096">
        <v>1458814677.03</v>
      </c>
      <c r="I136" s="1096">
        <v>1456609879.6900001</v>
      </c>
      <c r="J136" s="1096">
        <v>1456609879.6900001</v>
      </c>
      <c r="K136" s="1096">
        <v>2204797.34</v>
      </c>
    </row>
    <row r="141" spans="1:11">
      <c r="A141" s="1325" t="s">
        <v>3073</v>
      </c>
      <c r="H141" s="1115" t="s">
        <v>2661</v>
      </c>
      <c r="K141" s="1326">
        <v>45343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90"/>
  <sheetViews>
    <sheetView topLeftCell="A163" workbookViewId="0">
      <selection activeCell="G6" sqref="G6"/>
    </sheetView>
  </sheetViews>
  <sheetFormatPr baseColWidth="10" defaultRowHeight="12.75"/>
  <cols>
    <col min="1" max="10" width="11.42578125" style="1320"/>
    <col min="11" max="11" width="17.85546875" style="1320" customWidth="1"/>
    <col min="12" max="16384" width="11.42578125" style="1320"/>
  </cols>
  <sheetData>
    <row r="2" spans="1:11">
      <c r="K2" s="1321" t="s">
        <v>2699</v>
      </c>
    </row>
    <row r="3" spans="1:11">
      <c r="K3" s="1322" t="s">
        <v>2155</v>
      </c>
    </row>
    <row r="4" spans="1:11">
      <c r="K4" s="1321" t="s">
        <v>437</v>
      </c>
    </row>
    <row r="5" spans="1:11">
      <c r="K5" s="1322" t="s">
        <v>3020</v>
      </c>
    </row>
    <row r="10" spans="1:11">
      <c r="J10" s="1323" t="s">
        <v>3074</v>
      </c>
    </row>
    <row r="11" spans="1:11">
      <c r="A11" s="1090" t="s">
        <v>2157</v>
      </c>
      <c r="B11" s="1090" t="s">
        <v>622</v>
      </c>
      <c r="F11" s="1091" t="s">
        <v>623</v>
      </c>
      <c r="G11" s="1091" t="s">
        <v>2158</v>
      </c>
      <c r="H11" s="1091" t="s">
        <v>624</v>
      </c>
      <c r="I11" s="1091" t="s">
        <v>601</v>
      </c>
      <c r="J11" s="1091" t="s">
        <v>2160</v>
      </c>
      <c r="K11" s="1091" t="s">
        <v>2161</v>
      </c>
    </row>
    <row r="12" spans="1:11">
      <c r="G12" s="1092" t="s">
        <v>2163</v>
      </c>
    </row>
    <row r="13" spans="1:11">
      <c r="F13" s="1092" t="s">
        <v>2162</v>
      </c>
      <c r="G13" s="1092" t="s">
        <v>2165</v>
      </c>
      <c r="H13" s="1092" t="s">
        <v>2664</v>
      </c>
      <c r="I13" s="1092" t="s">
        <v>3075</v>
      </c>
      <c r="J13" s="1092" t="s">
        <v>3024</v>
      </c>
      <c r="K13" s="1092" t="s">
        <v>3076</v>
      </c>
    </row>
    <row r="16" spans="1:11">
      <c r="A16" s="1093" t="s">
        <v>3026</v>
      </c>
      <c r="F16" s="1104">
        <v>33965231755</v>
      </c>
      <c r="G16" s="1104">
        <v>4365819494.2399998</v>
      </c>
      <c r="H16" s="1104">
        <v>38331051249.239998</v>
      </c>
      <c r="I16" s="1104">
        <v>34111850269.459999</v>
      </c>
      <c r="J16" s="1104">
        <v>33291653051.689999</v>
      </c>
      <c r="K16" s="1104">
        <v>4219200979.7800002</v>
      </c>
    </row>
    <row r="17" spans="1:11">
      <c r="A17" s="1095" t="s">
        <v>893</v>
      </c>
      <c r="B17" s="1095" t="s">
        <v>446</v>
      </c>
      <c r="F17" s="1096">
        <v>243099410.00999999</v>
      </c>
      <c r="G17" s="1096">
        <v>382068.53</v>
      </c>
      <c r="H17" s="1096">
        <v>243481478.53999999</v>
      </c>
      <c r="I17" s="1096">
        <v>243481478.53999999</v>
      </c>
      <c r="J17" s="1096">
        <v>243469951.46000001</v>
      </c>
      <c r="K17" s="1096">
        <v>0</v>
      </c>
    </row>
    <row r="18" spans="1:11">
      <c r="A18" s="1095" t="s">
        <v>895</v>
      </c>
      <c r="B18" s="1095" t="s">
        <v>447</v>
      </c>
      <c r="F18" s="1096">
        <v>448297403.72000003</v>
      </c>
      <c r="G18" s="1096">
        <v>83393450.090000004</v>
      </c>
      <c r="H18" s="1096">
        <v>531690853.81</v>
      </c>
      <c r="I18" s="1096">
        <v>531638273.19</v>
      </c>
      <c r="J18" s="1096">
        <v>531638273.19</v>
      </c>
      <c r="K18" s="1096">
        <v>52580.62</v>
      </c>
    </row>
    <row r="19" spans="1:11">
      <c r="A19" s="1095" t="s">
        <v>899</v>
      </c>
      <c r="B19" s="1095" t="s">
        <v>448</v>
      </c>
      <c r="F19" s="1096">
        <v>1947438778.5999999</v>
      </c>
      <c r="G19" s="1096">
        <v>462925264.01999998</v>
      </c>
      <c r="H19" s="1096">
        <v>2410364042.6199999</v>
      </c>
      <c r="I19" s="1096">
        <v>2374900863.1500001</v>
      </c>
      <c r="J19" s="1096">
        <v>2372765454.5999999</v>
      </c>
      <c r="K19" s="1096">
        <v>35463179.469999999</v>
      </c>
    </row>
    <row r="20" spans="1:11">
      <c r="A20" s="1095" t="s">
        <v>903</v>
      </c>
      <c r="B20" s="1095" t="s">
        <v>449</v>
      </c>
      <c r="F20" s="1096">
        <v>351014492.44</v>
      </c>
      <c r="G20" s="1096">
        <v>488421452.44</v>
      </c>
      <c r="H20" s="1096">
        <v>839435944.88</v>
      </c>
      <c r="I20" s="1096">
        <v>526838696.41000003</v>
      </c>
      <c r="J20" s="1096">
        <v>512844224.45999998</v>
      </c>
      <c r="K20" s="1096">
        <v>312597248.47000003</v>
      </c>
    </row>
    <row r="21" spans="1:11">
      <c r="A21" s="1095" t="s">
        <v>907</v>
      </c>
      <c r="B21" s="1095" t="s">
        <v>450</v>
      </c>
      <c r="F21" s="1096">
        <v>0</v>
      </c>
      <c r="G21" s="1096">
        <v>35808875.530000001</v>
      </c>
      <c r="H21" s="1096">
        <v>35808875.530000001</v>
      </c>
      <c r="I21" s="1096">
        <v>35808875.530000001</v>
      </c>
      <c r="J21" s="1096">
        <v>35808875.530000001</v>
      </c>
      <c r="K21" s="1096">
        <v>0</v>
      </c>
    </row>
    <row r="22" spans="1:11">
      <c r="A22" s="1095" t="s">
        <v>909</v>
      </c>
      <c r="B22" s="1095" t="s">
        <v>451</v>
      </c>
      <c r="F22" s="1096">
        <v>238095484.99000001</v>
      </c>
      <c r="G22" s="1096">
        <v>71814684.890000001</v>
      </c>
      <c r="H22" s="1096">
        <v>309910169.88</v>
      </c>
      <c r="I22" s="1096">
        <v>309910169.88</v>
      </c>
      <c r="J22" s="1096">
        <v>309835322.10000002</v>
      </c>
      <c r="K22" s="1096">
        <v>0</v>
      </c>
    </row>
    <row r="23" spans="1:11">
      <c r="A23" s="1095" t="s">
        <v>911</v>
      </c>
      <c r="B23" s="1095" t="s">
        <v>452</v>
      </c>
      <c r="F23" s="1096">
        <v>244123420.63999999</v>
      </c>
      <c r="G23" s="1096">
        <v>48326671.799999997</v>
      </c>
      <c r="H23" s="1096">
        <v>292450092.44</v>
      </c>
      <c r="I23" s="1096">
        <v>292450092.44</v>
      </c>
      <c r="J23" s="1096">
        <v>291588658.68000001</v>
      </c>
      <c r="K23" s="1096">
        <v>0</v>
      </c>
    </row>
    <row r="24" spans="1:11">
      <c r="A24" s="1095" t="s">
        <v>913</v>
      </c>
      <c r="B24" s="1095" t="s">
        <v>453</v>
      </c>
      <c r="F24" s="1096">
        <v>104583711.73999999</v>
      </c>
      <c r="G24" s="1096">
        <v>624170807.09000003</v>
      </c>
      <c r="H24" s="1096">
        <v>728754518.83000004</v>
      </c>
      <c r="I24" s="1096">
        <v>728754518.83000004</v>
      </c>
      <c r="J24" s="1096">
        <v>728705972.83000004</v>
      </c>
      <c r="K24" s="1096">
        <v>0</v>
      </c>
    </row>
    <row r="25" spans="1:11">
      <c r="A25" s="1095" t="s">
        <v>915</v>
      </c>
      <c r="B25" s="1095" t="s">
        <v>454</v>
      </c>
      <c r="F25" s="1096">
        <v>47069960.93</v>
      </c>
      <c r="G25" s="1096">
        <v>32059028.859999999</v>
      </c>
      <c r="H25" s="1096">
        <v>79128989.790000007</v>
      </c>
      <c r="I25" s="1096">
        <v>79128989.790000007</v>
      </c>
      <c r="J25" s="1096">
        <v>68604989.790000007</v>
      </c>
      <c r="K25" s="1096">
        <v>0</v>
      </c>
    </row>
    <row r="26" spans="1:11">
      <c r="A26" s="1095" t="s">
        <v>917</v>
      </c>
      <c r="B26" s="1095" t="s">
        <v>455</v>
      </c>
      <c r="F26" s="1096">
        <v>375839853.19</v>
      </c>
      <c r="G26" s="1096">
        <v>766140657.27999997</v>
      </c>
      <c r="H26" s="1096">
        <v>1141980510.47</v>
      </c>
      <c r="I26" s="1096">
        <v>1141406122.3099999</v>
      </c>
      <c r="J26" s="1096">
        <v>1124720868.8499999</v>
      </c>
      <c r="K26" s="1096">
        <v>574388.16</v>
      </c>
    </row>
    <row r="27" spans="1:11">
      <c r="A27" s="1095" t="s">
        <v>919</v>
      </c>
      <c r="B27" s="1095" t="s">
        <v>456</v>
      </c>
      <c r="F27" s="1096">
        <v>847886144.03999996</v>
      </c>
      <c r="G27" s="1096">
        <v>273563977.44</v>
      </c>
      <c r="H27" s="1096">
        <v>1121450121.48</v>
      </c>
      <c r="I27" s="1096">
        <v>1072715092.34</v>
      </c>
      <c r="J27" s="1096">
        <v>1072457452.54</v>
      </c>
      <c r="K27" s="1096">
        <v>48735029.140000001</v>
      </c>
    </row>
    <row r="28" spans="1:11">
      <c r="A28" s="1095" t="s">
        <v>921</v>
      </c>
      <c r="B28" s="1095" t="s">
        <v>457</v>
      </c>
      <c r="F28" s="1096">
        <v>7740116778.9300003</v>
      </c>
      <c r="G28" s="1096">
        <v>-4366593799.04</v>
      </c>
      <c r="H28" s="1096">
        <v>3373522979.8899999</v>
      </c>
      <c r="I28" s="1096">
        <v>0</v>
      </c>
      <c r="J28" s="1096">
        <v>0</v>
      </c>
      <c r="K28" s="1096">
        <v>3373522979.8899999</v>
      </c>
    </row>
    <row r="29" spans="1:11">
      <c r="A29" s="1095" t="s">
        <v>923</v>
      </c>
      <c r="B29" s="1095" t="s">
        <v>458</v>
      </c>
      <c r="F29" s="1096">
        <v>232158879.53</v>
      </c>
      <c r="G29" s="1096">
        <v>888675286.38</v>
      </c>
      <c r="H29" s="1096">
        <v>1120834165.9100001</v>
      </c>
      <c r="I29" s="1096">
        <v>1119078156.05</v>
      </c>
      <c r="J29" s="1096">
        <v>1119078156.05</v>
      </c>
      <c r="K29" s="1096">
        <v>1756009.86</v>
      </c>
    </row>
    <row r="30" spans="1:11">
      <c r="A30" s="1095" t="s">
        <v>925</v>
      </c>
      <c r="B30" s="1095" t="s">
        <v>459</v>
      </c>
      <c r="F30" s="1096">
        <v>1282560968.1099999</v>
      </c>
      <c r="G30" s="1096">
        <v>349905118.02999997</v>
      </c>
      <c r="H30" s="1096">
        <v>1632466086.1400001</v>
      </c>
      <c r="I30" s="1096">
        <v>1627766086.1400001</v>
      </c>
      <c r="J30" s="1096">
        <v>1627760286.1400001</v>
      </c>
      <c r="K30" s="1096">
        <v>4700000</v>
      </c>
    </row>
    <row r="31" spans="1:11">
      <c r="A31" s="1095" t="s">
        <v>927</v>
      </c>
      <c r="B31" s="1095" t="s">
        <v>460</v>
      </c>
      <c r="F31" s="1096">
        <v>698890541.83000004</v>
      </c>
      <c r="G31" s="1096">
        <v>-126914554.81999999</v>
      </c>
      <c r="H31" s="1096">
        <v>571975987.00999999</v>
      </c>
      <c r="I31" s="1096">
        <v>571975987.00999999</v>
      </c>
      <c r="J31" s="1096">
        <v>571975987.00999999</v>
      </c>
      <c r="K31" s="1096">
        <v>0</v>
      </c>
    </row>
    <row r="32" spans="1:11">
      <c r="A32" s="1095" t="s">
        <v>929</v>
      </c>
      <c r="B32" s="1095" t="s">
        <v>461</v>
      </c>
      <c r="F32" s="1096">
        <v>152526402.02000001</v>
      </c>
      <c r="G32" s="1096">
        <v>61692166.630000003</v>
      </c>
      <c r="H32" s="1096">
        <v>214218568.65000001</v>
      </c>
      <c r="I32" s="1096">
        <v>213976520.75</v>
      </c>
      <c r="J32" s="1096">
        <v>213921872.75</v>
      </c>
      <c r="K32" s="1096">
        <v>242047.9</v>
      </c>
    </row>
    <row r="33" spans="1:11">
      <c r="A33" s="1095" t="s">
        <v>931</v>
      </c>
      <c r="B33" s="1095" t="s">
        <v>462</v>
      </c>
      <c r="F33" s="1096">
        <v>0</v>
      </c>
      <c r="G33" s="1096">
        <v>41391134.100000001</v>
      </c>
      <c r="H33" s="1096">
        <v>41391134.100000001</v>
      </c>
      <c r="I33" s="1096">
        <v>41391134.100000001</v>
      </c>
      <c r="J33" s="1096">
        <v>40879892.399999999</v>
      </c>
      <c r="K33" s="1096">
        <v>0</v>
      </c>
    </row>
    <row r="34" spans="1:11">
      <c r="A34" s="1095" t="s">
        <v>933</v>
      </c>
      <c r="B34" s="1095" t="s">
        <v>463</v>
      </c>
      <c r="F34" s="1096">
        <v>486609275.51999998</v>
      </c>
      <c r="G34" s="1096">
        <v>77978311.950000003</v>
      </c>
      <c r="H34" s="1096">
        <v>564587587.47000003</v>
      </c>
      <c r="I34" s="1096">
        <v>564583980.54999995</v>
      </c>
      <c r="J34" s="1096">
        <v>563274515.13</v>
      </c>
      <c r="K34" s="1096">
        <v>3606.9200000762939</v>
      </c>
    </row>
    <row r="35" spans="1:11">
      <c r="A35" s="1095" t="s">
        <v>935</v>
      </c>
      <c r="B35" s="1095" t="s">
        <v>464</v>
      </c>
      <c r="F35" s="1096">
        <v>43336493.100000001</v>
      </c>
      <c r="G35" s="1096">
        <v>55668320.520000003</v>
      </c>
      <c r="H35" s="1096">
        <v>99004813.620000005</v>
      </c>
      <c r="I35" s="1096">
        <v>99004813.620000005</v>
      </c>
      <c r="J35" s="1096">
        <v>99004813.620000005</v>
      </c>
      <c r="K35" s="1096">
        <v>0</v>
      </c>
    </row>
    <row r="36" spans="1:11">
      <c r="A36" s="1095" t="s">
        <v>939</v>
      </c>
      <c r="B36" s="1095" t="s">
        <v>465</v>
      </c>
      <c r="F36" s="1096">
        <v>275453617.51999998</v>
      </c>
      <c r="G36" s="1096">
        <v>8682040.3699999992</v>
      </c>
      <c r="H36" s="1096">
        <v>284135657.88999999</v>
      </c>
      <c r="I36" s="1096">
        <v>284135657.87</v>
      </c>
      <c r="J36" s="1096">
        <v>284130154.37</v>
      </c>
      <c r="K36" s="1096">
        <v>0.02</v>
      </c>
    </row>
    <row r="37" spans="1:11">
      <c r="A37" s="1095" t="s">
        <v>941</v>
      </c>
      <c r="B37" s="1095" t="s">
        <v>466</v>
      </c>
      <c r="F37" s="1096">
        <v>7947354.7699999996</v>
      </c>
      <c r="G37" s="1096">
        <v>4908448.66</v>
      </c>
      <c r="H37" s="1096">
        <v>12855803.43</v>
      </c>
      <c r="I37" s="1096">
        <v>12855803.43</v>
      </c>
      <c r="J37" s="1096">
        <v>12853128.83</v>
      </c>
      <c r="K37" s="1096">
        <v>0</v>
      </c>
    </row>
    <row r="38" spans="1:11">
      <c r="A38" s="1095" t="s">
        <v>943</v>
      </c>
      <c r="B38" s="1095" t="s">
        <v>467</v>
      </c>
      <c r="F38" s="1096">
        <v>171946269.13</v>
      </c>
      <c r="G38" s="1096">
        <v>51567836</v>
      </c>
      <c r="H38" s="1096">
        <v>223514105.13</v>
      </c>
      <c r="I38" s="1096">
        <v>177974967.86000001</v>
      </c>
      <c r="J38" s="1096">
        <v>177974967.86000001</v>
      </c>
      <c r="K38" s="1096">
        <v>45539137.270000003</v>
      </c>
    </row>
    <row r="39" spans="1:11">
      <c r="A39" s="1095" t="s">
        <v>945</v>
      </c>
      <c r="B39" s="1095" t="s">
        <v>468</v>
      </c>
      <c r="F39" s="1096">
        <v>34283249.530000001</v>
      </c>
      <c r="G39" s="1096">
        <v>158400870.91999999</v>
      </c>
      <c r="H39" s="1096">
        <v>192684120.44999999</v>
      </c>
      <c r="I39" s="1096">
        <v>192607642.31</v>
      </c>
      <c r="J39" s="1096">
        <v>163640788.50999999</v>
      </c>
      <c r="K39" s="1096">
        <v>76478.14</v>
      </c>
    </row>
    <row r="40" spans="1:11">
      <c r="A40" s="1095" t="s">
        <v>947</v>
      </c>
      <c r="B40" s="1095" t="s">
        <v>469</v>
      </c>
      <c r="F40" s="1096">
        <v>241408637.71000001</v>
      </c>
      <c r="G40" s="1096">
        <v>102384720.12</v>
      </c>
      <c r="H40" s="1096">
        <v>343793357.82999998</v>
      </c>
      <c r="I40" s="1096">
        <v>343793357.82999998</v>
      </c>
      <c r="J40" s="1096">
        <v>343771361.85000002</v>
      </c>
      <c r="K40" s="1096">
        <v>0</v>
      </c>
    </row>
    <row r="41" spans="1:11">
      <c r="A41" s="1095" t="s">
        <v>949</v>
      </c>
      <c r="B41" s="1095" t="s">
        <v>470</v>
      </c>
      <c r="F41" s="1096">
        <v>128382475.06999999</v>
      </c>
      <c r="G41" s="1096">
        <v>153595052.61000001</v>
      </c>
      <c r="H41" s="1096">
        <v>281977527.68000001</v>
      </c>
      <c r="I41" s="1096">
        <v>281977527.68000001</v>
      </c>
      <c r="J41" s="1096">
        <v>273649742.70999998</v>
      </c>
      <c r="K41" s="1096">
        <v>0</v>
      </c>
    </row>
    <row r="42" spans="1:11">
      <c r="A42" s="1095" t="s">
        <v>951</v>
      </c>
      <c r="B42" s="1095" t="s">
        <v>471</v>
      </c>
      <c r="F42" s="1096">
        <v>31167723.879999999</v>
      </c>
      <c r="G42" s="1096">
        <v>18828638.870000001</v>
      </c>
      <c r="H42" s="1096">
        <v>49996362.75</v>
      </c>
      <c r="I42" s="1096">
        <v>48356777.18</v>
      </c>
      <c r="J42" s="1096">
        <v>48350596.100000001</v>
      </c>
      <c r="K42" s="1096">
        <v>1639585.57</v>
      </c>
    </row>
    <row r="43" spans="1:11">
      <c r="A43" s="1095" t="s">
        <v>953</v>
      </c>
      <c r="B43" s="1095" t="s">
        <v>472</v>
      </c>
      <c r="F43" s="1096">
        <v>54403722.380000003</v>
      </c>
      <c r="G43" s="1096">
        <v>5757366.7300000004</v>
      </c>
      <c r="H43" s="1096">
        <v>60161089.109999999</v>
      </c>
      <c r="I43" s="1096">
        <v>60130089.109999999</v>
      </c>
      <c r="J43" s="1096">
        <v>60119804.549999997</v>
      </c>
      <c r="K43" s="1096">
        <v>31000</v>
      </c>
    </row>
    <row r="44" spans="1:11">
      <c r="A44" s="1095" t="s">
        <v>957</v>
      </c>
      <c r="B44" s="1095" t="s">
        <v>473</v>
      </c>
      <c r="F44" s="1096">
        <v>0</v>
      </c>
      <c r="G44" s="1096">
        <v>23718103.09</v>
      </c>
      <c r="H44" s="1096">
        <v>23718103.09</v>
      </c>
      <c r="I44" s="1096">
        <v>21218103.09</v>
      </c>
      <c r="J44" s="1096">
        <v>21218103.09</v>
      </c>
      <c r="K44" s="1096">
        <v>2500000</v>
      </c>
    </row>
    <row r="45" spans="1:11">
      <c r="A45" s="1095" t="s">
        <v>1093</v>
      </c>
      <c r="B45" s="1095" t="s">
        <v>475</v>
      </c>
      <c r="F45" s="1096">
        <v>463599151.95999998</v>
      </c>
      <c r="G45" s="1096">
        <v>318215039.89999998</v>
      </c>
      <c r="H45" s="1096">
        <v>781814191.86000001</v>
      </c>
      <c r="I45" s="1096">
        <v>781814191.86000001</v>
      </c>
      <c r="J45" s="1096">
        <v>781097064.86000001</v>
      </c>
      <c r="K45" s="1096">
        <v>0</v>
      </c>
    </row>
    <row r="46" spans="1:11">
      <c r="A46" s="1095" t="s">
        <v>1095</v>
      </c>
      <c r="B46" s="1095" t="s">
        <v>476</v>
      </c>
      <c r="F46" s="1096">
        <v>115210313.69</v>
      </c>
      <c r="G46" s="1096">
        <v>178614.01</v>
      </c>
      <c r="H46" s="1096">
        <v>115388927.7</v>
      </c>
      <c r="I46" s="1096">
        <v>115388927.7</v>
      </c>
      <c r="J46" s="1096">
        <v>115388927.7</v>
      </c>
      <c r="K46" s="1096">
        <v>0</v>
      </c>
    </row>
    <row r="47" spans="1:11">
      <c r="A47" s="1095" t="s">
        <v>1293</v>
      </c>
      <c r="B47" s="1095" t="s">
        <v>477</v>
      </c>
      <c r="F47" s="1096">
        <v>238491465.37</v>
      </c>
      <c r="G47" s="1096">
        <v>6000819.4800000004</v>
      </c>
      <c r="H47" s="1096">
        <v>244492284.84999999</v>
      </c>
      <c r="I47" s="1096">
        <v>244467634.44</v>
      </c>
      <c r="J47" s="1096">
        <v>243349078.5</v>
      </c>
      <c r="K47" s="1096">
        <v>24650.41</v>
      </c>
    </row>
    <row r="48" spans="1:11">
      <c r="A48" s="1095" t="s">
        <v>1295</v>
      </c>
      <c r="B48" s="1095" t="s">
        <v>478</v>
      </c>
      <c r="F48" s="1096">
        <v>869321393.00999999</v>
      </c>
      <c r="G48" s="1096">
        <v>23376276.129999999</v>
      </c>
      <c r="H48" s="1096">
        <v>892697669.13999999</v>
      </c>
      <c r="I48" s="1096">
        <v>892669842.36000001</v>
      </c>
      <c r="J48" s="1096">
        <v>891544576.92999995</v>
      </c>
      <c r="K48" s="1096">
        <v>27826.78</v>
      </c>
    </row>
    <row r="49" spans="1:11">
      <c r="A49" s="1095" t="s">
        <v>1493</v>
      </c>
      <c r="B49" s="1095" t="s">
        <v>479</v>
      </c>
      <c r="F49" s="1096">
        <v>41655638.530000001</v>
      </c>
      <c r="G49" s="1096">
        <v>10957117.390000001</v>
      </c>
      <c r="H49" s="1096">
        <v>52612755.920000002</v>
      </c>
      <c r="I49" s="1096">
        <v>49416980.920000002</v>
      </c>
      <c r="J49" s="1096">
        <v>49163859.340000004</v>
      </c>
      <c r="K49" s="1096">
        <v>3195775</v>
      </c>
    </row>
    <row r="50" spans="1:11">
      <c r="A50" s="1095" t="s">
        <v>1495</v>
      </c>
      <c r="B50" s="1095" t="s">
        <v>480</v>
      </c>
      <c r="F50" s="1096">
        <v>270297185.41000003</v>
      </c>
      <c r="G50" s="1096">
        <v>19435000.129999999</v>
      </c>
      <c r="H50" s="1096">
        <v>289732185.54000002</v>
      </c>
      <c r="I50" s="1096">
        <v>285117980.68000001</v>
      </c>
      <c r="J50" s="1096">
        <v>284913702.68000001</v>
      </c>
      <c r="K50" s="1096">
        <v>4614204.8600000003</v>
      </c>
    </row>
    <row r="51" spans="1:11">
      <c r="A51" s="1095" t="s">
        <v>1497</v>
      </c>
      <c r="B51" s="1095" t="s">
        <v>481</v>
      </c>
      <c r="F51" s="1096">
        <v>155150503</v>
      </c>
      <c r="G51" s="1096">
        <v>36627270</v>
      </c>
      <c r="H51" s="1096">
        <v>191777773</v>
      </c>
      <c r="I51" s="1096">
        <v>191777773</v>
      </c>
      <c r="J51" s="1096">
        <v>191777773</v>
      </c>
      <c r="K51" s="1096">
        <v>0</v>
      </c>
    </row>
    <row r="52" spans="1:11">
      <c r="A52" s="1095" t="s">
        <v>1499</v>
      </c>
      <c r="B52" s="1095" t="s">
        <v>482</v>
      </c>
      <c r="F52" s="1096">
        <v>12466232.6</v>
      </c>
      <c r="G52" s="1096">
        <v>-3584.19</v>
      </c>
      <c r="H52" s="1096">
        <v>12462648.41</v>
      </c>
      <c r="I52" s="1096">
        <v>12462648.41</v>
      </c>
      <c r="J52" s="1096">
        <v>12418117.02</v>
      </c>
      <c r="K52" s="1096">
        <v>0</v>
      </c>
    </row>
    <row r="53" spans="1:11">
      <c r="A53" s="1095" t="s">
        <v>1501</v>
      </c>
      <c r="B53" s="1095" t="s">
        <v>483</v>
      </c>
      <c r="F53" s="1096">
        <v>30888365.379999999</v>
      </c>
      <c r="G53" s="1096">
        <v>4471360.28</v>
      </c>
      <c r="H53" s="1096">
        <v>35359725.659999996</v>
      </c>
      <c r="I53" s="1096">
        <v>35359725.659999996</v>
      </c>
      <c r="J53" s="1096">
        <v>35359725.659999996</v>
      </c>
      <c r="K53" s="1096">
        <v>0</v>
      </c>
    </row>
    <row r="54" spans="1:11">
      <c r="A54" s="1095" t="s">
        <v>1503</v>
      </c>
      <c r="B54" s="1095" t="s">
        <v>484</v>
      </c>
      <c r="F54" s="1096">
        <v>856647820.09000003</v>
      </c>
      <c r="G54" s="1096">
        <v>39631637.700000003</v>
      </c>
      <c r="H54" s="1096">
        <v>896279457.78999996</v>
      </c>
      <c r="I54" s="1096">
        <v>896279453.78999996</v>
      </c>
      <c r="J54" s="1096">
        <v>895641268.15999997</v>
      </c>
      <c r="K54" s="1096">
        <v>4</v>
      </c>
    </row>
    <row r="55" spans="1:11">
      <c r="A55" s="1095" t="s">
        <v>1505</v>
      </c>
      <c r="B55" s="1095" t="s">
        <v>485</v>
      </c>
      <c r="F55" s="1096">
        <v>59456715.770000003</v>
      </c>
      <c r="G55" s="1096">
        <v>4438986.54</v>
      </c>
      <c r="H55" s="1096">
        <v>63895702.310000002</v>
      </c>
      <c r="I55" s="1096">
        <v>63895702.310000002</v>
      </c>
      <c r="J55" s="1096">
        <v>63895702.310000002</v>
      </c>
      <c r="K55" s="1096">
        <v>0</v>
      </c>
    </row>
    <row r="56" spans="1:11">
      <c r="A56" s="1095" t="s">
        <v>1507</v>
      </c>
      <c r="B56" s="1095" t="s">
        <v>486</v>
      </c>
      <c r="F56" s="1096">
        <v>54691862.100000001</v>
      </c>
      <c r="G56" s="1096">
        <v>2257480.9900000002</v>
      </c>
      <c r="H56" s="1096">
        <v>56949343.090000004</v>
      </c>
      <c r="I56" s="1096">
        <v>56949343.090000004</v>
      </c>
      <c r="J56" s="1096">
        <v>56590844.090000004</v>
      </c>
      <c r="K56" s="1096">
        <v>0</v>
      </c>
    </row>
    <row r="57" spans="1:11">
      <c r="A57" s="1095" t="s">
        <v>1509</v>
      </c>
      <c r="B57" s="1095" t="s">
        <v>487</v>
      </c>
      <c r="F57" s="1096">
        <v>15085207.109999999</v>
      </c>
      <c r="G57" s="1096">
        <v>-3900.64</v>
      </c>
      <c r="H57" s="1096">
        <v>15081306.470000001</v>
      </c>
      <c r="I57" s="1096">
        <v>15079231.43</v>
      </c>
      <c r="J57" s="1096">
        <v>14990761.43</v>
      </c>
      <c r="K57" s="1096">
        <v>2075.04</v>
      </c>
    </row>
    <row r="58" spans="1:11">
      <c r="A58" s="1095" t="s">
        <v>1511</v>
      </c>
      <c r="B58" s="1095" t="s">
        <v>488</v>
      </c>
      <c r="F58" s="1096">
        <v>0</v>
      </c>
      <c r="G58" s="1096">
        <v>20531360.02</v>
      </c>
      <c r="H58" s="1096">
        <v>20531360.02</v>
      </c>
      <c r="I58" s="1096">
        <v>20531360.02</v>
      </c>
      <c r="J58" s="1096">
        <v>20381089.02</v>
      </c>
      <c r="K58" s="1096">
        <v>0</v>
      </c>
    </row>
    <row r="59" spans="1:11">
      <c r="A59" s="1095" t="s">
        <v>1693</v>
      </c>
      <c r="B59" s="1095" t="s">
        <v>489</v>
      </c>
      <c r="F59" s="1096">
        <v>281163837.36000001</v>
      </c>
      <c r="G59" s="1096">
        <v>590229588.66999996</v>
      </c>
      <c r="H59" s="1096">
        <v>871393426.02999997</v>
      </c>
      <c r="I59" s="1096">
        <v>803614728.65999997</v>
      </c>
      <c r="J59" s="1096">
        <v>608676128.46000004</v>
      </c>
      <c r="K59" s="1096">
        <v>67778697.370000005</v>
      </c>
    </row>
    <row r="60" spans="1:11">
      <c r="A60" s="1095" t="s">
        <v>1695</v>
      </c>
      <c r="B60" s="1095" t="s">
        <v>490</v>
      </c>
      <c r="F60" s="1096">
        <v>39344724.939999998</v>
      </c>
      <c r="G60" s="1096">
        <v>2505104.5699999998</v>
      </c>
      <c r="H60" s="1096">
        <v>41849829.509999998</v>
      </c>
      <c r="I60" s="1096">
        <v>41849829.509999998</v>
      </c>
      <c r="J60" s="1096">
        <v>41842329.509999998</v>
      </c>
      <c r="K60" s="1096">
        <v>0</v>
      </c>
    </row>
    <row r="61" spans="1:11">
      <c r="A61" s="1095" t="s">
        <v>1699</v>
      </c>
      <c r="B61" s="1095" t="s">
        <v>491</v>
      </c>
      <c r="F61" s="1096">
        <v>6665198.5099999998</v>
      </c>
      <c r="G61" s="1096">
        <v>292514.84000000003</v>
      </c>
      <c r="H61" s="1096">
        <v>6957713.3499999996</v>
      </c>
      <c r="I61" s="1096">
        <v>6957713.3499999996</v>
      </c>
      <c r="J61" s="1096">
        <v>6938867.9400000004</v>
      </c>
      <c r="K61" s="1096">
        <v>0</v>
      </c>
    </row>
    <row r="62" spans="1:11">
      <c r="A62" s="1095" t="s">
        <v>1703</v>
      </c>
      <c r="B62" s="1095" t="s">
        <v>492</v>
      </c>
      <c r="F62" s="1096">
        <v>784371347.83000004</v>
      </c>
      <c r="G62" s="1096">
        <v>3290796.99</v>
      </c>
      <c r="H62" s="1096">
        <v>787662144.82000005</v>
      </c>
      <c r="I62" s="1096">
        <v>744839434.23000002</v>
      </c>
      <c r="J62" s="1096">
        <v>744435729.33000004</v>
      </c>
      <c r="K62" s="1096">
        <v>42822710.590000004</v>
      </c>
    </row>
    <row r="63" spans="1:11">
      <c r="A63" s="1095" t="s">
        <v>1705</v>
      </c>
      <c r="B63" s="1095" t="s">
        <v>493</v>
      </c>
      <c r="F63" s="1096">
        <v>520838090.25</v>
      </c>
      <c r="G63" s="1096">
        <v>30488363.120000001</v>
      </c>
      <c r="H63" s="1096">
        <v>551326453.37</v>
      </c>
      <c r="I63" s="1096">
        <v>527709231.98000002</v>
      </c>
      <c r="J63" s="1096">
        <v>499512622.99000001</v>
      </c>
      <c r="K63" s="1096">
        <v>23617221.390000001</v>
      </c>
    </row>
    <row r="64" spans="1:11">
      <c r="A64" s="1095" t="s">
        <v>1707</v>
      </c>
      <c r="B64" s="1095" t="s">
        <v>494</v>
      </c>
      <c r="F64" s="1096">
        <v>49753175.600000001</v>
      </c>
      <c r="G64" s="1096">
        <v>9088935.9100000001</v>
      </c>
      <c r="H64" s="1096">
        <v>58842111.509999998</v>
      </c>
      <c r="I64" s="1096">
        <v>53733220.920000002</v>
      </c>
      <c r="J64" s="1096">
        <v>53733220.920000002</v>
      </c>
      <c r="K64" s="1096">
        <v>5108890.59</v>
      </c>
    </row>
    <row r="65" spans="1:11">
      <c r="A65" s="1095" t="s">
        <v>1713</v>
      </c>
      <c r="B65" s="1095" t="s">
        <v>495</v>
      </c>
      <c r="F65" s="1096">
        <v>113023611.06</v>
      </c>
      <c r="G65" s="1096">
        <v>17168131.91</v>
      </c>
      <c r="H65" s="1096">
        <v>130191742.97</v>
      </c>
      <c r="I65" s="1096">
        <v>123695754.16</v>
      </c>
      <c r="J65" s="1096">
        <v>123414746.53</v>
      </c>
      <c r="K65" s="1096">
        <v>6495988.8099999996</v>
      </c>
    </row>
    <row r="66" spans="1:11">
      <c r="A66" s="1095" t="s">
        <v>1715</v>
      </c>
      <c r="B66" s="1095" t="s">
        <v>496</v>
      </c>
      <c r="F66" s="1096">
        <v>316153307.93000001</v>
      </c>
      <c r="G66" s="1096">
        <v>36209128.810000002</v>
      </c>
      <c r="H66" s="1096">
        <v>352362436.74000001</v>
      </c>
      <c r="I66" s="1096">
        <v>348908560.38</v>
      </c>
      <c r="J66" s="1096">
        <v>347029540.94</v>
      </c>
      <c r="K66" s="1096">
        <v>3453876.36</v>
      </c>
    </row>
    <row r="67" spans="1:11">
      <c r="A67" s="1095" t="s">
        <v>1717</v>
      </c>
      <c r="B67" s="1095" t="s">
        <v>497</v>
      </c>
      <c r="F67" s="1096">
        <v>8937491.1400000006</v>
      </c>
      <c r="G67" s="1096">
        <v>109485522.03</v>
      </c>
      <c r="H67" s="1096">
        <v>118423013.17</v>
      </c>
      <c r="I67" s="1096">
        <v>115631903.17</v>
      </c>
      <c r="J67" s="1096">
        <v>102718664.77</v>
      </c>
      <c r="K67" s="1096">
        <v>2791110</v>
      </c>
    </row>
    <row r="68" spans="1:11">
      <c r="A68" s="1095" t="s">
        <v>1719</v>
      </c>
      <c r="B68" s="1095" t="s">
        <v>498</v>
      </c>
      <c r="F68" s="1096">
        <v>1815155.97</v>
      </c>
      <c r="G68" s="1096">
        <v>-379507.02</v>
      </c>
      <c r="H68" s="1096">
        <v>1435648.95</v>
      </c>
      <c r="I68" s="1096">
        <v>1412020.5</v>
      </c>
      <c r="J68" s="1096">
        <v>1400786.98</v>
      </c>
      <c r="K68" s="1096">
        <v>23628.45</v>
      </c>
    </row>
    <row r="69" spans="1:11">
      <c r="A69" s="1095" t="s">
        <v>1721</v>
      </c>
      <c r="B69" s="1095" t="s">
        <v>499</v>
      </c>
      <c r="F69" s="1096">
        <v>1168960.81</v>
      </c>
      <c r="G69" s="1096">
        <v>-63791.31</v>
      </c>
      <c r="H69" s="1096">
        <v>1105169.5</v>
      </c>
      <c r="I69" s="1096">
        <v>1042968.48</v>
      </c>
      <c r="J69" s="1096">
        <v>1032968.82</v>
      </c>
      <c r="K69" s="1096">
        <v>62201.02</v>
      </c>
    </row>
    <row r="70" spans="1:11">
      <c r="A70" s="1095" t="s">
        <v>1723</v>
      </c>
      <c r="B70" s="1095" t="s">
        <v>500</v>
      </c>
      <c r="F70" s="1096">
        <v>5560420.5300000003</v>
      </c>
      <c r="G70" s="1096">
        <v>-1405653.32</v>
      </c>
      <c r="H70" s="1096">
        <v>4154767.21</v>
      </c>
      <c r="I70" s="1096">
        <v>4154767.21</v>
      </c>
      <c r="J70" s="1096">
        <v>2687051.66</v>
      </c>
      <c r="K70" s="1096">
        <v>0</v>
      </c>
    </row>
    <row r="71" spans="1:11">
      <c r="A71" s="1095" t="s">
        <v>1725</v>
      </c>
      <c r="B71" s="1095" t="s">
        <v>501</v>
      </c>
      <c r="F71" s="1096">
        <v>10929626.289999999</v>
      </c>
      <c r="G71" s="1096">
        <v>-85523.63</v>
      </c>
      <c r="H71" s="1096">
        <v>10844102.66</v>
      </c>
      <c r="I71" s="1096">
        <v>10844102.66</v>
      </c>
      <c r="J71" s="1096">
        <v>10844102.66</v>
      </c>
      <c r="K71" s="1096">
        <v>0</v>
      </c>
    </row>
    <row r="72" spans="1:11">
      <c r="A72" s="1095" t="s">
        <v>1729</v>
      </c>
      <c r="B72" s="1095" t="s">
        <v>502</v>
      </c>
      <c r="F72" s="1096">
        <v>4538486.9800000004</v>
      </c>
      <c r="G72" s="1096">
        <v>8222435.8700000001</v>
      </c>
      <c r="H72" s="1096">
        <v>12760922.85</v>
      </c>
      <c r="I72" s="1096">
        <v>12130497.32</v>
      </c>
      <c r="J72" s="1096">
        <v>12096196.23</v>
      </c>
      <c r="K72" s="1096">
        <v>630425.53</v>
      </c>
    </row>
    <row r="73" spans="1:11">
      <c r="A73" s="1095" t="s">
        <v>1731</v>
      </c>
      <c r="B73" s="1095" t="s">
        <v>503</v>
      </c>
      <c r="F73" s="1096">
        <v>120912178.90000001</v>
      </c>
      <c r="G73" s="1096">
        <v>9440154.5999999996</v>
      </c>
      <c r="H73" s="1096">
        <v>130352333.5</v>
      </c>
      <c r="I73" s="1096">
        <v>130352333.5</v>
      </c>
      <c r="J73" s="1096">
        <v>130343684.75</v>
      </c>
      <c r="K73" s="1096">
        <v>0</v>
      </c>
    </row>
    <row r="74" spans="1:11">
      <c r="A74" s="1095" t="s">
        <v>1733</v>
      </c>
      <c r="B74" s="1095" t="s">
        <v>504</v>
      </c>
      <c r="F74" s="1096">
        <v>63326263.210000001</v>
      </c>
      <c r="G74" s="1096">
        <v>32340185.719999999</v>
      </c>
      <c r="H74" s="1096">
        <v>95666448.930000007</v>
      </c>
      <c r="I74" s="1096">
        <v>95666448.930000007</v>
      </c>
      <c r="J74" s="1096">
        <v>95666448.930000007</v>
      </c>
      <c r="K74" s="1096">
        <v>0</v>
      </c>
    </row>
    <row r="75" spans="1:11">
      <c r="A75" s="1095" t="s">
        <v>1735</v>
      </c>
      <c r="B75" s="1095" t="s">
        <v>505</v>
      </c>
      <c r="F75" s="1096">
        <v>4914790.2699999996</v>
      </c>
      <c r="G75" s="1096">
        <v>-210497.59</v>
      </c>
      <c r="H75" s="1096">
        <v>4704292.68</v>
      </c>
      <c r="I75" s="1096">
        <v>4704292.68</v>
      </c>
      <c r="J75" s="1096">
        <v>4704292.68</v>
      </c>
      <c r="K75" s="1096">
        <v>0</v>
      </c>
    </row>
    <row r="76" spans="1:11">
      <c r="A76" s="1095" t="s">
        <v>1737</v>
      </c>
      <c r="B76" s="1095" t="s">
        <v>506</v>
      </c>
      <c r="F76" s="1096">
        <v>78572510.920000002</v>
      </c>
      <c r="G76" s="1096">
        <v>4958303.33</v>
      </c>
      <c r="H76" s="1096">
        <v>83530814.25</v>
      </c>
      <c r="I76" s="1096">
        <v>83530814.25</v>
      </c>
      <c r="J76" s="1096">
        <v>83431623.769999996</v>
      </c>
      <c r="K76" s="1096">
        <v>0</v>
      </c>
    </row>
    <row r="77" spans="1:11">
      <c r="A77" s="1095" t="s">
        <v>1739</v>
      </c>
      <c r="B77" s="1095" t="s">
        <v>507</v>
      </c>
      <c r="F77" s="1096">
        <v>37084866.170000002</v>
      </c>
      <c r="G77" s="1096">
        <v>13831241.960000001</v>
      </c>
      <c r="H77" s="1096">
        <v>50916108.130000003</v>
      </c>
      <c r="I77" s="1096">
        <v>43205952.719999999</v>
      </c>
      <c r="J77" s="1096">
        <v>36657300.82</v>
      </c>
      <c r="K77" s="1096">
        <v>7710155.4100000001</v>
      </c>
    </row>
    <row r="78" spans="1:11">
      <c r="A78" s="1095" t="s">
        <v>1741</v>
      </c>
      <c r="B78" s="1095" t="s">
        <v>508</v>
      </c>
      <c r="F78" s="1096">
        <v>526514028.87</v>
      </c>
      <c r="G78" s="1096">
        <v>-8297093.5499999998</v>
      </c>
      <c r="H78" s="1096">
        <v>518216935.31999999</v>
      </c>
      <c r="I78" s="1096">
        <v>517459084.27999997</v>
      </c>
      <c r="J78" s="1096">
        <v>516891325.38999999</v>
      </c>
      <c r="K78" s="1096">
        <v>757851.04</v>
      </c>
    </row>
    <row r="79" spans="1:11">
      <c r="A79" s="1095" t="s">
        <v>1743</v>
      </c>
      <c r="B79" s="1095" t="s">
        <v>509</v>
      </c>
      <c r="F79" s="1096">
        <v>28140222.620000001</v>
      </c>
      <c r="G79" s="1096">
        <v>4252003.3600000003</v>
      </c>
      <c r="H79" s="1096">
        <v>32392225.98</v>
      </c>
      <c r="I79" s="1096">
        <v>32392225.98</v>
      </c>
      <c r="J79" s="1096">
        <v>32355168.100000001</v>
      </c>
      <c r="K79" s="1096">
        <v>0</v>
      </c>
    </row>
    <row r="80" spans="1:11">
      <c r="A80" s="1095" t="s">
        <v>1747</v>
      </c>
      <c r="B80" s="1095" t="s">
        <v>510</v>
      </c>
      <c r="F80" s="1096">
        <v>7925896.3200000003</v>
      </c>
      <c r="G80" s="1096">
        <v>10135882.970000001</v>
      </c>
      <c r="H80" s="1096">
        <v>18061779.289999999</v>
      </c>
      <c r="I80" s="1096">
        <v>15728028.460000001</v>
      </c>
      <c r="J80" s="1096">
        <v>15688728.460000001</v>
      </c>
      <c r="K80" s="1096">
        <v>2333750.83</v>
      </c>
    </row>
    <row r="81" spans="1:11">
      <c r="A81" s="1095" t="s">
        <v>1751</v>
      </c>
      <c r="B81" s="1095" t="s">
        <v>511</v>
      </c>
      <c r="F81" s="1096">
        <v>0</v>
      </c>
      <c r="G81" s="1096">
        <v>64175214</v>
      </c>
      <c r="H81" s="1096">
        <v>64175214</v>
      </c>
      <c r="I81" s="1096">
        <v>64175214</v>
      </c>
      <c r="J81" s="1096">
        <v>62483714.729999997</v>
      </c>
      <c r="K81" s="1096">
        <v>0</v>
      </c>
    </row>
    <row r="82" spans="1:11">
      <c r="A82" s="1095" t="s">
        <v>1753</v>
      </c>
      <c r="B82" s="1095" t="s">
        <v>512</v>
      </c>
      <c r="F82" s="1096">
        <v>140000000</v>
      </c>
      <c r="G82" s="1096">
        <v>116639955.12</v>
      </c>
      <c r="H82" s="1096">
        <v>256639955.12</v>
      </c>
      <c r="I82" s="1096">
        <v>256639955.12</v>
      </c>
      <c r="J82" s="1096">
        <v>256639955.12</v>
      </c>
      <c r="K82" s="1096">
        <v>0</v>
      </c>
    </row>
    <row r="83" spans="1:11">
      <c r="A83" s="1095" t="s">
        <v>1755</v>
      </c>
      <c r="B83" s="1095" t="s">
        <v>513</v>
      </c>
      <c r="F83" s="1096">
        <v>45198072.280000001</v>
      </c>
      <c r="G83" s="1096">
        <v>22751589.5</v>
      </c>
      <c r="H83" s="1096">
        <v>67949661.780000001</v>
      </c>
      <c r="I83" s="1096">
        <v>57895809.590000004</v>
      </c>
      <c r="J83" s="1096">
        <v>56950809.590000004</v>
      </c>
      <c r="K83" s="1096">
        <v>10053852.189999999</v>
      </c>
    </row>
    <row r="84" spans="1:11">
      <c r="A84" s="1095" t="s">
        <v>1757</v>
      </c>
      <c r="B84" s="1095" t="s">
        <v>514</v>
      </c>
      <c r="F84" s="1096">
        <v>27797821.989999998</v>
      </c>
      <c r="G84" s="1096">
        <v>-906198.73</v>
      </c>
      <c r="H84" s="1096">
        <v>26891623.260000002</v>
      </c>
      <c r="I84" s="1096">
        <v>26891581.93</v>
      </c>
      <c r="J84" s="1096">
        <v>26879581.93</v>
      </c>
      <c r="K84" s="1096">
        <v>41.33</v>
      </c>
    </row>
    <row r="85" spans="1:11">
      <c r="A85" s="1095" t="s">
        <v>1759</v>
      </c>
      <c r="B85" s="1095" t="s">
        <v>515</v>
      </c>
      <c r="F85" s="1096">
        <v>15673167.779999999</v>
      </c>
      <c r="G85" s="1096">
        <v>5886930.5499999998</v>
      </c>
      <c r="H85" s="1096">
        <v>21560098.329999998</v>
      </c>
      <c r="I85" s="1096">
        <v>21560098.329999998</v>
      </c>
      <c r="J85" s="1096">
        <v>21560098.329999998</v>
      </c>
      <c r="K85" s="1096">
        <v>0</v>
      </c>
    </row>
    <row r="86" spans="1:11">
      <c r="A86" s="1095" t="s">
        <v>1761</v>
      </c>
      <c r="B86" s="1095" t="s">
        <v>516</v>
      </c>
      <c r="F86" s="1096">
        <v>15987518</v>
      </c>
      <c r="G86" s="1096">
        <v>209115.6</v>
      </c>
      <c r="H86" s="1096">
        <v>16196633.6</v>
      </c>
      <c r="I86" s="1096">
        <v>14994786.630000001</v>
      </c>
      <c r="J86" s="1096">
        <v>11858523.41</v>
      </c>
      <c r="K86" s="1096">
        <v>1201846.97</v>
      </c>
    </row>
    <row r="87" spans="1:11">
      <c r="A87" s="1095" t="s">
        <v>1763</v>
      </c>
      <c r="B87" s="1095" t="s">
        <v>517</v>
      </c>
      <c r="F87" s="1096">
        <v>16164495</v>
      </c>
      <c r="G87" s="1096">
        <v>17274.2</v>
      </c>
      <c r="H87" s="1096">
        <v>16181769.199999999</v>
      </c>
      <c r="I87" s="1096">
        <v>16158012.390000001</v>
      </c>
      <c r="J87" s="1096">
        <v>15438734.050000001</v>
      </c>
      <c r="K87" s="1096">
        <v>23756.81</v>
      </c>
    </row>
    <row r="88" spans="1:11">
      <c r="A88" s="1095" t="s">
        <v>1767</v>
      </c>
      <c r="B88" s="1095" t="s">
        <v>518</v>
      </c>
      <c r="F88" s="1096">
        <v>46722304.719999999</v>
      </c>
      <c r="G88" s="1096">
        <v>-5410757.2400000002</v>
      </c>
      <c r="H88" s="1096">
        <v>41311547.479999997</v>
      </c>
      <c r="I88" s="1096">
        <v>41311547.479999997</v>
      </c>
      <c r="J88" s="1096">
        <v>40501400.490000002</v>
      </c>
      <c r="K88" s="1096">
        <v>0</v>
      </c>
    </row>
    <row r="89" spans="1:11">
      <c r="A89" s="1095" t="s">
        <v>1769</v>
      </c>
      <c r="B89" s="1095" t="s">
        <v>519</v>
      </c>
      <c r="F89" s="1096">
        <v>336805202.97000003</v>
      </c>
      <c r="G89" s="1096">
        <v>168175437.81</v>
      </c>
      <c r="H89" s="1096">
        <v>504980640.77999997</v>
      </c>
      <c r="I89" s="1096">
        <v>418934672.63</v>
      </c>
      <c r="J89" s="1096">
        <v>415794996.50999999</v>
      </c>
      <c r="K89" s="1096">
        <v>86045968.150000006</v>
      </c>
    </row>
    <row r="90" spans="1:11">
      <c r="A90" s="1095" t="s">
        <v>1771</v>
      </c>
      <c r="B90" s="1095" t="s">
        <v>520</v>
      </c>
      <c r="F90" s="1096">
        <v>1372672944.4000001</v>
      </c>
      <c r="G90" s="1096">
        <v>1607890185.71</v>
      </c>
      <c r="H90" s="1096">
        <v>2980563130.1100001</v>
      </c>
      <c r="I90" s="1096">
        <v>2974704572.79</v>
      </c>
      <c r="J90" s="1096">
        <v>2564253115.9499998</v>
      </c>
      <c r="K90" s="1096">
        <v>5858557.3200000003</v>
      </c>
    </row>
    <row r="91" spans="1:11">
      <c r="A91" s="1095" t="s">
        <v>1773</v>
      </c>
      <c r="B91" s="1095" t="s">
        <v>521</v>
      </c>
      <c r="F91" s="1096">
        <v>401310656.30000001</v>
      </c>
      <c r="G91" s="1096">
        <v>101112139.59999999</v>
      </c>
      <c r="H91" s="1096">
        <v>502422795.89999998</v>
      </c>
      <c r="I91" s="1096">
        <v>501316906.32999998</v>
      </c>
      <c r="J91" s="1096">
        <v>463066583.85000002</v>
      </c>
      <c r="K91" s="1096">
        <v>1105889.57</v>
      </c>
    </row>
    <row r="92" spans="1:11">
      <c r="A92" s="1095" t="s">
        <v>1775</v>
      </c>
      <c r="B92" s="1095" t="s">
        <v>522</v>
      </c>
      <c r="F92" s="1096">
        <v>17761338.68</v>
      </c>
      <c r="G92" s="1096">
        <v>1435972.61</v>
      </c>
      <c r="H92" s="1096">
        <v>19197311.289999999</v>
      </c>
      <c r="I92" s="1096">
        <v>19197311.260000002</v>
      </c>
      <c r="J92" s="1096">
        <v>19197311.260000002</v>
      </c>
      <c r="K92" s="1096">
        <v>0.03</v>
      </c>
    </row>
    <row r="93" spans="1:11">
      <c r="A93" s="1095" t="s">
        <v>1777</v>
      </c>
      <c r="B93" s="1095" t="s">
        <v>523</v>
      </c>
      <c r="F93" s="1096">
        <v>26534940.829999998</v>
      </c>
      <c r="G93" s="1096">
        <v>861178.29</v>
      </c>
      <c r="H93" s="1096">
        <v>27396119.120000001</v>
      </c>
      <c r="I93" s="1096">
        <v>27396119.120000001</v>
      </c>
      <c r="J93" s="1096">
        <v>27396119.120000001</v>
      </c>
      <c r="K93" s="1096">
        <v>0</v>
      </c>
    </row>
    <row r="94" spans="1:11">
      <c r="A94" s="1095" t="s">
        <v>1779</v>
      </c>
      <c r="B94" s="1095" t="s">
        <v>524</v>
      </c>
      <c r="F94" s="1096">
        <v>18847108.93</v>
      </c>
      <c r="G94" s="1096">
        <v>1723267.07</v>
      </c>
      <c r="H94" s="1096">
        <v>20570376</v>
      </c>
      <c r="I94" s="1096">
        <v>20557602.420000002</v>
      </c>
      <c r="J94" s="1096">
        <v>20557602.420000002</v>
      </c>
      <c r="K94" s="1096">
        <v>12773.58</v>
      </c>
    </row>
    <row r="95" spans="1:11">
      <c r="A95" s="1095" t="s">
        <v>1781</v>
      </c>
      <c r="B95" s="1095" t="s">
        <v>525</v>
      </c>
      <c r="F95" s="1096">
        <v>31189200</v>
      </c>
      <c r="G95" s="1096">
        <v>2220071.71</v>
      </c>
      <c r="H95" s="1096">
        <v>33409271.710000001</v>
      </c>
      <c r="I95" s="1096">
        <v>33406471.489999998</v>
      </c>
      <c r="J95" s="1096">
        <v>33406471.489999998</v>
      </c>
      <c r="K95" s="1096">
        <v>2800.22</v>
      </c>
    </row>
    <row r="96" spans="1:11">
      <c r="A96" s="1095" t="s">
        <v>1783</v>
      </c>
      <c r="B96" s="1095" t="s">
        <v>526</v>
      </c>
      <c r="F96" s="1096">
        <v>108257792.5</v>
      </c>
      <c r="G96" s="1096">
        <v>105217.7</v>
      </c>
      <c r="H96" s="1096">
        <v>108363010.2</v>
      </c>
      <c r="I96" s="1096">
        <v>108363010.2</v>
      </c>
      <c r="J96" s="1096">
        <v>108338708</v>
      </c>
      <c r="K96" s="1096">
        <v>0</v>
      </c>
    </row>
    <row r="97" spans="1:11">
      <c r="A97" s="1095" t="s">
        <v>1785</v>
      </c>
      <c r="B97" s="1095" t="s">
        <v>527</v>
      </c>
      <c r="F97" s="1096">
        <v>86444621.900000006</v>
      </c>
      <c r="G97" s="1096">
        <v>2067631</v>
      </c>
      <c r="H97" s="1096">
        <v>88512252.900000006</v>
      </c>
      <c r="I97" s="1096">
        <v>88512252.900000006</v>
      </c>
      <c r="J97" s="1096">
        <v>88364614.959999993</v>
      </c>
      <c r="K97" s="1096">
        <v>0</v>
      </c>
    </row>
    <row r="98" spans="1:11">
      <c r="A98" s="1095" t="s">
        <v>1787</v>
      </c>
      <c r="B98" s="1095" t="s">
        <v>528</v>
      </c>
      <c r="F98" s="1096">
        <v>138042293.27000001</v>
      </c>
      <c r="G98" s="1096">
        <v>-779030.27</v>
      </c>
      <c r="H98" s="1096">
        <v>137263263</v>
      </c>
      <c r="I98" s="1096">
        <v>137231369.16</v>
      </c>
      <c r="J98" s="1096">
        <v>133215459.95999999</v>
      </c>
      <c r="K98" s="1096">
        <v>31893.84</v>
      </c>
    </row>
    <row r="99" spans="1:11">
      <c r="A99" s="1095" t="s">
        <v>1789</v>
      </c>
      <c r="B99" s="1095" t="s">
        <v>529</v>
      </c>
      <c r="F99" s="1096">
        <v>123387382.31</v>
      </c>
      <c r="G99" s="1096">
        <v>3173623.57</v>
      </c>
      <c r="H99" s="1096">
        <v>126561005.88</v>
      </c>
      <c r="I99" s="1096">
        <v>126561005.88</v>
      </c>
      <c r="J99" s="1096">
        <v>126561005.88</v>
      </c>
      <c r="K99" s="1096">
        <v>0</v>
      </c>
    </row>
    <row r="100" spans="1:11">
      <c r="A100" s="1095" t="s">
        <v>1791</v>
      </c>
      <c r="B100" s="1095" t="s">
        <v>530</v>
      </c>
      <c r="F100" s="1096">
        <v>111551158.8</v>
      </c>
      <c r="G100" s="1096">
        <v>10602094.23</v>
      </c>
      <c r="H100" s="1096">
        <v>122153253.03</v>
      </c>
      <c r="I100" s="1096">
        <v>122128779.20999999</v>
      </c>
      <c r="J100" s="1096">
        <v>122128779.20999999</v>
      </c>
      <c r="K100" s="1096">
        <v>24473.82</v>
      </c>
    </row>
    <row r="101" spans="1:11">
      <c r="A101" s="1095" t="s">
        <v>1793</v>
      </c>
      <c r="B101" s="1095" t="s">
        <v>531</v>
      </c>
      <c r="F101" s="1096">
        <v>8982078</v>
      </c>
      <c r="G101" s="1096">
        <v>782740.85</v>
      </c>
      <c r="H101" s="1096">
        <v>9764818.8499999996</v>
      </c>
      <c r="I101" s="1096">
        <v>7705230.4199999999</v>
      </c>
      <c r="J101" s="1096">
        <v>7690030.4199999999</v>
      </c>
      <c r="K101" s="1096">
        <v>2059588.43</v>
      </c>
    </row>
    <row r="102" spans="1:11">
      <c r="A102" s="1095" t="s">
        <v>1795</v>
      </c>
      <c r="B102" s="1095" t="s">
        <v>532</v>
      </c>
      <c r="F102" s="1096">
        <v>22896220</v>
      </c>
      <c r="G102" s="1096">
        <v>4624091.1100000003</v>
      </c>
      <c r="H102" s="1096">
        <v>27520311.109999999</v>
      </c>
      <c r="I102" s="1096">
        <v>27306579.649999999</v>
      </c>
      <c r="J102" s="1096">
        <v>24136460.989999998</v>
      </c>
      <c r="K102" s="1096">
        <v>213731.46</v>
      </c>
    </row>
    <row r="103" spans="1:11">
      <c r="A103" s="1095" t="s">
        <v>1799</v>
      </c>
      <c r="B103" s="1095" t="s">
        <v>533</v>
      </c>
      <c r="F103" s="1096">
        <v>92197699.230000004</v>
      </c>
      <c r="G103" s="1096">
        <v>9884107.6699999999</v>
      </c>
      <c r="H103" s="1096">
        <v>102081806.90000001</v>
      </c>
      <c r="I103" s="1096">
        <v>102081806.90000001</v>
      </c>
      <c r="J103" s="1096">
        <v>102081806.90000001</v>
      </c>
      <c r="K103" s="1096">
        <v>0</v>
      </c>
    </row>
    <row r="104" spans="1:11">
      <c r="A104" s="1095" t="s">
        <v>1801</v>
      </c>
      <c r="B104" s="1095" t="s">
        <v>534</v>
      </c>
      <c r="F104" s="1096">
        <v>13031624.91</v>
      </c>
      <c r="G104" s="1096">
        <v>1505957.98</v>
      </c>
      <c r="H104" s="1096">
        <v>14537582.890000001</v>
      </c>
      <c r="I104" s="1096">
        <v>13566282.890000001</v>
      </c>
      <c r="J104" s="1096">
        <v>13513213.470000001</v>
      </c>
      <c r="K104" s="1096">
        <v>971300</v>
      </c>
    </row>
    <row r="105" spans="1:11">
      <c r="A105" s="1095" t="s">
        <v>1807</v>
      </c>
      <c r="B105" s="1095" t="s">
        <v>535</v>
      </c>
      <c r="F105" s="1096">
        <v>17493978.780000001</v>
      </c>
      <c r="G105" s="1096">
        <v>5959193.0300000003</v>
      </c>
      <c r="H105" s="1096">
        <v>23453171.809999999</v>
      </c>
      <c r="I105" s="1096">
        <v>23452996.050000001</v>
      </c>
      <c r="J105" s="1096">
        <v>23430518.300000001</v>
      </c>
      <c r="K105" s="1096">
        <v>175.76</v>
      </c>
    </row>
    <row r="106" spans="1:11">
      <c r="A106" s="1095" t="s">
        <v>1809</v>
      </c>
      <c r="B106" s="1095" t="s">
        <v>536</v>
      </c>
      <c r="F106" s="1096">
        <v>17007815.77</v>
      </c>
      <c r="G106" s="1096">
        <v>-883259.73</v>
      </c>
      <c r="H106" s="1096">
        <v>16124556.039999999</v>
      </c>
      <c r="I106" s="1096">
        <v>16123456.640000001</v>
      </c>
      <c r="J106" s="1096">
        <v>16123456.640000001</v>
      </c>
      <c r="K106" s="1096">
        <v>1099.4000000000001</v>
      </c>
    </row>
    <row r="107" spans="1:11">
      <c r="A107" s="1095" t="s">
        <v>1813</v>
      </c>
      <c r="B107" s="1095" t="s">
        <v>537</v>
      </c>
      <c r="F107" s="1096">
        <v>2798775.04</v>
      </c>
      <c r="G107" s="1096">
        <v>-53765.14</v>
      </c>
      <c r="H107" s="1096">
        <v>2745009.9</v>
      </c>
      <c r="I107" s="1096">
        <v>2745009.79</v>
      </c>
      <c r="J107" s="1096">
        <v>2745009.79</v>
      </c>
      <c r="K107" s="1096">
        <v>0.11</v>
      </c>
    </row>
    <row r="108" spans="1:11">
      <c r="A108" s="1095" t="s">
        <v>1815</v>
      </c>
      <c r="B108" s="1095" t="s">
        <v>538</v>
      </c>
      <c r="F108" s="1096">
        <v>22631591.18</v>
      </c>
      <c r="G108" s="1096">
        <v>6473410.3300000001</v>
      </c>
      <c r="H108" s="1096">
        <v>29105001.510000002</v>
      </c>
      <c r="I108" s="1096">
        <v>29105001.510000002</v>
      </c>
      <c r="J108" s="1096">
        <v>29105001.510000002</v>
      </c>
      <c r="K108" s="1096">
        <v>0</v>
      </c>
    </row>
    <row r="109" spans="1:11">
      <c r="A109" s="1095" t="s">
        <v>1817</v>
      </c>
      <c r="B109" s="1095" t="s">
        <v>539</v>
      </c>
      <c r="F109" s="1096">
        <v>35247000.689999998</v>
      </c>
      <c r="G109" s="1096">
        <v>3406350.14</v>
      </c>
      <c r="H109" s="1096">
        <v>38653350.829999998</v>
      </c>
      <c r="I109" s="1096">
        <v>34964929.039999999</v>
      </c>
      <c r="J109" s="1096">
        <v>27979416.300000001</v>
      </c>
      <c r="K109" s="1096">
        <v>3688421.79</v>
      </c>
    </row>
    <row r="110" spans="1:11">
      <c r="A110" s="1095" t="s">
        <v>1819</v>
      </c>
      <c r="B110" s="1095" t="s">
        <v>540</v>
      </c>
      <c r="F110" s="1096">
        <v>13258041.220000001</v>
      </c>
      <c r="G110" s="1096">
        <v>-13258041.220000001</v>
      </c>
      <c r="H110" s="1096">
        <v>0</v>
      </c>
      <c r="I110" s="1096">
        <v>0</v>
      </c>
      <c r="J110" s="1096">
        <v>0</v>
      </c>
      <c r="K110" s="1096">
        <v>0</v>
      </c>
    </row>
    <row r="111" spans="1:11">
      <c r="A111" s="1095" t="s">
        <v>1821</v>
      </c>
      <c r="B111" s="1095" t="s">
        <v>541</v>
      </c>
      <c r="F111" s="1096">
        <v>70193911.530000001</v>
      </c>
      <c r="G111" s="1096">
        <v>29227745.359999999</v>
      </c>
      <c r="H111" s="1096">
        <v>99421656.890000001</v>
      </c>
      <c r="I111" s="1096">
        <v>99421156.890000001</v>
      </c>
      <c r="J111" s="1096">
        <v>95281157.010000005</v>
      </c>
      <c r="K111" s="1096">
        <v>500</v>
      </c>
    </row>
    <row r="112" spans="1:11">
      <c r="A112" s="1095" t="s">
        <v>1823</v>
      </c>
      <c r="B112" s="1095" t="s">
        <v>542</v>
      </c>
      <c r="F112" s="1096">
        <v>5168930.84</v>
      </c>
      <c r="G112" s="1096">
        <v>-2373171.7599999998</v>
      </c>
      <c r="H112" s="1096">
        <v>2795759.08</v>
      </c>
      <c r="I112" s="1096">
        <v>2795759.08</v>
      </c>
      <c r="J112" s="1096">
        <v>2424424.9700000002</v>
      </c>
      <c r="K112" s="1096">
        <v>0</v>
      </c>
    </row>
    <row r="113" spans="1:11">
      <c r="A113" s="1095" t="s">
        <v>1825</v>
      </c>
      <c r="B113" s="1095" t="s">
        <v>543</v>
      </c>
      <c r="F113" s="1096">
        <v>4578560.45</v>
      </c>
      <c r="G113" s="1096">
        <v>-2379198.2200000002</v>
      </c>
      <c r="H113" s="1096">
        <v>2199362.23</v>
      </c>
      <c r="I113" s="1096">
        <v>2199362.2200000002</v>
      </c>
      <c r="J113" s="1096">
        <v>2199362.2200000002</v>
      </c>
      <c r="K113" s="1096">
        <v>0.01</v>
      </c>
    </row>
    <row r="114" spans="1:11">
      <c r="A114" s="1095" t="s">
        <v>1827</v>
      </c>
      <c r="B114" s="1095" t="s">
        <v>544</v>
      </c>
      <c r="F114" s="1096">
        <v>6021550.2199999997</v>
      </c>
      <c r="G114" s="1096">
        <v>28182994.940000001</v>
      </c>
      <c r="H114" s="1096">
        <v>34204545.159999996</v>
      </c>
      <c r="I114" s="1096">
        <v>34138745.399999999</v>
      </c>
      <c r="J114" s="1096">
        <v>32515786.440000001</v>
      </c>
      <c r="K114" s="1096">
        <v>65799.759999995236</v>
      </c>
    </row>
    <row r="115" spans="1:11">
      <c r="A115" s="1095" t="s">
        <v>1829</v>
      </c>
      <c r="B115" s="1095" t="s">
        <v>545</v>
      </c>
      <c r="F115" s="1096">
        <v>4567918</v>
      </c>
      <c r="G115" s="1096">
        <v>6938413.7999999998</v>
      </c>
      <c r="H115" s="1096">
        <v>11506331.800000001</v>
      </c>
      <c r="I115" s="1096">
        <v>7245322.6600000001</v>
      </c>
      <c r="J115" s="1096">
        <v>7245322.6600000001</v>
      </c>
      <c r="K115" s="1096">
        <v>4261009.1399999997</v>
      </c>
    </row>
    <row r="116" spans="1:11">
      <c r="A116" s="1095" t="s">
        <v>2671</v>
      </c>
      <c r="B116" s="1095" t="s">
        <v>546</v>
      </c>
      <c r="F116" s="1096">
        <v>4537499.9400000004</v>
      </c>
      <c r="G116" s="1096">
        <v>-1355549.14</v>
      </c>
      <c r="H116" s="1096">
        <v>3181950.8</v>
      </c>
      <c r="I116" s="1096">
        <v>2295597.0499999998</v>
      </c>
      <c r="J116" s="1096">
        <v>2269077.0499999998</v>
      </c>
      <c r="K116" s="1096">
        <v>886353.75000000035</v>
      </c>
    </row>
    <row r="117" spans="1:11">
      <c r="A117" s="1095" t="s">
        <v>2672</v>
      </c>
      <c r="B117" s="1095" t="s">
        <v>547</v>
      </c>
      <c r="F117" s="1096">
        <v>66340492.729999997</v>
      </c>
      <c r="G117" s="1096">
        <v>4227357.5199999996</v>
      </c>
      <c r="H117" s="1096">
        <v>70567850.25</v>
      </c>
      <c r="I117" s="1096">
        <v>70567850.239999995</v>
      </c>
      <c r="J117" s="1096">
        <v>70107518.5</v>
      </c>
      <c r="K117" s="1096">
        <v>1.0000009536743164E-2</v>
      </c>
    </row>
    <row r="118" spans="1:11">
      <c r="A118" s="1095" t="s">
        <v>2673</v>
      </c>
      <c r="B118" s="1095" t="s">
        <v>548</v>
      </c>
      <c r="F118" s="1096">
        <v>12611429.220000001</v>
      </c>
      <c r="G118" s="1096">
        <v>-210399.89</v>
      </c>
      <c r="H118" s="1096">
        <v>12401029.33</v>
      </c>
      <c r="I118" s="1096">
        <v>12401029.33</v>
      </c>
      <c r="J118" s="1096">
        <v>12392377.07</v>
      </c>
      <c r="K118" s="1096">
        <v>0</v>
      </c>
    </row>
    <row r="119" spans="1:11">
      <c r="A119" s="1095" t="s">
        <v>2674</v>
      </c>
      <c r="B119" s="1095" t="s">
        <v>549</v>
      </c>
      <c r="F119" s="1096">
        <v>4681660.68</v>
      </c>
      <c r="G119" s="1096">
        <v>-995654.42</v>
      </c>
      <c r="H119" s="1096">
        <v>3686006.26</v>
      </c>
      <c r="I119" s="1096">
        <v>3686006.26</v>
      </c>
      <c r="J119" s="1096">
        <v>3684706.26</v>
      </c>
      <c r="K119" s="1096">
        <v>0</v>
      </c>
    </row>
    <row r="120" spans="1:11">
      <c r="A120" s="1095" t="s">
        <v>2675</v>
      </c>
      <c r="B120" s="1095" t="s">
        <v>550</v>
      </c>
      <c r="F120" s="1096">
        <v>0</v>
      </c>
      <c r="G120" s="1096">
        <v>1885856.59</v>
      </c>
      <c r="H120" s="1096">
        <v>1885856.59</v>
      </c>
      <c r="I120" s="1096">
        <v>1885856.59</v>
      </c>
      <c r="J120" s="1096">
        <v>1885856.59</v>
      </c>
      <c r="K120" s="1096">
        <v>0</v>
      </c>
    </row>
    <row r="121" spans="1:11">
      <c r="A121" s="1095" t="s">
        <v>2676</v>
      </c>
      <c r="B121" s="1095" t="s">
        <v>551</v>
      </c>
      <c r="F121" s="1096">
        <v>0</v>
      </c>
      <c r="G121" s="1096">
        <v>1703876.48</v>
      </c>
      <c r="H121" s="1096">
        <v>1703876.48</v>
      </c>
      <c r="I121" s="1096">
        <v>1703876.48</v>
      </c>
      <c r="J121" s="1096">
        <v>1703876.48</v>
      </c>
      <c r="K121" s="1096">
        <v>0</v>
      </c>
    </row>
    <row r="122" spans="1:11">
      <c r="A122" s="1095" t="s">
        <v>2677</v>
      </c>
      <c r="B122" s="1095" t="s">
        <v>552</v>
      </c>
      <c r="F122" s="1096">
        <v>0</v>
      </c>
      <c r="G122" s="1096">
        <v>1737564.1</v>
      </c>
      <c r="H122" s="1096">
        <v>1737564.1</v>
      </c>
      <c r="I122" s="1096">
        <v>1737564.1</v>
      </c>
      <c r="J122" s="1096">
        <v>1737564.1</v>
      </c>
      <c r="K122" s="1096">
        <v>0</v>
      </c>
    </row>
    <row r="123" spans="1:11">
      <c r="A123" s="1095" t="s">
        <v>2678</v>
      </c>
      <c r="B123" s="1095" t="s">
        <v>553</v>
      </c>
      <c r="F123" s="1096">
        <v>8463416.9900000002</v>
      </c>
      <c r="G123" s="1096">
        <v>-56674.55</v>
      </c>
      <c r="H123" s="1096">
        <v>8406742.4399999995</v>
      </c>
      <c r="I123" s="1096">
        <v>8406742.4399999995</v>
      </c>
      <c r="J123" s="1096">
        <v>8406742.4399999995</v>
      </c>
      <c r="K123" s="1096">
        <v>0</v>
      </c>
    </row>
    <row r="124" spans="1:11">
      <c r="A124" s="1095" t="s">
        <v>2679</v>
      </c>
      <c r="B124" s="1095" t="s">
        <v>554</v>
      </c>
      <c r="F124" s="1096">
        <v>5717533.1100000003</v>
      </c>
      <c r="G124" s="1096">
        <v>7559532.7800000003</v>
      </c>
      <c r="H124" s="1096">
        <v>13277065.890000001</v>
      </c>
      <c r="I124" s="1096">
        <v>13277065.890000001</v>
      </c>
      <c r="J124" s="1096">
        <v>9277065.8900000006</v>
      </c>
      <c r="K124" s="1096">
        <v>0</v>
      </c>
    </row>
    <row r="125" spans="1:11">
      <c r="A125" s="1095" t="s">
        <v>2680</v>
      </c>
      <c r="B125" s="1095" t="s">
        <v>555</v>
      </c>
      <c r="F125" s="1096">
        <v>8858150.6600000001</v>
      </c>
      <c r="G125" s="1096">
        <v>-4386025.2699999996</v>
      </c>
      <c r="H125" s="1096">
        <v>4472125.3899999997</v>
      </c>
      <c r="I125" s="1096">
        <v>4472125.3899999997</v>
      </c>
      <c r="J125" s="1096">
        <v>4472125.3899999997</v>
      </c>
      <c r="K125" s="1096">
        <v>0</v>
      </c>
    </row>
    <row r="126" spans="1:11">
      <c r="A126" s="1095" t="s">
        <v>2681</v>
      </c>
      <c r="B126" s="1095" t="s">
        <v>556</v>
      </c>
      <c r="F126" s="1096">
        <v>205059730.30000001</v>
      </c>
      <c r="G126" s="1096">
        <v>4812519.1100000003</v>
      </c>
      <c r="H126" s="1096">
        <v>209872249.41</v>
      </c>
      <c r="I126" s="1096">
        <v>209872249.41</v>
      </c>
      <c r="J126" s="1096">
        <v>209872249.41</v>
      </c>
      <c r="K126" s="1096">
        <v>0</v>
      </c>
    </row>
    <row r="127" spans="1:11">
      <c r="A127" s="1095" t="s">
        <v>2670</v>
      </c>
      <c r="B127" s="1095" t="s">
        <v>557</v>
      </c>
      <c r="F127" s="1096">
        <v>7609281029.0200005</v>
      </c>
      <c r="G127" s="1096">
        <v>376786358.88</v>
      </c>
      <c r="H127" s="1096">
        <v>7986067387.8999996</v>
      </c>
      <c r="I127" s="1096">
        <v>7882260556.4799995</v>
      </c>
      <c r="J127" s="1096">
        <v>7882260556.4799995</v>
      </c>
      <c r="K127" s="1096">
        <v>103806831.42</v>
      </c>
    </row>
    <row r="128" spans="1:11">
      <c r="A128" s="1095" t="s">
        <v>2682</v>
      </c>
      <c r="B128" s="1095" t="s">
        <v>558</v>
      </c>
      <c r="F128" s="1096">
        <v>0</v>
      </c>
      <c r="G128" s="1096">
        <v>39860545.810000002</v>
      </c>
      <c r="H128" s="1096">
        <v>39860545.810000002</v>
      </c>
      <c r="I128" s="1096">
        <v>39860545.810000002</v>
      </c>
      <c r="J128" s="1096">
        <v>39860545.810000002</v>
      </c>
      <c r="K128" s="1096">
        <v>0</v>
      </c>
    </row>
    <row r="131" spans="1:11">
      <c r="A131" s="1093" t="s">
        <v>3071</v>
      </c>
      <c r="F131" s="1104">
        <v>58264247962</v>
      </c>
      <c r="G131" s="1104">
        <v>5592991926.9200001</v>
      </c>
      <c r="H131" s="1104">
        <v>63857239888.919998</v>
      </c>
      <c r="I131" s="1104">
        <v>60678316208.360001</v>
      </c>
      <c r="J131" s="1104">
        <v>59488428739.809998</v>
      </c>
      <c r="K131" s="1104">
        <v>3178923680.5599999</v>
      </c>
    </row>
    <row r="132" spans="1:11">
      <c r="A132" s="1095" t="s">
        <v>903</v>
      </c>
      <c r="B132" s="1095" t="s">
        <v>449</v>
      </c>
      <c r="F132" s="1096">
        <v>0</v>
      </c>
      <c r="G132" s="1096">
        <v>474339654.60000002</v>
      </c>
      <c r="H132" s="1096">
        <v>474339654.60000002</v>
      </c>
      <c r="I132" s="1096">
        <v>107758026.64</v>
      </c>
      <c r="J132" s="1096">
        <v>80847262.200000003</v>
      </c>
      <c r="K132" s="1096">
        <v>366581627.95999998</v>
      </c>
    </row>
    <row r="133" spans="1:11">
      <c r="A133" s="1095" t="s">
        <v>911</v>
      </c>
      <c r="B133" s="1095" t="s">
        <v>452</v>
      </c>
      <c r="F133" s="1096">
        <v>0</v>
      </c>
      <c r="G133" s="1096">
        <v>3970790.04</v>
      </c>
      <c r="H133" s="1096">
        <v>3970790.04</v>
      </c>
      <c r="I133" s="1096">
        <v>3970790.04</v>
      </c>
      <c r="J133" s="1096">
        <v>3970790.04</v>
      </c>
      <c r="K133" s="1096">
        <v>0</v>
      </c>
    </row>
    <row r="134" spans="1:11">
      <c r="A134" s="1095" t="s">
        <v>915</v>
      </c>
      <c r="B134" s="1095" t="s">
        <v>454</v>
      </c>
      <c r="F134" s="1096">
        <v>0</v>
      </c>
      <c r="G134" s="1096">
        <v>0</v>
      </c>
      <c r="H134" s="1096">
        <v>0</v>
      </c>
      <c r="I134" s="1096">
        <v>0</v>
      </c>
      <c r="J134" s="1096">
        <v>0</v>
      </c>
      <c r="K134" s="1096">
        <v>0</v>
      </c>
    </row>
    <row r="135" spans="1:11">
      <c r="A135" s="1095" t="s">
        <v>919</v>
      </c>
      <c r="B135" s="1095" t="s">
        <v>456</v>
      </c>
      <c r="F135" s="1096">
        <v>0</v>
      </c>
      <c r="G135" s="1096">
        <v>3140374.45</v>
      </c>
      <c r="H135" s="1096">
        <v>3140374.45</v>
      </c>
      <c r="I135" s="1096">
        <v>3140374.45</v>
      </c>
      <c r="J135" s="1096">
        <v>3140374.45</v>
      </c>
      <c r="K135" s="1096">
        <v>0</v>
      </c>
    </row>
    <row r="136" spans="1:11">
      <c r="A136" s="1095" t="s">
        <v>921</v>
      </c>
      <c r="B136" s="1095" t="s">
        <v>457</v>
      </c>
      <c r="F136" s="1096">
        <v>4149650510.6599998</v>
      </c>
      <c r="G136" s="1096">
        <v>-3246121980.9699998</v>
      </c>
      <c r="H136" s="1096">
        <v>903528529.69000006</v>
      </c>
      <c r="I136" s="1096">
        <v>0</v>
      </c>
      <c r="J136" s="1096">
        <v>0</v>
      </c>
      <c r="K136" s="1096">
        <v>903528529.69000006</v>
      </c>
    </row>
    <row r="137" spans="1:11">
      <c r="A137" s="1095" t="s">
        <v>923</v>
      </c>
      <c r="B137" s="1095" t="s">
        <v>458</v>
      </c>
      <c r="F137" s="1096">
        <v>1740206218.3399999</v>
      </c>
      <c r="G137" s="1096">
        <v>110858140.02</v>
      </c>
      <c r="H137" s="1096">
        <v>1851064358.3599999</v>
      </c>
      <c r="I137" s="1096">
        <v>1846628989.45</v>
      </c>
      <c r="J137" s="1096">
        <v>1846628989.45</v>
      </c>
      <c r="K137" s="1096">
        <v>4435368.91</v>
      </c>
    </row>
    <row r="138" spans="1:11">
      <c r="A138" s="1095" t="s">
        <v>925</v>
      </c>
      <c r="B138" s="1095" t="s">
        <v>459</v>
      </c>
      <c r="F138" s="1096">
        <v>0</v>
      </c>
      <c r="G138" s="1096">
        <v>21800000</v>
      </c>
      <c r="H138" s="1096">
        <v>21800000</v>
      </c>
      <c r="I138" s="1096">
        <v>21800000</v>
      </c>
      <c r="J138" s="1096">
        <v>21800000</v>
      </c>
      <c r="K138" s="1096">
        <v>0</v>
      </c>
    </row>
    <row r="139" spans="1:11">
      <c r="A139" s="1095" t="s">
        <v>933</v>
      </c>
      <c r="B139" s="1095" t="s">
        <v>463</v>
      </c>
      <c r="F139" s="1096">
        <v>0</v>
      </c>
      <c r="G139" s="1096">
        <v>2759009</v>
      </c>
      <c r="H139" s="1096">
        <v>2759009</v>
      </c>
      <c r="I139" s="1096">
        <v>2744703.82</v>
      </c>
      <c r="J139" s="1096">
        <v>0</v>
      </c>
      <c r="K139" s="1096">
        <v>14305.18</v>
      </c>
    </row>
    <row r="140" spans="1:11">
      <c r="A140" s="1095" t="s">
        <v>935</v>
      </c>
      <c r="B140" s="1095" t="s">
        <v>464</v>
      </c>
      <c r="F140" s="1096">
        <v>0</v>
      </c>
      <c r="G140" s="1096">
        <v>323495</v>
      </c>
      <c r="H140" s="1096">
        <v>323495</v>
      </c>
      <c r="I140" s="1096">
        <v>273500</v>
      </c>
      <c r="J140" s="1096">
        <v>273500</v>
      </c>
      <c r="K140" s="1096">
        <v>49995</v>
      </c>
    </row>
    <row r="141" spans="1:11">
      <c r="A141" s="1095" t="s">
        <v>945</v>
      </c>
      <c r="B141" s="1095" t="s">
        <v>468</v>
      </c>
      <c r="F141" s="1096">
        <v>0</v>
      </c>
      <c r="G141" s="1096">
        <v>340341393.43000001</v>
      </c>
      <c r="H141" s="1096">
        <v>340341393.43000001</v>
      </c>
      <c r="I141" s="1096">
        <v>239450574.37</v>
      </c>
      <c r="J141" s="1096">
        <v>218567570.15000001</v>
      </c>
      <c r="K141" s="1096">
        <v>100890819.06</v>
      </c>
    </row>
    <row r="142" spans="1:11">
      <c r="A142" s="1095" t="s">
        <v>951</v>
      </c>
      <c r="B142" s="1095" t="s">
        <v>471</v>
      </c>
      <c r="F142" s="1096">
        <v>0</v>
      </c>
      <c r="G142" s="1096">
        <v>33971393.020000003</v>
      </c>
      <c r="H142" s="1096">
        <v>33971393.020000003</v>
      </c>
      <c r="I142" s="1096">
        <v>33856186.340000004</v>
      </c>
      <c r="J142" s="1096">
        <v>33856186.340000004</v>
      </c>
      <c r="K142" s="1096">
        <v>115206.68</v>
      </c>
    </row>
    <row r="143" spans="1:11">
      <c r="A143" s="1095" t="s">
        <v>957</v>
      </c>
      <c r="B143" s="1095" t="s">
        <v>473</v>
      </c>
      <c r="F143" s="1096">
        <v>0</v>
      </c>
      <c r="G143" s="1096">
        <v>2500000</v>
      </c>
      <c r="H143" s="1096">
        <v>2500000</v>
      </c>
      <c r="I143" s="1096">
        <v>0</v>
      </c>
      <c r="J143" s="1096">
        <v>0</v>
      </c>
      <c r="K143" s="1096">
        <v>2500000</v>
      </c>
    </row>
    <row r="144" spans="1:11">
      <c r="A144" s="1095" t="s">
        <v>1095</v>
      </c>
      <c r="B144" s="1095" t="s">
        <v>476</v>
      </c>
      <c r="F144" s="1096">
        <v>0</v>
      </c>
      <c r="G144" s="1096">
        <v>2297429</v>
      </c>
      <c r="H144" s="1096">
        <v>2297429</v>
      </c>
      <c r="I144" s="1096">
        <v>2297429</v>
      </c>
      <c r="J144" s="1096">
        <v>2297429</v>
      </c>
      <c r="K144" s="1096">
        <v>0</v>
      </c>
    </row>
    <row r="145" spans="1:11">
      <c r="A145" s="1095" t="s">
        <v>1497</v>
      </c>
      <c r="B145" s="1095" t="s">
        <v>481</v>
      </c>
      <c r="F145" s="1096">
        <v>1112408896</v>
      </c>
      <c r="G145" s="1096">
        <v>108864740.27</v>
      </c>
      <c r="H145" s="1096">
        <v>1221273636.27</v>
      </c>
      <c r="I145" s="1096">
        <v>1221273636.27</v>
      </c>
      <c r="J145" s="1096">
        <v>1221261260.8699999</v>
      </c>
      <c r="K145" s="1096">
        <v>0</v>
      </c>
    </row>
    <row r="146" spans="1:11">
      <c r="A146" s="1095" t="s">
        <v>1503</v>
      </c>
      <c r="B146" s="1095" t="s">
        <v>484</v>
      </c>
      <c r="F146" s="1096">
        <v>0</v>
      </c>
      <c r="G146" s="1096">
        <v>1820425.28</v>
      </c>
      <c r="H146" s="1096">
        <v>1820425.28</v>
      </c>
      <c r="I146" s="1096">
        <v>1479733.78</v>
      </c>
      <c r="J146" s="1096">
        <v>1471639.78</v>
      </c>
      <c r="K146" s="1096">
        <v>340691.5</v>
      </c>
    </row>
    <row r="147" spans="1:11">
      <c r="A147" s="1095" t="s">
        <v>1693</v>
      </c>
      <c r="B147" s="1095" t="s">
        <v>489</v>
      </c>
      <c r="F147" s="1096">
        <v>0</v>
      </c>
      <c r="G147" s="1096">
        <v>560230591.75999999</v>
      </c>
      <c r="H147" s="1096">
        <v>560230591.75999999</v>
      </c>
      <c r="I147" s="1096">
        <v>417898012.68000001</v>
      </c>
      <c r="J147" s="1096">
        <v>334129512.19</v>
      </c>
      <c r="K147" s="1096">
        <v>142332579.08000001</v>
      </c>
    </row>
    <row r="148" spans="1:11">
      <c r="A148" s="1095" t="s">
        <v>1699</v>
      </c>
      <c r="B148" s="1095" t="s">
        <v>491</v>
      </c>
      <c r="F148" s="1096">
        <v>0</v>
      </c>
      <c r="G148" s="1096">
        <v>150000</v>
      </c>
      <c r="H148" s="1096">
        <v>150000</v>
      </c>
      <c r="I148" s="1096">
        <v>150000</v>
      </c>
      <c r="J148" s="1096">
        <v>150000</v>
      </c>
      <c r="K148" s="1096">
        <v>0</v>
      </c>
    </row>
    <row r="149" spans="1:11">
      <c r="A149" s="1095" t="s">
        <v>1703</v>
      </c>
      <c r="B149" s="1095" t="s">
        <v>492</v>
      </c>
      <c r="F149" s="1096">
        <v>591833035</v>
      </c>
      <c r="G149" s="1096">
        <v>54009064.369999997</v>
      </c>
      <c r="H149" s="1096">
        <v>645842099.37</v>
      </c>
      <c r="I149" s="1096">
        <v>618239374.13</v>
      </c>
      <c r="J149" s="1096">
        <v>618119221.23000002</v>
      </c>
      <c r="K149" s="1096">
        <v>27602725.239999998</v>
      </c>
    </row>
    <row r="150" spans="1:11">
      <c r="A150" s="1095" t="s">
        <v>1705</v>
      </c>
      <c r="B150" s="1095" t="s">
        <v>493</v>
      </c>
      <c r="F150" s="1096">
        <v>419719138</v>
      </c>
      <c r="G150" s="1096">
        <v>38304263</v>
      </c>
      <c r="H150" s="1096">
        <v>458023401</v>
      </c>
      <c r="I150" s="1096">
        <v>434410364.32999998</v>
      </c>
      <c r="J150" s="1096">
        <v>434383051.25</v>
      </c>
      <c r="K150" s="1096">
        <v>23613036.670000002</v>
      </c>
    </row>
    <row r="151" spans="1:11">
      <c r="A151" s="1095" t="s">
        <v>1707</v>
      </c>
      <c r="B151" s="1095" t="s">
        <v>494</v>
      </c>
      <c r="F151" s="1096">
        <v>192295419</v>
      </c>
      <c r="G151" s="1096">
        <v>19836650.98</v>
      </c>
      <c r="H151" s="1096">
        <v>212132069.97999999</v>
      </c>
      <c r="I151" s="1096">
        <v>179386518.44999999</v>
      </c>
      <c r="J151" s="1096">
        <v>179386518.44999999</v>
      </c>
      <c r="K151" s="1096">
        <v>32745551.530000001</v>
      </c>
    </row>
    <row r="152" spans="1:11">
      <c r="A152" s="1095" t="s">
        <v>1713</v>
      </c>
      <c r="B152" s="1095" t="s">
        <v>495</v>
      </c>
      <c r="F152" s="1096">
        <v>0</v>
      </c>
      <c r="G152" s="1096">
        <v>306256318.81</v>
      </c>
      <c r="H152" s="1096">
        <v>306256318.81</v>
      </c>
      <c r="I152" s="1096">
        <v>174732852.24000001</v>
      </c>
      <c r="J152" s="1096">
        <v>81459397.310000002</v>
      </c>
      <c r="K152" s="1096">
        <v>131523466.56999999</v>
      </c>
    </row>
    <row r="153" spans="1:11">
      <c r="A153" s="1095" t="s">
        <v>1715</v>
      </c>
      <c r="B153" s="1095" t="s">
        <v>496</v>
      </c>
      <c r="F153" s="1096">
        <v>0</v>
      </c>
      <c r="G153" s="1096">
        <v>253164672.65000001</v>
      </c>
      <c r="H153" s="1096">
        <v>253164672.65000001</v>
      </c>
      <c r="I153" s="1096">
        <v>252820000.69</v>
      </c>
      <c r="J153" s="1096">
        <v>182222199.84999999</v>
      </c>
      <c r="K153" s="1096">
        <v>344671.96</v>
      </c>
    </row>
    <row r="154" spans="1:11">
      <c r="A154" s="1095" t="s">
        <v>1737</v>
      </c>
      <c r="B154" s="1095" t="s">
        <v>506</v>
      </c>
      <c r="F154" s="1096">
        <v>0</v>
      </c>
      <c r="G154" s="1096">
        <v>9915389.2699999996</v>
      </c>
      <c r="H154" s="1096">
        <v>9915389.2699999996</v>
      </c>
      <c r="I154" s="1096">
        <v>9915389.2300000004</v>
      </c>
      <c r="J154" s="1096">
        <v>9915389.2300000004</v>
      </c>
      <c r="K154" s="1096">
        <v>0.04</v>
      </c>
    </row>
    <row r="155" spans="1:11">
      <c r="A155" s="1095" t="s">
        <v>1739</v>
      </c>
      <c r="B155" s="1095" t="s">
        <v>507</v>
      </c>
      <c r="F155" s="1096">
        <v>55517296</v>
      </c>
      <c r="G155" s="1096">
        <v>7139174.5999999996</v>
      </c>
      <c r="H155" s="1096">
        <v>62656470.600000001</v>
      </c>
      <c r="I155" s="1096">
        <v>54977338</v>
      </c>
      <c r="J155" s="1096">
        <v>48066511.93</v>
      </c>
      <c r="K155" s="1096">
        <v>7679132.5999999996</v>
      </c>
    </row>
    <row r="156" spans="1:11">
      <c r="A156" s="1095" t="s">
        <v>1741</v>
      </c>
      <c r="B156" s="1095" t="s">
        <v>508</v>
      </c>
      <c r="F156" s="1096">
        <v>0</v>
      </c>
      <c r="G156" s="1096">
        <v>349745</v>
      </c>
      <c r="H156" s="1096">
        <v>349745</v>
      </c>
      <c r="I156" s="1096">
        <v>349745</v>
      </c>
      <c r="J156" s="1096">
        <v>214560</v>
      </c>
      <c r="K156" s="1096">
        <v>0</v>
      </c>
    </row>
    <row r="157" spans="1:11">
      <c r="A157" s="1095" t="s">
        <v>1747</v>
      </c>
      <c r="B157" s="1095" t="s">
        <v>510</v>
      </c>
      <c r="F157" s="1096">
        <v>0</v>
      </c>
      <c r="G157" s="1096">
        <v>591427651.55999994</v>
      </c>
      <c r="H157" s="1096">
        <v>591427651.55999994</v>
      </c>
      <c r="I157" s="1096">
        <v>96169818.189999998</v>
      </c>
      <c r="J157" s="1096">
        <v>23581919.460000001</v>
      </c>
      <c r="K157" s="1096">
        <v>495257833.36999995</v>
      </c>
    </row>
    <row r="158" spans="1:11">
      <c r="A158" s="1095" t="s">
        <v>1751</v>
      </c>
      <c r="B158" s="1095" t="s">
        <v>511</v>
      </c>
      <c r="F158" s="1096">
        <v>184243341</v>
      </c>
      <c r="G158" s="1096">
        <v>19546892.059999999</v>
      </c>
      <c r="H158" s="1096">
        <v>203790233.06</v>
      </c>
      <c r="I158" s="1096">
        <v>203677584.83000001</v>
      </c>
      <c r="J158" s="1096">
        <v>203452449.46000001</v>
      </c>
      <c r="K158" s="1096">
        <v>112648.23</v>
      </c>
    </row>
    <row r="159" spans="1:11">
      <c r="A159" s="1095" t="s">
        <v>1753</v>
      </c>
      <c r="B159" s="1095" t="s">
        <v>512</v>
      </c>
      <c r="F159" s="1096">
        <v>28092953750</v>
      </c>
      <c r="G159" s="1096">
        <v>2624607510.8400002</v>
      </c>
      <c r="H159" s="1096">
        <v>30717561260.84</v>
      </c>
      <c r="I159" s="1096">
        <v>30717351314.880001</v>
      </c>
      <c r="J159" s="1096">
        <v>30630111071.740002</v>
      </c>
      <c r="K159" s="1096">
        <v>209945.96</v>
      </c>
    </row>
    <row r="160" spans="1:11">
      <c r="A160" s="1095" t="s">
        <v>1755</v>
      </c>
      <c r="B160" s="1095" t="s">
        <v>513</v>
      </c>
      <c r="F160" s="1096">
        <v>0</v>
      </c>
      <c r="G160" s="1096">
        <v>688626464.97000003</v>
      </c>
      <c r="H160" s="1096">
        <v>688626464.97000003</v>
      </c>
      <c r="I160" s="1096">
        <v>297882392.04000002</v>
      </c>
      <c r="J160" s="1096">
        <v>205966814.52000001</v>
      </c>
      <c r="K160" s="1096">
        <v>390744072.93000001</v>
      </c>
    </row>
    <row r="161" spans="1:11">
      <c r="A161" s="1095" t="s">
        <v>1759</v>
      </c>
      <c r="B161" s="1095" t="s">
        <v>515</v>
      </c>
      <c r="F161" s="1096">
        <v>0</v>
      </c>
      <c r="G161" s="1096">
        <v>40000</v>
      </c>
      <c r="H161" s="1096">
        <v>40000</v>
      </c>
      <c r="I161" s="1096">
        <v>40000</v>
      </c>
      <c r="J161" s="1096">
        <v>40000</v>
      </c>
      <c r="K161" s="1096">
        <v>0</v>
      </c>
    </row>
    <row r="162" spans="1:11">
      <c r="A162" s="1095" t="s">
        <v>1761</v>
      </c>
      <c r="B162" s="1095" t="s">
        <v>516</v>
      </c>
      <c r="F162" s="1096">
        <v>15987518</v>
      </c>
      <c r="G162" s="1096">
        <v>209115.6</v>
      </c>
      <c r="H162" s="1096">
        <v>16196633.6</v>
      </c>
      <c r="I162" s="1096">
        <v>13967268.23</v>
      </c>
      <c r="J162" s="1096">
        <v>11883548.58</v>
      </c>
      <c r="K162" s="1096">
        <v>2229365.37</v>
      </c>
    </row>
    <row r="163" spans="1:11">
      <c r="A163" s="1095" t="s">
        <v>1763</v>
      </c>
      <c r="B163" s="1095" t="s">
        <v>517</v>
      </c>
      <c r="F163" s="1096">
        <v>16164495</v>
      </c>
      <c r="G163" s="1096">
        <v>2355474.9</v>
      </c>
      <c r="H163" s="1096">
        <v>18519969.899999999</v>
      </c>
      <c r="I163" s="1096">
        <v>17122800.859999999</v>
      </c>
      <c r="J163" s="1096">
        <v>9633060.3599999994</v>
      </c>
      <c r="K163" s="1096">
        <v>1397169.0399999977</v>
      </c>
    </row>
    <row r="164" spans="1:11">
      <c r="A164" s="1095" t="s">
        <v>1769</v>
      </c>
      <c r="B164" s="1095" t="s">
        <v>519</v>
      </c>
      <c r="F164" s="1096">
        <v>0</v>
      </c>
      <c r="G164" s="1096">
        <v>24158787.329999998</v>
      </c>
      <c r="H164" s="1096">
        <v>24158787.329999998</v>
      </c>
      <c r="I164" s="1096">
        <v>24158787.329999998</v>
      </c>
      <c r="J164" s="1096">
        <v>23262417.34</v>
      </c>
      <c r="K164" s="1096">
        <v>0</v>
      </c>
    </row>
    <row r="165" spans="1:11">
      <c r="A165" s="1095" t="s">
        <v>1771</v>
      </c>
      <c r="B165" s="1095" t="s">
        <v>520</v>
      </c>
      <c r="F165" s="1096">
        <v>8350097357</v>
      </c>
      <c r="G165" s="1096">
        <v>1060463232.5599999</v>
      </c>
      <c r="H165" s="1096">
        <v>9410560589.5599995</v>
      </c>
      <c r="I165" s="1096">
        <v>9003761570.4099998</v>
      </c>
      <c r="J165" s="1096">
        <v>8483275006.2700005</v>
      </c>
      <c r="K165" s="1096">
        <v>406799019.14999998</v>
      </c>
    </row>
    <row r="166" spans="1:11">
      <c r="A166" s="1095" t="s">
        <v>1773</v>
      </c>
      <c r="B166" s="1095" t="s">
        <v>521</v>
      </c>
      <c r="F166" s="1096">
        <v>0</v>
      </c>
      <c r="G166" s="1096">
        <v>940894107.89999998</v>
      </c>
      <c r="H166" s="1096">
        <v>940894107.89999998</v>
      </c>
      <c r="I166" s="1096">
        <v>940726183.19000006</v>
      </c>
      <c r="J166" s="1096">
        <v>851979765.91999996</v>
      </c>
      <c r="K166" s="1096">
        <v>167924.71</v>
      </c>
    </row>
    <row r="167" spans="1:11">
      <c r="A167" s="1095" t="s">
        <v>1777</v>
      </c>
      <c r="B167" s="1095" t="s">
        <v>523</v>
      </c>
      <c r="F167" s="1096">
        <v>11251991</v>
      </c>
      <c r="G167" s="1096">
        <v>14512921.09</v>
      </c>
      <c r="H167" s="1096">
        <v>25764912.09</v>
      </c>
      <c r="I167" s="1096">
        <v>20023982.329999998</v>
      </c>
      <c r="J167" s="1096">
        <v>20023982.329999998</v>
      </c>
      <c r="K167" s="1096">
        <v>5740929.7600000026</v>
      </c>
    </row>
    <row r="168" spans="1:11">
      <c r="A168" s="1095" t="s">
        <v>1781</v>
      </c>
      <c r="B168" s="1095" t="s">
        <v>525</v>
      </c>
      <c r="F168" s="1096">
        <v>11251991</v>
      </c>
      <c r="G168" s="1096">
        <v>15204143.74</v>
      </c>
      <c r="H168" s="1096">
        <v>26456134.739999998</v>
      </c>
      <c r="I168" s="1096">
        <v>18778567.789999999</v>
      </c>
      <c r="J168" s="1096">
        <v>18778567.789999999</v>
      </c>
      <c r="K168" s="1096">
        <v>7677566.9500000002</v>
      </c>
    </row>
    <row r="169" spans="1:11">
      <c r="A169" s="1095" t="s">
        <v>1783</v>
      </c>
      <c r="B169" s="1095" t="s">
        <v>526</v>
      </c>
      <c r="F169" s="1096">
        <v>14093514</v>
      </c>
      <c r="G169" s="1096">
        <v>45254600.789999999</v>
      </c>
      <c r="H169" s="1096">
        <v>59348114.789999999</v>
      </c>
      <c r="I169" s="1096">
        <v>37900796.439999998</v>
      </c>
      <c r="J169" s="1096">
        <v>37900796.439999998</v>
      </c>
      <c r="K169" s="1096">
        <v>21447318.350000001</v>
      </c>
    </row>
    <row r="170" spans="1:11">
      <c r="A170" s="1095" t="s">
        <v>1785</v>
      </c>
      <c r="B170" s="1095" t="s">
        <v>527</v>
      </c>
      <c r="F170" s="1096">
        <v>24266736</v>
      </c>
      <c r="G170" s="1096">
        <v>48764573.960000001</v>
      </c>
      <c r="H170" s="1096">
        <v>73031309.959999993</v>
      </c>
      <c r="I170" s="1096">
        <v>47031061.850000001</v>
      </c>
      <c r="J170" s="1096">
        <v>47031003.850000001</v>
      </c>
      <c r="K170" s="1096">
        <v>26000248.109999992</v>
      </c>
    </row>
    <row r="171" spans="1:11">
      <c r="A171" s="1095" t="s">
        <v>1787</v>
      </c>
      <c r="B171" s="1095" t="s">
        <v>528</v>
      </c>
      <c r="F171" s="1096">
        <v>94394631</v>
      </c>
      <c r="G171" s="1096">
        <v>23271405.640000001</v>
      </c>
      <c r="H171" s="1096">
        <v>117666036.64</v>
      </c>
      <c r="I171" s="1096">
        <v>102606744.19</v>
      </c>
      <c r="J171" s="1096">
        <v>102606744.19</v>
      </c>
      <c r="K171" s="1096">
        <v>15059292.449999999</v>
      </c>
    </row>
    <row r="172" spans="1:11">
      <c r="A172" s="1095" t="s">
        <v>1789</v>
      </c>
      <c r="B172" s="1095" t="s">
        <v>529</v>
      </c>
      <c r="F172" s="1096">
        <v>10676762</v>
      </c>
      <c r="G172" s="1096">
        <v>29328193.760000002</v>
      </c>
      <c r="H172" s="1096">
        <v>40004955.759999998</v>
      </c>
      <c r="I172" s="1096">
        <v>14510043.17</v>
      </c>
      <c r="J172" s="1096">
        <v>14510043.17</v>
      </c>
      <c r="K172" s="1096">
        <v>25494912.59</v>
      </c>
    </row>
    <row r="173" spans="1:11">
      <c r="A173" s="1095" t="s">
        <v>1791</v>
      </c>
      <c r="B173" s="1095" t="s">
        <v>530</v>
      </c>
      <c r="F173" s="1096">
        <v>88716767</v>
      </c>
      <c r="G173" s="1096">
        <v>26925835.100000001</v>
      </c>
      <c r="H173" s="1096">
        <v>115642602.09999999</v>
      </c>
      <c r="I173" s="1096">
        <v>111950136.01000001</v>
      </c>
      <c r="J173" s="1096">
        <v>111950136.01000001</v>
      </c>
      <c r="K173" s="1096">
        <v>3692466.09</v>
      </c>
    </row>
    <row r="174" spans="1:11">
      <c r="A174" s="1095" t="s">
        <v>1793</v>
      </c>
      <c r="B174" s="1095" t="s">
        <v>531</v>
      </c>
      <c r="F174" s="1096">
        <v>8982078</v>
      </c>
      <c r="G174" s="1096">
        <v>782740.85</v>
      </c>
      <c r="H174" s="1096">
        <v>9764818.8499999996</v>
      </c>
      <c r="I174" s="1096">
        <v>9204843.0999999996</v>
      </c>
      <c r="J174" s="1096">
        <v>9204843.0999999996</v>
      </c>
      <c r="K174" s="1096">
        <v>559975.75</v>
      </c>
    </row>
    <row r="175" spans="1:11">
      <c r="A175" s="1095" t="s">
        <v>1795</v>
      </c>
      <c r="B175" s="1095" t="s">
        <v>532</v>
      </c>
      <c r="F175" s="1096">
        <v>22896220</v>
      </c>
      <c r="G175" s="1096">
        <v>4218154.75</v>
      </c>
      <c r="H175" s="1096">
        <v>27114374.75</v>
      </c>
      <c r="I175" s="1096">
        <v>26634222.760000002</v>
      </c>
      <c r="J175" s="1096">
        <v>21929034.140000001</v>
      </c>
      <c r="K175" s="1096">
        <v>480151.99</v>
      </c>
    </row>
    <row r="176" spans="1:11">
      <c r="A176" s="1095" t="s">
        <v>1801</v>
      </c>
      <c r="B176" s="1095" t="s">
        <v>534</v>
      </c>
      <c r="F176" s="1096">
        <v>0</v>
      </c>
      <c r="G176" s="1096">
        <v>0</v>
      </c>
      <c r="H176" s="1096">
        <v>0</v>
      </c>
      <c r="I176" s="1096">
        <v>0</v>
      </c>
      <c r="J176" s="1096">
        <v>0</v>
      </c>
      <c r="K176" s="1096">
        <v>0</v>
      </c>
    </row>
    <row r="177" spans="1:11">
      <c r="A177" s="1095" t="s">
        <v>1807</v>
      </c>
      <c r="B177" s="1095" t="s">
        <v>535</v>
      </c>
      <c r="F177" s="1096">
        <v>0</v>
      </c>
      <c r="G177" s="1096">
        <v>2502509.41</v>
      </c>
      <c r="H177" s="1096">
        <v>2502509.41</v>
      </c>
      <c r="I177" s="1096">
        <v>2502345.14</v>
      </c>
      <c r="J177" s="1096">
        <v>2502345.14</v>
      </c>
      <c r="K177" s="1096">
        <v>164.27</v>
      </c>
    </row>
    <row r="178" spans="1:11">
      <c r="A178" s="1095" t="s">
        <v>1817</v>
      </c>
      <c r="B178" s="1095" t="s">
        <v>539</v>
      </c>
      <c r="F178" s="1096">
        <v>31878802</v>
      </c>
      <c r="G178" s="1096">
        <v>2545626.5</v>
      </c>
      <c r="H178" s="1096">
        <v>34424428.5</v>
      </c>
      <c r="I178" s="1096">
        <v>27418228.199999999</v>
      </c>
      <c r="J178" s="1096">
        <v>19299847.77</v>
      </c>
      <c r="K178" s="1096">
        <v>7006200.2999999998</v>
      </c>
    </row>
    <row r="179" spans="1:11">
      <c r="A179" s="1095" t="s">
        <v>1829</v>
      </c>
      <c r="B179" s="1095" t="s">
        <v>545</v>
      </c>
      <c r="F179" s="1096">
        <v>4567918</v>
      </c>
      <c r="G179" s="1096">
        <v>6659495.8700000001</v>
      </c>
      <c r="H179" s="1096">
        <v>11227413.869999999</v>
      </c>
      <c r="I179" s="1096">
        <v>8180646.4000000004</v>
      </c>
      <c r="J179" s="1096">
        <v>8180646.4000000004</v>
      </c>
      <c r="K179" s="1096">
        <v>3046767.47</v>
      </c>
    </row>
    <row r="180" spans="1:11">
      <c r="A180" s="1095" t="s">
        <v>2671</v>
      </c>
      <c r="B180" s="1095" t="s">
        <v>546</v>
      </c>
      <c r="F180" s="1096">
        <v>18150000</v>
      </c>
      <c r="G180" s="1096">
        <v>-11697820</v>
      </c>
      <c r="H180" s="1096">
        <v>6452180</v>
      </c>
      <c r="I180" s="1096">
        <v>0</v>
      </c>
      <c r="J180" s="1096">
        <v>0</v>
      </c>
      <c r="K180" s="1096">
        <v>6452180</v>
      </c>
    </row>
    <row r="181" spans="1:11">
      <c r="A181" s="1095" t="s">
        <v>2681</v>
      </c>
      <c r="B181" s="1095" t="s">
        <v>556</v>
      </c>
      <c r="F181" s="1096">
        <v>632000000</v>
      </c>
      <c r="G181" s="1096">
        <v>182176010.80000001</v>
      </c>
      <c r="H181" s="1096">
        <v>814176010.79999995</v>
      </c>
      <c r="I181" s="1096">
        <v>799126190.75</v>
      </c>
      <c r="J181" s="1096">
        <v>799126190.75</v>
      </c>
      <c r="K181" s="1096">
        <v>15049820.050000001</v>
      </c>
    </row>
    <row r="182" spans="1:11">
      <c r="A182" s="1095" t="s">
        <v>2670</v>
      </c>
      <c r="B182" s="1095" t="s">
        <v>557</v>
      </c>
      <c r="F182" s="1096">
        <v>12370043578</v>
      </c>
      <c r="G182" s="1096">
        <v>5926810.8200000003</v>
      </c>
      <c r="H182" s="1096">
        <v>12375970388.82</v>
      </c>
      <c r="I182" s="1096">
        <v>12375970388.82</v>
      </c>
      <c r="J182" s="1096">
        <v>12375970388.82</v>
      </c>
      <c r="K182" s="1096">
        <v>0</v>
      </c>
    </row>
    <row r="183" spans="1:11">
      <c r="A183" s="1095" t="s">
        <v>2682</v>
      </c>
      <c r="B183" s="1095" t="s">
        <v>558</v>
      </c>
      <c r="F183" s="1096">
        <v>0</v>
      </c>
      <c r="G183" s="1096">
        <v>134066752.54000001</v>
      </c>
      <c r="H183" s="1096">
        <v>134066752.54000001</v>
      </c>
      <c r="I183" s="1096">
        <v>134066752.54000001</v>
      </c>
      <c r="J183" s="1096">
        <v>134066752.54000001</v>
      </c>
      <c r="K183" s="1096">
        <v>0</v>
      </c>
    </row>
    <row r="186" spans="1:11">
      <c r="E186" s="1091" t="s">
        <v>2683</v>
      </c>
      <c r="F186" s="1094">
        <v>92229479717</v>
      </c>
      <c r="G186" s="1094">
        <v>9958811421.1599998</v>
      </c>
      <c r="H186" s="1094">
        <v>102188291138.16</v>
      </c>
      <c r="I186" s="1094">
        <v>94790166477.820007</v>
      </c>
      <c r="J186" s="1094">
        <v>92780081791.5</v>
      </c>
      <c r="K186" s="1094">
        <v>7398124660.3400002</v>
      </c>
    </row>
    <row r="190" spans="1:11">
      <c r="A190" s="1325" t="s">
        <v>3077</v>
      </c>
      <c r="H190" s="1115" t="s">
        <v>2661</v>
      </c>
      <c r="K190" s="1326">
        <v>45343</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9"/>
  <sheetViews>
    <sheetView topLeftCell="A76" workbookViewId="0">
      <selection activeCell="G6" sqref="G6"/>
    </sheetView>
  </sheetViews>
  <sheetFormatPr baseColWidth="10" defaultRowHeight="12.75"/>
  <cols>
    <col min="1" max="10" width="11.42578125" style="1320"/>
    <col min="11" max="11" width="19.28515625" style="1320" customWidth="1"/>
    <col min="12" max="16384" width="11.42578125" style="1320"/>
  </cols>
  <sheetData>
    <row r="2" spans="1:11">
      <c r="K2" s="1321" t="s">
        <v>2699</v>
      </c>
    </row>
    <row r="3" spans="1:11">
      <c r="K3" s="1322" t="s">
        <v>2155</v>
      </c>
    </row>
    <row r="4" spans="1:11">
      <c r="K4" s="1321" t="s">
        <v>3078</v>
      </c>
    </row>
    <row r="5" spans="1:11">
      <c r="K5" s="1322" t="s">
        <v>3020</v>
      </c>
    </row>
    <row r="10" spans="1:11">
      <c r="J10" s="1323" t="s">
        <v>3079</v>
      </c>
    </row>
    <row r="11" spans="1:11">
      <c r="F11" s="1091" t="s">
        <v>623</v>
      </c>
      <c r="G11" s="1091" t="s">
        <v>2158</v>
      </c>
      <c r="H11" s="1091" t="s">
        <v>624</v>
      </c>
      <c r="I11" s="1091" t="s">
        <v>601</v>
      </c>
      <c r="J11" s="1091" t="s">
        <v>2160</v>
      </c>
      <c r="K11" s="1091" t="s">
        <v>2161</v>
      </c>
    </row>
    <row r="12" spans="1:11">
      <c r="A12" s="1090" t="s">
        <v>2157</v>
      </c>
      <c r="B12" s="1090" t="s">
        <v>622</v>
      </c>
      <c r="G12" s="1092" t="s">
        <v>2163</v>
      </c>
    </row>
    <row r="13" spans="1:11">
      <c r="F13" s="1092" t="s">
        <v>3080</v>
      </c>
      <c r="G13" s="1092" t="s">
        <v>2165</v>
      </c>
      <c r="H13" s="1092" t="s">
        <v>2164</v>
      </c>
      <c r="I13" s="1092" t="s">
        <v>3023</v>
      </c>
      <c r="J13" s="1092" t="s">
        <v>3024</v>
      </c>
      <c r="K13" s="1092" t="s">
        <v>3025</v>
      </c>
    </row>
    <row r="16" spans="1:11">
      <c r="A16" s="1101" t="s">
        <v>3026</v>
      </c>
      <c r="F16" s="1104">
        <v>33965231755</v>
      </c>
      <c r="G16" s="1104">
        <v>4365819494.2399998</v>
      </c>
      <c r="H16" s="1104">
        <v>38331051249.239998</v>
      </c>
      <c r="I16" s="1104">
        <v>34111850269.459999</v>
      </c>
      <c r="J16" s="1104">
        <v>33291653051.689999</v>
      </c>
      <c r="K16" s="1104">
        <v>4219200979.7800002</v>
      </c>
    </row>
    <row r="18" spans="1:11">
      <c r="A18" s="1327">
        <v>1</v>
      </c>
      <c r="B18" s="1093" t="s">
        <v>378</v>
      </c>
      <c r="F18" s="1104">
        <v>10357507384.16</v>
      </c>
      <c r="G18" s="1104">
        <v>2353871270.4499998</v>
      </c>
      <c r="H18" s="1104">
        <v>12711378654.610001</v>
      </c>
      <c r="I18" s="1104">
        <v>12061632596.280001</v>
      </c>
      <c r="J18" s="1104">
        <v>12021384318.700001</v>
      </c>
      <c r="K18" s="1104">
        <v>649746058.33000004</v>
      </c>
    </row>
    <row r="20" spans="1:11">
      <c r="A20" s="1328">
        <v>1</v>
      </c>
      <c r="B20" s="1095" t="s">
        <v>382</v>
      </c>
      <c r="F20" s="1096">
        <v>578809465.64999998</v>
      </c>
      <c r="G20" s="1096">
        <v>318393653.90999997</v>
      </c>
      <c r="H20" s="1096">
        <v>897203119.55999994</v>
      </c>
      <c r="I20" s="1096">
        <v>897203119.55999994</v>
      </c>
      <c r="J20" s="1096">
        <v>896485992.55999994</v>
      </c>
      <c r="K20" s="1096">
        <v>0</v>
      </c>
    </row>
    <row r="21" spans="1:11">
      <c r="A21" s="1328">
        <v>2</v>
      </c>
      <c r="B21" s="1095" t="s">
        <v>383</v>
      </c>
      <c r="F21" s="1096">
        <v>2678017284.3899999</v>
      </c>
      <c r="G21" s="1096">
        <v>104519266.72</v>
      </c>
      <c r="H21" s="1096">
        <v>2782536551.1100001</v>
      </c>
      <c r="I21" s="1096">
        <v>2778401328.5300002</v>
      </c>
      <c r="J21" s="1096">
        <v>2773898180.5999999</v>
      </c>
      <c r="K21" s="1096">
        <v>4135222.58</v>
      </c>
    </row>
    <row r="22" spans="1:11">
      <c r="A22" s="1328">
        <v>3</v>
      </c>
      <c r="B22" s="1095" t="s">
        <v>384</v>
      </c>
      <c r="F22" s="1096">
        <v>1478670969.1700001</v>
      </c>
      <c r="G22" s="1096">
        <v>-51680332.309999987</v>
      </c>
      <c r="H22" s="1096">
        <v>1426990636.8599999</v>
      </c>
      <c r="I22" s="1096">
        <v>1411324010.5899999</v>
      </c>
      <c r="J22" s="1096">
        <v>1408273196.0899999</v>
      </c>
      <c r="K22" s="1096">
        <v>15666626.27</v>
      </c>
    </row>
    <row r="23" spans="1:11">
      <c r="A23" s="1328">
        <v>5</v>
      </c>
      <c r="B23" s="1095" t="s">
        <v>385</v>
      </c>
      <c r="F23" s="1096">
        <v>960688706.25</v>
      </c>
      <c r="G23" s="1096">
        <v>623367092.65999997</v>
      </c>
      <c r="H23" s="1096">
        <v>1584055798.9100001</v>
      </c>
      <c r="I23" s="1096">
        <v>1473782182.98</v>
      </c>
      <c r="J23" s="1096">
        <v>1473542793.1800001</v>
      </c>
      <c r="K23" s="1096">
        <v>110273615.93000001</v>
      </c>
    </row>
    <row r="24" spans="1:11">
      <c r="A24" s="1328">
        <v>6</v>
      </c>
      <c r="B24" s="1095" t="s">
        <v>3081</v>
      </c>
      <c r="F24" s="1096">
        <v>0</v>
      </c>
      <c r="G24" s="1096">
        <v>0</v>
      </c>
      <c r="H24" s="1096">
        <v>0</v>
      </c>
      <c r="I24" s="1096">
        <v>0</v>
      </c>
      <c r="J24" s="1096">
        <v>0</v>
      </c>
      <c r="K24" s="1096">
        <v>0</v>
      </c>
    </row>
    <row r="25" spans="1:11">
      <c r="A25" s="1328">
        <v>7</v>
      </c>
      <c r="B25" s="1095" t="s">
        <v>386</v>
      </c>
      <c r="F25" s="1096">
        <v>1801635611.3900001</v>
      </c>
      <c r="G25" s="1096">
        <v>948278433.24000001</v>
      </c>
      <c r="H25" s="1096">
        <v>2749914044.6300001</v>
      </c>
      <c r="I25" s="1096">
        <v>2354946392.77</v>
      </c>
      <c r="J25" s="1096">
        <v>2324600352.77</v>
      </c>
      <c r="K25" s="1096">
        <v>394967651.86000001</v>
      </c>
    </row>
    <row r="26" spans="1:11">
      <c r="A26" s="1328">
        <v>8</v>
      </c>
      <c r="B26" s="1095" t="s">
        <v>387</v>
      </c>
      <c r="F26" s="1096">
        <v>2859685347.3099999</v>
      </c>
      <c r="G26" s="1096">
        <v>410993156.23000002</v>
      </c>
      <c r="H26" s="1096">
        <v>3270678503.54</v>
      </c>
      <c r="I26" s="1096">
        <v>3145975561.8499999</v>
      </c>
      <c r="J26" s="1096">
        <v>3144583803.5</v>
      </c>
      <c r="K26" s="1096">
        <v>124702941.69</v>
      </c>
    </row>
    <row r="29" spans="1:11">
      <c r="A29" s="1327">
        <v>2</v>
      </c>
      <c r="B29" s="1093" t="s">
        <v>379</v>
      </c>
      <c r="F29" s="1104">
        <v>12114225437.52</v>
      </c>
      <c r="G29" s="1104">
        <v>-136903976.61000001</v>
      </c>
      <c r="H29" s="1104">
        <v>11977321460.91</v>
      </c>
      <c r="I29" s="1104">
        <v>10393464251.83</v>
      </c>
      <c r="J29" s="1104">
        <v>9858701712.7099991</v>
      </c>
      <c r="K29" s="1104">
        <v>1583857209.0799999</v>
      </c>
    </row>
    <row r="31" spans="1:11">
      <c r="A31" s="1328">
        <v>1</v>
      </c>
      <c r="B31" s="1095" t="s">
        <v>388</v>
      </c>
      <c r="F31" s="1096">
        <v>221376973.22</v>
      </c>
      <c r="G31" s="1096">
        <v>-98837847.530000001</v>
      </c>
      <c r="H31" s="1096">
        <v>122539125.69</v>
      </c>
      <c r="I31" s="1096">
        <v>71461840.890000001</v>
      </c>
      <c r="J31" s="1096">
        <v>71450256.329999998</v>
      </c>
      <c r="K31" s="1096">
        <v>51077284.799999997</v>
      </c>
    </row>
    <row r="32" spans="1:11">
      <c r="A32" s="1328">
        <v>2</v>
      </c>
      <c r="B32" s="1095" t="s">
        <v>389</v>
      </c>
      <c r="F32" s="1096">
        <v>2168796954.46</v>
      </c>
      <c r="G32" s="1096">
        <v>420177827.74000001</v>
      </c>
      <c r="H32" s="1096">
        <v>2588974782.1999998</v>
      </c>
      <c r="I32" s="1096">
        <v>1687568424.9300001</v>
      </c>
      <c r="J32" s="1096">
        <v>1668274249.79</v>
      </c>
      <c r="K32" s="1096">
        <v>901406357.26999998</v>
      </c>
    </row>
    <row r="33" spans="1:11">
      <c r="A33" s="1328">
        <v>3</v>
      </c>
      <c r="B33" s="1095" t="s">
        <v>390</v>
      </c>
      <c r="F33" s="1096">
        <v>1462175081.6099999</v>
      </c>
      <c r="G33" s="1096">
        <v>1958063282.4100001</v>
      </c>
      <c r="H33" s="1096">
        <v>3420238364.02</v>
      </c>
      <c r="I33" s="1096">
        <v>3069079489.6999998</v>
      </c>
      <c r="J33" s="1096">
        <v>2658528842.3800001</v>
      </c>
      <c r="K33" s="1096">
        <v>351158874.31999999</v>
      </c>
    </row>
    <row r="34" spans="1:11">
      <c r="A34" s="1328">
        <v>4</v>
      </c>
      <c r="B34" s="1095" t="s">
        <v>391</v>
      </c>
      <c r="F34" s="1096">
        <v>603491301.14999998</v>
      </c>
      <c r="G34" s="1096">
        <v>-12835918.68</v>
      </c>
      <c r="H34" s="1096">
        <v>590655382.47000003</v>
      </c>
      <c r="I34" s="1096">
        <v>558317530.5</v>
      </c>
      <c r="J34" s="1096">
        <v>553250451.45000005</v>
      </c>
      <c r="K34" s="1096">
        <v>32337851.969999999</v>
      </c>
    </row>
    <row r="35" spans="1:11">
      <c r="A35" s="1328">
        <v>5</v>
      </c>
      <c r="B35" s="1095" t="s">
        <v>392</v>
      </c>
      <c r="F35" s="1096">
        <v>3370536190.1300001</v>
      </c>
      <c r="G35" s="1096">
        <v>491539384.44</v>
      </c>
      <c r="H35" s="1096">
        <v>3862075574.5700002</v>
      </c>
      <c r="I35" s="1096">
        <v>3748954249.2199998</v>
      </c>
      <c r="J35" s="1096">
        <v>3697981303.6100001</v>
      </c>
      <c r="K35" s="1096">
        <v>113121325.34999999</v>
      </c>
    </row>
    <row r="36" spans="1:11">
      <c r="A36" s="1328">
        <v>6</v>
      </c>
      <c r="B36" s="1095" t="s">
        <v>393</v>
      </c>
      <c r="F36" s="1096">
        <v>1320863388.8199999</v>
      </c>
      <c r="G36" s="1096">
        <v>8646800.7899999991</v>
      </c>
      <c r="H36" s="1096">
        <v>1329510189.6099999</v>
      </c>
      <c r="I36" s="1096">
        <v>1209341315.3299999</v>
      </c>
      <c r="J36" s="1096">
        <v>1160481388.97</v>
      </c>
      <c r="K36" s="1096">
        <v>120168874.28</v>
      </c>
    </row>
    <row r="37" spans="1:11">
      <c r="A37" s="1328">
        <v>7</v>
      </c>
      <c r="B37" s="1095" t="s">
        <v>394</v>
      </c>
      <c r="F37" s="1096">
        <v>2966985548.1300001</v>
      </c>
      <c r="G37" s="1096">
        <v>-2903657505.7800002</v>
      </c>
      <c r="H37" s="1096">
        <v>63328042.350000001</v>
      </c>
      <c r="I37" s="1096">
        <v>48741401.259999998</v>
      </c>
      <c r="J37" s="1096">
        <v>48735220.18</v>
      </c>
      <c r="K37" s="1096">
        <v>14586641.089999998</v>
      </c>
    </row>
    <row r="40" spans="1:11">
      <c r="A40" s="1327">
        <v>3</v>
      </c>
      <c r="B40" s="1093" t="s">
        <v>380</v>
      </c>
      <c r="F40" s="1104">
        <v>3642988941.3899999</v>
      </c>
      <c r="G40" s="1104">
        <v>1289034059.47</v>
      </c>
      <c r="H40" s="1104">
        <v>4932023000.8599997</v>
      </c>
      <c r="I40" s="1104">
        <v>3198733373.1300001</v>
      </c>
      <c r="J40" s="1104">
        <v>2953546972.0599999</v>
      </c>
      <c r="K40" s="1104">
        <v>1733289627.73</v>
      </c>
    </row>
    <row r="42" spans="1:11">
      <c r="A42" s="1328">
        <v>1</v>
      </c>
      <c r="B42" s="1095" t="s">
        <v>395</v>
      </c>
      <c r="F42" s="1096">
        <v>699564127.35000002</v>
      </c>
      <c r="G42" s="1096">
        <v>461741458.44</v>
      </c>
      <c r="H42" s="1096">
        <v>1161305585.79</v>
      </c>
      <c r="I42" s="1096">
        <v>472368893.75</v>
      </c>
      <c r="J42" s="1096">
        <v>461745176.44999999</v>
      </c>
      <c r="K42" s="1096">
        <v>688936692.03999996</v>
      </c>
    </row>
    <row r="43" spans="1:11">
      <c r="A43" s="1328">
        <v>2</v>
      </c>
      <c r="B43" s="1095" t="s">
        <v>396</v>
      </c>
      <c r="F43" s="1096">
        <v>1184787315.74</v>
      </c>
      <c r="G43" s="1096">
        <v>339560332.27999997</v>
      </c>
      <c r="H43" s="1096">
        <v>1524347648.02</v>
      </c>
      <c r="I43" s="1096">
        <v>1257038025.48</v>
      </c>
      <c r="J43" s="1096">
        <v>1227439533.6199999</v>
      </c>
      <c r="K43" s="1096">
        <v>267309622.54000005</v>
      </c>
    </row>
    <row r="44" spans="1:11">
      <c r="A44" s="1328">
        <v>3</v>
      </c>
      <c r="B44" s="1095" t="s">
        <v>397</v>
      </c>
      <c r="F44" s="1096">
        <v>8000000</v>
      </c>
      <c r="G44" s="1096">
        <v>-8000000</v>
      </c>
      <c r="H44" s="1096">
        <v>0</v>
      </c>
      <c r="I44" s="1096">
        <v>0</v>
      </c>
      <c r="J44" s="1096">
        <v>0</v>
      </c>
      <c r="K44" s="1096">
        <v>0</v>
      </c>
    </row>
    <row r="45" spans="1:11">
      <c r="A45" s="1328">
        <v>5</v>
      </c>
      <c r="B45" s="1095" t="s">
        <v>398</v>
      </c>
      <c r="F45" s="1096">
        <v>527496872.56999999</v>
      </c>
      <c r="G45" s="1096">
        <v>847623031.25999999</v>
      </c>
      <c r="H45" s="1096">
        <v>1375119903.8299999</v>
      </c>
      <c r="I45" s="1096">
        <v>1180354486.47</v>
      </c>
      <c r="J45" s="1096">
        <v>983718079.52999997</v>
      </c>
      <c r="K45" s="1096">
        <v>194765417.36000001</v>
      </c>
    </row>
    <row r="46" spans="1:11">
      <c r="A46" s="1328">
        <v>6</v>
      </c>
      <c r="B46" s="1095" t="s">
        <v>399</v>
      </c>
      <c r="F46" s="1096">
        <v>1032400000</v>
      </c>
      <c r="G46" s="1096">
        <v>-450122104.20999998</v>
      </c>
      <c r="H46" s="1096">
        <v>582277895.78999996</v>
      </c>
      <c r="I46" s="1096">
        <v>0</v>
      </c>
      <c r="J46" s="1096">
        <v>0</v>
      </c>
      <c r="K46" s="1096">
        <v>582277895.78999996</v>
      </c>
    </row>
    <row r="47" spans="1:11">
      <c r="A47" s="1328">
        <v>7</v>
      </c>
      <c r="B47" s="1095" t="s">
        <v>400</v>
      </c>
      <c r="F47" s="1096">
        <v>190740625.72999999</v>
      </c>
      <c r="G47" s="1096">
        <v>98231341.700000003</v>
      </c>
      <c r="H47" s="1096">
        <v>288971967.43000001</v>
      </c>
      <c r="I47" s="1096">
        <v>288971967.43000001</v>
      </c>
      <c r="J47" s="1096">
        <v>280644182.45999998</v>
      </c>
      <c r="K47" s="1096">
        <v>0</v>
      </c>
    </row>
    <row r="50" spans="1:11">
      <c r="A50" s="1327">
        <v>4</v>
      </c>
      <c r="B50" s="1093" t="s">
        <v>381</v>
      </c>
      <c r="F50" s="1104">
        <v>7850509991.9300003</v>
      </c>
      <c r="G50" s="1104">
        <v>859818140.92999995</v>
      </c>
      <c r="H50" s="1104">
        <v>8710328132.8600006</v>
      </c>
      <c r="I50" s="1104">
        <v>8458020048.2200003</v>
      </c>
      <c r="J50" s="1104">
        <v>8458020048.2200003</v>
      </c>
      <c r="K50" s="1104">
        <v>252308084.63999999</v>
      </c>
    </row>
    <row r="52" spans="1:11">
      <c r="A52" s="1328">
        <v>1</v>
      </c>
      <c r="B52" s="1095" t="s">
        <v>401</v>
      </c>
      <c r="F52" s="1096">
        <v>183228962.91</v>
      </c>
      <c r="G52" s="1096">
        <v>465489565.69</v>
      </c>
      <c r="H52" s="1096">
        <v>648718528.60000002</v>
      </c>
      <c r="I52" s="1096">
        <v>646962518.74000001</v>
      </c>
      <c r="J52" s="1096">
        <v>646962518.74000001</v>
      </c>
      <c r="K52" s="1096">
        <v>1756009.86</v>
      </c>
    </row>
    <row r="53" spans="1:11">
      <c r="A53" s="1328">
        <v>2</v>
      </c>
      <c r="B53" s="1095" t="s">
        <v>402</v>
      </c>
      <c r="F53" s="1096">
        <v>7609281029.0200005</v>
      </c>
      <c r="G53" s="1096">
        <v>409611857.36000001</v>
      </c>
      <c r="H53" s="1096">
        <v>8018892886.3800001</v>
      </c>
      <c r="I53" s="1096">
        <v>7811057529.4799995</v>
      </c>
      <c r="J53" s="1096">
        <v>7811057529.4799995</v>
      </c>
      <c r="K53" s="1096">
        <v>207835356.90000001</v>
      </c>
    </row>
    <row r="54" spans="1:11">
      <c r="A54" s="1328">
        <v>4</v>
      </c>
      <c r="B54" s="1095" t="s">
        <v>403</v>
      </c>
      <c r="F54" s="1096">
        <v>58000000</v>
      </c>
      <c r="G54" s="1096">
        <v>-15283282.119999999</v>
      </c>
      <c r="H54" s="1096">
        <v>42716717.880000003</v>
      </c>
      <c r="I54" s="1096">
        <v>0</v>
      </c>
      <c r="J54" s="1096">
        <v>0</v>
      </c>
      <c r="K54" s="1096">
        <v>42716717.880000003</v>
      </c>
    </row>
    <row r="59" spans="1:11">
      <c r="A59" s="1101" t="s">
        <v>3071</v>
      </c>
      <c r="F59" s="1104">
        <v>58264247962</v>
      </c>
      <c r="G59" s="1104">
        <v>5592991926.9200001</v>
      </c>
      <c r="H59" s="1104">
        <v>63857239888.919998</v>
      </c>
      <c r="I59" s="1104">
        <v>60678316208.360001</v>
      </c>
      <c r="J59" s="1104">
        <v>59488428739.809998</v>
      </c>
      <c r="K59" s="1104">
        <v>3178923680.5599999</v>
      </c>
    </row>
    <row r="61" spans="1:11">
      <c r="A61" s="1327">
        <v>1</v>
      </c>
      <c r="B61" s="1093" t="s">
        <v>378</v>
      </c>
      <c r="F61" s="1104">
        <v>255879810</v>
      </c>
      <c r="G61" s="1104">
        <v>127011261.65000001</v>
      </c>
      <c r="H61" s="1104">
        <v>382891071.64999998</v>
      </c>
      <c r="I61" s="1104">
        <v>273415160.56</v>
      </c>
      <c r="J61" s="1104">
        <v>249779358.52000001</v>
      </c>
      <c r="K61" s="1104">
        <v>109475911.09</v>
      </c>
    </row>
    <row r="63" spans="1:11">
      <c r="A63" s="1328">
        <v>1</v>
      </c>
      <c r="B63" s="1095" t="s">
        <v>382</v>
      </c>
      <c r="F63" s="1096">
        <v>0</v>
      </c>
      <c r="G63" s="1096">
        <v>2297429</v>
      </c>
      <c r="H63" s="1096">
        <v>2297429</v>
      </c>
      <c r="I63" s="1096">
        <v>2297429</v>
      </c>
      <c r="J63" s="1096">
        <v>2297429</v>
      </c>
      <c r="K63" s="1096">
        <v>0</v>
      </c>
    </row>
    <row r="64" spans="1:11">
      <c r="A64" s="1328">
        <v>2</v>
      </c>
      <c r="B64" s="1095" t="s">
        <v>383</v>
      </c>
      <c r="F64" s="1096">
        <v>18150000</v>
      </c>
      <c r="G64" s="1096">
        <v>-9877394.7200000007</v>
      </c>
      <c r="H64" s="1096">
        <v>8272605.2800000003</v>
      </c>
      <c r="I64" s="1096">
        <v>1479733.78</v>
      </c>
      <c r="J64" s="1096">
        <v>1471639.78</v>
      </c>
      <c r="K64" s="1096">
        <v>6792871.5</v>
      </c>
    </row>
    <row r="65" spans="1:11">
      <c r="A65" s="1328">
        <v>3</v>
      </c>
      <c r="B65" s="1095" t="s">
        <v>384</v>
      </c>
      <c r="F65" s="1096">
        <v>2202083</v>
      </c>
      <c r="G65" s="1096">
        <v>-2202083</v>
      </c>
      <c r="H65" s="1096">
        <v>0</v>
      </c>
      <c r="I65" s="1096">
        <v>0</v>
      </c>
      <c r="J65" s="1096">
        <v>0</v>
      </c>
      <c r="K65" s="1096">
        <v>0</v>
      </c>
    </row>
    <row r="66" spans="1:11">
      <c r="A66" s="1328">
        <v>5</v>
      </c>
      <c r="B66" s="1095" t="s">
        <v>385</v>
      </c>
      <c r="F66" s="1096">
        <v>2685680</v>
      </c>
      <c r="G66" s="1096">
        <v>454695.45</v>
      </c>
      <c r="H66" s="1096">
        <v>3140375.45</v>
      </c>
      <c r="I66" s="1096">
        <v>3140374.45</v>
      </c>
      <c r="J66" s="1096">
        <v>3140374.45</v>
      </c>
      <c r="K66" s="1096">
        <v>1</v>
      </c>
    </row>
    <row r="67" spans="1:11">
      <c r="A67" s="1328">
        <v>7</v>
      </c>
      <c r="B67" s="1095" t="s">
        <v>386</v>
      </c>
      <c r="F67" s="1096">
        <v>232842047</v>
      </c>
      <c r="G67" s="1096">
        <v>109277096.51000001</v>
      </c>
      <c r="H67" s="1096">
        <v>342119143.50999999</v>
      </c>
      <c r="I67" s="1096">
        <v>239450574.37</v>
      </c>
      <c r="J67" s="1096">
        <v>218567570.15000001</v>
      </c>
      <c r="K67" s="1096">
        <v>102668569.14</v>
      </c>
    </row>
    <row r="68" spans="1:11">
      <c r="A68" s="1328">
        <v>8</v>
      </c>
      <c r="B68" s="1095" t="s">
        <v>387</v>
      </c>
      <c r="F68" s="1096">
        <v>0</v>
      </c>
      <c r="G68" s="1096">
        <v>27061518.41</v>
      </c>
      <c r="H68" s="1096">
        <v>27061518.41</v>
      </c>
      <c r="I68" s="1096">
        <v>27047048.960000001</v>
      </c>
      <c r="J68" s="1096">
        <v>24302345.140000001</v>
      </c>
      <c r="K68" s="1096">
        <v>14469.45</v>
      </c>
    </row>
    <row r="71" spans="1:11">
      <c r="A71" s="1327">
        <v>2</v>
      </c>
      <c r="B71" s="1093" t="s">
        <v>379</v>
      </c>
      <c r="F71" s="1104">
        <v>43781421893.660004</v>
      </c>
      <c r="G71" s="1104">
        <v>4826646069.3699999</v>
      </c>
      <c r="H71" s="1104">
        <v>48608067963.029999</v>
      </c>
      <c r="I71" s="1104">
        <v>45748949768.910004</v>
      </c>
      <c r="J71" s="1104">
        <v>44673377428.959999</v>
      </c>
      <c r="K71" s="1104">
        <v>2859118194.1199999</v>
      </c>
    </row>
    <row r="73" spans="1:11">
      <c r="A73" s="1328">
        <v>1</v>
      </c>
      <c r="B73" s="1095" t="s">
        <v>388</v>
      </c>
      <c r="F73" s="1096">
        <v>111020858</v>
      </c>
      <c r="G73" s="1096">
        <v>-107401905.3</v>
      </c>
      <c r="H73" s="1096">
        <v>3618952.7</v>
      </c>
      <c r="I73" s="1096">
        <v>2474000</v>
      </c>
      <c r="J73" s="1096">
        <v>2474000</v>
      </c>
      <c r="K73" s="1096">
        <v>1144952.7</v>
      </c>
    </row>
    <row r="74" spans="1:11">
      <c r="A74" s="1328">
        <v>2</v>
      </c>
      <c r="B74" s="1095" t="s">
        <v>389</v>
      </c>
      <c r="F74" s="1096">
        <v>469234491.66000003</v>
      </c>
      <c r="G74" s="1096">
        <v>616753360.95000005</v>
      </c>
      <c r="H74" s="1096">
        <v>1085987852.6099999</v>
      </c>
      <c r="I74" s="1096">
        <v>660654231.34000003</v>
      </c>
      <c r="J74" s="1096">
        <v>471419272.30000001</v>
      </c>
      <c r="K74" s="1096">
        <v>425333621.26999998</v>
      </c>
    </row>
    <row r="75" spans="1:11">
      <c r="A75" s="1328">
        <v>3</v>
      </c>
      <c r="B75" s="1095" t="s">
        <v>390</v>
      </c>
      <c r="F75" s="1096">
        <v>9556756595</v>
      </c>
      <c r="G75" s="1096">
        <v>7897326.3499999996</v>
      </c>
      <c r="H75" s="1096">
        <v>9564653921.3500004</v>
      </c>
      <c r="I75" s="1096">
        <v>9013676959.6399994</v>
      </c>
      <c r="J75" s="1096">
        <v>8493190395.5</v>
      </c>
      <c r="K75" s="1096">
        <v>550976961.71000004</v>
      </c>
    </row>
    <row r="76" spans="1:11">
      <c r="A76" s="1328">
        <v>4</v>
      </c>
      <c r="B76" s="1095" t="s">
        <v>391</v>
      </c>
      <c r="F76" s="1096">
        <v>37393236</v>
      </c>
      <c r="G76" s="1096">
        <v>602355066.70000005</v>
      </c>
      <c r="H76" s="1096">
        <v>639748302.70000005</v>
      </c>
      <c r="I76" s="1096">
        <v>114600474.56999999</v>
      </c>
      <c r="J76" s="1096">
        <v>42012575.840000004</v>
      </c>
      <c r="K76" s="1096">
        <v>525147828.13</v>
      </c>
    </row>
    <row r="77" spans="1:11">
      <c r="A77" s="1328">
        <v>5</v>
      </c>
      <c r="B77" s="1095" t="s">
        <v>392</v>
      </c>
      <c r="F77" s="1096">
        <v>32075306002</v>
      </c>
      <c r="G77" s="1096">
        <v>3386184587.1799998</v>
      </c>
      <c r="H77" s="1096">
        <v>35461490589.18</v>
      </c>
      <c r="I77" s="1096">
        <v>34154234728.639999</v>
      </c>
      <c r="J77" s="1096">
        <v>33949718227.869999</v>
      </c>
      <c r="K77" s="1096">
        <v>1307255860.54</v>
      </c>
    </row>
    <row r="78" spans="1:11">
      <c r="A78" s="1328">
        <v>6</v>
      </c>
      <c r="B78" s="1095" t="s">
        <v>393</v>
      </c>
      <c r="F78" s="1096">
        <v>1531710711</v>
      </c>
      <c r="G78" s="1096">
        <v>226486675.41</v>
      </c>
      <c r="H78" s="1096">
        <v>1758197386.4100001</v>
      </c>
      <c r="I78" s="1096">
        <v>1739852373.9400001</v>
      </c>
      <c r="J78" s="1096">
        <v>1651105956.6700001</v>
      </c>
      <c r="K78" s="1096">
        <v>18345012.469999999</v>
      </c>
    </row>
    <row r="79" spans="1:11">
      <c r="A79" s="1328">
        <v>7</v>
      </c>
      <c r="B79" s="1095" t="s">
        <v>394</v>
      </c>
      <c r="F79" s="1096">
        <v>0</v>
      </c>
      <c r="G79" s="1096">
        <v>94370958.079999998</v>
      </c>
      <c r="H79" s="1096">
        <v>94370958.079999998</v>
      </c>
      <c r="I79" s="1096">
        <v>63457000.780000001</v>
      </c>
      <c r="J79" s="1096">
        <v>63457000.780000001</v>
      </c>
      <c r="K79" s="1096">
        <v>30913957.300000001</v>
      </c>
    </row>
    <row r="82" spans="1:11">
      <c r="A82" s="1327">
        <v>3</v>
      </c>
      <c r="B82" s="1093" t="s">
        <v>380</v>
      </c>
      <c r="F82" s="1104">
        <v>125117296</v>
      </c>
      <c r="G82" s="1104">
        <v>605069811.10000002</v>
      </c>
      <c r="H82" s="1104">
        <v>730187107.10000002</v>
      </c>
      <c r="I82" s="1104">
        <v>522062329.08999997</v>
      </c>
      <c r="J82" s="1104">
        <v>431383002.52999997</v>
      </c>
      <c r="K82" s="1104">
        <v>208124778.00999999</v>
      </c>
    </row>
    <row r="84" spans="1:11">
      <c r="A84" s="1328">
        <v>1</v>
      </c>
      <c r="B84" s="1095" t="s">
        <v>395</v>
      </c>
      <c r="F84" s="1096">
        <v>55517296</v>
      </c>
      <c r="G84" s="1096">
        <v>8232949.04</v>
      </c>
      <c r="H84" s="1096">
        <v>63750245.039999999</v>
      </c>
      <c r="I84" s="1096">
        <v>55017338</v>
      </c>
      <c r="J84" s="1096">
        <v>48106511.93</v>
      </c>
      <c r="K84" s="1096">
        <v>8732907.0399999991</v>
      </c>
    </row>
    <row r="85" spans="1:11">
      <c r="A85" s="1328">
        <v>2</v>
      </c>
      <c r="B85" s="1095" t="s">
        <v>396</v>
      </c>
      <c r="F85" s="1096">
        <v>0</v>
      </c>
      <c r="G85" s="1096">
        <v>32647000</v>
      </c>
      <c r="H85" s="1096">
        <v>32647000</v>
      </c>
      <c r="I85" s="1096">
        <v>32647000</v>
      </c>
      <c r="J85" s="1096">
        <v>32647000</v>
      </c>
      <c r="K85" s="1096">
        <v>0</v>
      </c>
    </row>
    <row r="86" spans="1:11">
      <c r="A86" s="1328">
        <v>3</v>
      </c>
      <c r="B86" s="1095" t="s">
        <v>397</v>
      </c>
      <c r="F86" s="1096">
        <v>69600000</v>
      </c>
      <c r="G86" s="1096">
        <v>-10042873.789999999</v>
      </c>
      <c r="H86" s="1096">
        <v>59557126.210000001</v>
      </c>
      <c r="I86" s="1096">
        <v>0</v>
      </c>
      <c r="J86" s="1096">
        <v>0</v>
      </c>
      <c r="K86" s="1096">
        <v>59557126.210000001</v>
      </c>
    </row>
    <row r="87" spans="1:11">
      <c r="A87" s="1328">
        <v>5</v>
      </c>
      <c r="B87" s="1095" t="s">
        <v>398</v>
      </c>
      <c r="F87" s="1096">
        <v>0</v>
      </c>
      <c r="G87" s="1096">
        <v>574232735.85000002</v>
      </c>
      <c r="H87" s="1096">
        <v>574232735.85000002</v>
      </c>
      <c r="I87" s="1096">
        <v>434397991.08999997</v>
      </c>
      <c r="J87" s="1096">
        <v>350629490.60000002</v>
      </c>
      <c r="K87" s="1096">
        <v>139834744.75999999</v>
      </c>
    </row>
    <row r="90" spans="1:11">
      <c r="A90" s="1327">
        <v>4</v>
      </c>
      <c r="B90" s="1093" t="s">
        <v>381</v>
      </c>
      <c r="F90" s="1104">
        <v>14101828962.34</v>
      </c>
      <c r="G90" s="1104">
        <v>34264784.800000012</v>
      </c>
      <c r="H90" s="1104">
        <v>14136093747.139999</v>
      </c>
      <c r="I90" s="1104">
        <v>14133888949.799999</v>
      </c>
      <c r="J90" s="1104">
        <v>14133888949.799999</v>
      </c>
      <c r="K90" s="1104">
        <v>2204797.34</v>
      </c>
    </row>
    <row r="92" spans="1:11">
      <c r="A92" s="1328">
        <v>1</v>
      </c>
      <c r="B92" s="1095" t="s">
        <v>401</v>
      </c>
      <c r="F92" s="1096">
        <v>1731785384.3399999</v>
      </c>
      <c r="G92" s="1096">
        <v>28337973.98</v>
      </c>
      <c r="H92" s="1096">
        <v>1760123358.3199999</v>
      </c>
      <c r="I92" s="1096">
        <v>1757918560.98</v>
      </c>
      <c r="J92" s="1096">
        <v>1757918560.98</v>
      </c>
      <c r="K92" s="1096">
        <v>2204797.34</v>
      </c>
    </row>
    <row r="93" spans="1:11">
      <c r="A93" s="1328">
        <v>2</v>
      </c>
      <c r="B93" s="1095" t="s">
        <v>402</v>
      </c>
      <c r="F93" s="1096">
        <v>12370043578</v>
      </c>
      <c r="G93" s="1096">
        <v>5926810.8200000068</v>
      </c>
      <c r="H93" s="1096">
        <v>12375970388.82</v>
      </c>
      <c r="I93" s="1096">
        <v>12375970388.82</v>
      </c>
      <c r="J93" s="1096">
        <v>12375970388.82</v>
      </c>
      <c r="K93" s="1096">
        <v>0</v>
      </c>
    </row>
    <row r="99" spans="1:11">
      <c r="A99" s="1325" t="s">
        <v>3082</v>
      </c>
      <c r="H99" s="1115" t="s">
        <v>2661</v>
      </c>
      <c r="K99" s="1326">
        <v>45343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topLeftCell="A7" workbookViewId="0">
      <selection activeCell="G6" sqref="G6"/>
    </sheetView>
  </sheetViews>
  <sheetFormatPr baseColWidth="10" defaultRowHeight="12.75"/>
  <cols>
    <col min="1" max="16384" width="11.42578125" style="1320"/>
  </cols>
  <sheetData>
    <row r="2" spans="1:11">
      <c r="K2" s="1321" t="s">
        <v>2699</v>
      </c>
    </row>
    <row r="3" spans="1:11">
      <c r="K3" s="1322" t="s">
        <v>2155</v>
      </c>
    </row>
    <row r="4" spans="1:11">
      <c r="K4" s="1321" t="s">
        <v>3225</v>
      </c>
    </row>
    <row r="5" spans="1:11">
      <c r="K5" s="1322" t="s">
        <v>3020</v>
      </c>
    </row>
    <row r="10" spans="1:11">
      <c r="J10" s="1323" t="s">
        <v>3226</v>
      </c>
    </row>
    <row r="11" spans="1:11">
      <c r="A11" s="1090" t="s">
        <v>2157</v>
      </c>
      <c r="B11" s="1090" t="s">
        <v>622</v>
      </c>
      <c r="F11" s="1091" t="s">
        <v>623</v>
      </c>
      <c r="G11" s="1091" t="s">
        <v>2158</v>
      </c>
      <c r="H11" s="1091" t="s">
        <v>624</v>
      </c>
      <c r="I11" s="1091" t="s">
        <v>601</v>
      </c>
      <c r="J11" s="1091" t="s">
        <v>2160</v>
      </c>
      <c r="K11" s="1091" t="s">
        <v>2161</v>
      </c>
    </row>
    <row r="12" spans="1:11">
      <c r="G12" s="1092" t="s">
        <v>2163</v>
      </c>
    </row>
    <row r="13" spans="1:11">
      <c r="F13" s="1092" t="s">
        <v>3022</v>
      </c>
      <c r="G13" s="1092" t="s">
        <v>2165</v>
      </c>
      <c r="H13" s="1092" t="s">
        <v>2664</v>
      </c>
      <c r="I13" s="1092" t="s">
        <v>3023</v>
      </c>
      <c r="J13" s="1092" t="s">
        <v>3024</v>
      </c>
      <c r="K13" s="1092" t="s">
        <v>3025</v>
      </c>
    </row>
    <row r="16" spans="1:11">
      <c r="A16" s="1093" t="s">
        <v>3026</v>
      </c>
      <c r="F16" s="1104">
        <v>17707435472.16</v>
      </c>
      <c r="G16" s="1104">
        <v>-1925238799.54</v>
      </c>
      <c r="H16" s="1104">
        <v>15782196672.620001</v>
      </c>
      <c r="I16" s="1104">
        <v>15685107512.6</v>
      </c>
      <c r="J16" s="1104">
        <v>15322744620.82</v>
      </c>
      <c r="K16" s="1104">
        <v>97089160.019999996</v>
      </c>
    </row>
    <row r="17" spans="1:11">
      <c r="A17" s="1095" t="s">
        <v>3227</v>
      </c>
      <c r="F17" s="1485">
        <v>11274081169.82</v>
      </c>
      <c r="G17" s="1485">
        <v>-2224481067.25</v>
      </c>
      <c r="H17" s="1485">
        <v>9049600102.5699997</v>
      </c>
      <c r="I17" s="1485">
        <v>9032112560.7700005</v>
      </c>
      <c r="J17" s="1485">
        <v>9017262731.9200001</v>
      </c>
      <c r="K17" s="1485">
        <v>17487541.800000001</v>
      </c>
    </row>
    <row r="18" spans="1:11">
      <c r="A18" s="1095" t="s">
        <v>3228</v>
      </c>
      <c r="F18" s="1485">
        <v>2749649486.8699999</v>
      </c>
      <c r="G18" s="1485">
        <v>78709019.150000006</v>
      </c>
      <c r="H18" s="1485">
        <v>2828358506.02</v>
      </c>
      <c r="I18" s="1485">
        <v>2750079811.4699998</v>
      </c>
      <c r="J18" s="1485">
        <v>2704812912.48</v>
      </c>
      <c r="K18" s="1485">
        <v>78278694.549999997</v>
      </c>
    </row>
    <row r="19" spans="1:11">
      <c r="A19" s="1095" t="s">
        <v>3229</v>
      </c>
      <c r="F19" s="1485">
        <v>1211248489.1800001</v>
      </c>
      <c r="G19" s="1485">
        <v>19178961.09</v>
      </c>
      <c r="H19" s="1485">
        <v>1230427450.27</v>
      </c>
      <c r="I19" s="1485">
        <v>1230427450.27</v>
      </c>
      <c r="J19" s="1485">
        <v>929300017.47000003</v>
      </c>
      <c r="K19" s="1485">
        <v>0</v>
      </c>
    </row>
    <row r="20" spans="1:11">
      <c r="A20" s="1095" t="s">
        <v>3230</v>
      </c>
      <c r="F20" s="1485">
        <v>2465114289.73</v>
      </c>
      <c r="G20" s="1485">
        <v>200059157.97999999</v>
      </c>
      <c r="H20" s="1485">
        <v>2665173447.71</v>
      </c>
      <c r="I20" s="1485">
        <v>2665109717.9499998</v>
      </c>
      <c r="J20" s="1485">
        <v>2664916949.9499998</v>
      </c>
      <c r="K20" s="1485">
        <v>63729.760000000002</v>
      </c>
    </row>
    <row r="21" spans="1:11">
      <c r="A21" s="1095" t="s">
        <v>3231</v>
      </c>
      <c r="F21" s="1485">
        <v>7342036.5599999996</v>
      </c>
      <c r="G21" s="1485">
        <v>1295129.4900000002</v>
      </c>
      <c r="H21" s="1485">
        <v>8637166.0500000007</v>
      </c>
      <c r="I21" s="1485">
        <v>7377972.1399999997</v>
      </c>
      <c r="J21" s="1485">
        <v>6452009</v>
      </c>
      <c r="K21" s="1485">
        <v>1259193.9099999999</v>
      </c>
    </row>
    <row r="22" spans="1:11">
      <c r="A22" s="1093" t="s">
        <v>3071</v>
      </c>
      <c r="F22" s="1104">
        <v>36266248731.059998</v>
      </c>
      <c r="G22" s="1104">
        <v>2063289641.8099999</v>
      </c>
      <c r="H22" s="1104">
        <v>38329538372.870003</v>
      </c>
      <c r="I22" s="1104">
        <v>38225844535.919998</v>
      </c>
      <c r="J22" s="1104">
        <v>38069207585.82</v>
      </c>
      <c r="K22" s="1104">
        <v>103693836.95</v>
      </c>
    </row>
    <row r="23" spans="1:11">
      <c r="A23" s="1095" t="s">
        <v>3227</v>
      </c>
      <c r="F23" s="1485">
        <v>369020951.31999999</v>
      </c>
      <c r="G23" s="1485">
        <v>-309994159.72000003</v>
      </c>
      <c r="H23" s="1485">
        <v>59026791.600000001</v>
      </c>
      <c r="I23" s="1485">
        <v>51347660.009999998</v>
      </c>
      <c r="J23" s="1485">
        <v>44436833.939999998</v>
      </c>
      <c r="K23" s="1485">
        <v>7679131.5899999999</v>
      </c>
    </row>
    <row r="24" spans="1:11">
      <c r="A24" s="1095" t="s">
        <v>3228</v>
      </c>
      <c r="F24" s="1485">
        <v>29690985421.91</v>
      </c>
      <c r="G24" s="1485">
        <v>2278898671.0599999</v>
      </c>
      <c r="H24" s="1485">
        <v>31969884092.970001</v>
      </c>
      <c r="I24" s="1485">
        <v>31874187278.310001</v>
      </c>
      <c r="J24" s="1485">
        <v>31855347865.279999</v>
      </c>
      <c r="K24" s="1485">
        <v>95696814.659999996</v>
      </c>
    </row>
    <row r="25" spans="1:11">
      <c r="A25" s="1095" t="s">
        <v>3229</v>
      </c>
      <c r="F25" s="1485">
        <v>6206242357.8299999</v>
      </c>
      <c r="G25" s="1485">
        <v>93114705.189999998</v>
      </c>
      <c r="H25" s="1485">
        <v>6299357063.0200005</v>
      </c>
      <c r="I25" s="1485">
        <v>6299336929.8199997</v>
      </c>
      <c r="J25" s="1485">
        <v>6168458312.8199997</v>
      </c>
      <c r="K25" s="1485">
        <v>20133.2</v>
      </c>
    </row>
    <row r="26" spans="1:11">
      <c r="A26" s="1095" t="s">
        <v>3230</v>
      </c>
      <c r="F26" s="1485">
        <v>0</v>
      </c>
      <c r="G26" s="1485">
        <v>1270425.28</v>
      </c>
      <c r="H26" s="1485">
        <v>1270425.28</v>
      </c>
      <c r="I26" s="1485">
        <v>972667.78</v>
      </c>
      <c r="J26" s="1485">
        <v>964573.78</v>
      </c>
      <c r="K26" s="1485">
        <v>297757.5</v>
      </c>
    </row>
    <row r="28" spans="1:11">
      <c r="A28" s="1325" t="s">
        <v>3232</v>
      </c>
      <c r="G28" s="1115" t="s">
        <v>2661</v>
      </c>
      <c r="K28" s="1326">
        <v>45343</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G39"/>
  <sheetViews>
    <sheetView showGridLines="0" zoomScale="130" zoomScaleNormal="130" workbookViewId="0">
      <selection activeCell="I8" sqref="I8"/>
    </sheetView>
  </sheetViews>
  <sheetFormatPr baseColWidth="10" defaultRowHeight="15"/>
  <cols>
    <col min="1" max="1" width="51" customWidth="1"/>
    <col min="2" max="2" width="13.7109375" style="1346" customWidth="1"/>
    <col min="3" max="3" width="15.140625" style="1346" bestFit="1" customWidth="1"/>
    <col min="4" max="4" width="15" style="1346" customWidth="1"/>
    <col min="5" max="5" width="14.7109375" style="1346" customWidth="1"/>
    <col min="6" max="6" width="14.5703125" style="1346" customWidth="1"/>
    <col min="7" max="7" width="15" style="1346" customWidth="1"/>
    <col min="8" max="8" width="7.42578125" customWidth="1"/>
  </cols>
  <sheetData>
    <row r="1" spans="1:7" ht="19.5" thickBot="1">
      <c r="A1" s="1331" t="s">
        <v>3083</v>
      </c>
      <c r="B1" s="1332"/>
      <c r="C1" s="1332"/>
      <c r="D1" s="1332"/>
      <c r="E1" s="1332"/>
      <c r="F1" s="1332"/>
      <c r="G1" s="1332"/>
    </row>
    <row r="2" spans="1:7">
      <c r="A2" s="1744" t="s">
        <v>2898</v>
      </c>
      <c r="B2" s="1745"/>
      <c r="C2" s="1745"/>
      <c r="D2" s="1745"/>
      <c r="E2" s="1745"/>
      <c r="F2" s="1745"/>
      <c r="G2" s="1746"/>
    </row>
    <row r="3" spans="1:7">
      <c r="A3" s="1747" t="s">
        <v>3084</v>
      </c>
      <c r="B3" s="1748"/>
      <c r="C3" s="1748"/>
      <c r="D3" s="1748"/>
      <c r="E3" s="1748"/>
      <c r="F3" s="1748"/>
      <c r="G3" s="1749"/>
    </row>
    <row r="4" spans="1:7">
      <c r="A4" s="1750" t="s">
        <v>644</v>
      </c>
      <c r="B4" s="1751"/>
      <c r="C4" s="1751"/>
      <c r="D4" s="1751"/>
      <c r="E4" s="1751"/>
      <c r="F4" s="1751"/>
      <c r="G4" s="1752"/>
    </row>
    <row r="5" spans="1:7" ht="15.75" thickBot="1">
      <c r="A5" s="1753" t="s">
        <v>3085</v>
      </c>
      <c r="B5" s="1754"/>
      <c r="C5" s="1754"/>
      <c r="D5" s="1754"/>
      <c r="E5" s="1754"/>
      <c r="F5" s="1754"/>
      <c r="G5" s="1755"/>
    </row>
    <row r="6" spans="1:7" s="539" customFormat="1" ht="17.25" customHeight="1" thickBot="1">
      <c r="A6" s="1333" t="s">
        <v>2947</v>
      </c>
      <c r="B6" s="1334" t="s">
        <v>2698</v>
      </c>
      <c r="C6" s="1334" t="s">
        <v>3086</v>
      </c>
      <c r="D6" s="1334" t="s">
        <v>3087</v>
      </c>
      <c r="E6" s="1334" t="s">
        <v>3088</v>
      </c>
      <c r="F6" s="1334" t="s">
        <v>3089</v>
      </c>
      <c r="G6" s="1334" t="s">
        <v>3090</v>
      </c>
    </row>
    <row r="7" spans="1:7">
      <c r="A7" s="1335"/>
      <c r="B7" s="1336"/>
      <c r="C7" s="1336"/>
      <c r="D7" s="1336"/>
      <c r="E7" s="1336"/>
      <c r="F7" s="1336"/>
      <c r="G7" s="1336"/>
    </row>
    <row r="8" spans="1:7" ht="22.5">
      <c r="A8" s="1337" t="s">
        <v>3091</v>
      </c>
      <c r="B8" s="1298">
        <f t="shared" ref="B8:G8" si="0">SUM(B9:B20)</f>
        <v>33965231755</v>
      </c>
      <c r="C8" s="1298">
        <f t="shared" si="0"/>
        <v>34984188707</v>
      </c>
      <c r="D8" s="1298">
        <f t="shared" si="0"/>
        <v>36033714369</v>
      </c>
      <c r="E8" s="1298">
        <f t="shared" si="0"/>
        <v>37114725799</v>
      </c>
      <c r="F8" s="1298">
        <f t="shared" si="0"/>
        <v>38228167574</v>
      </c>
      <c r="G8" s="1298">
        <f t="shared" si="0"/>
        <v>39375012601</v>
      </c>
    </row>
    <row r="9" spans="1:7" s="568" customFormat="1" ht="11.25" customHeight="1">
      <c r="A9" s="1338" t="s">
        <v>2955</v>
      </c>
      <c r="B9" s="1300">
        <v>1659397543</v>
      </c>
      <c r="C9" s="1300">
        <v>1709179469</v>
      </c>
      <c r="D9" s="1300">
        <v>1760454853</v>
      </c>
      <c r="E9" s="1300">
        <v>1813268499</v>
      </c>
      <c r="F9" s="1300">
        <v>1867666554</v>
      </c>
      <c r="G9" s="1300">
        <v>1923696551</v>
      </c>
    </row>
    <row r="10" spans="1:7" s="568" customFormat="1" ht="11.25" customHeight="1">
      <c r="A10" s="1338" t="s">
        <v>2956</v>
      </c>
      <c r="B10" s="1300">
        <v>0</v>
      </c>
      <c r="C10" s="1300">
        <v>0</v>
      </c>
      <c r="D10" s="1300">
        <v>0</v>
      </c>
      <c r="E10" s="1300">
        <v>0</v>
      </c>
      <c r="F10" s="1300">
        <v>0</v>
      </c>
      <c r="G10" s="1300">
        <v>0</v>
      </c>
    </row>
    <row r="11" spans="1:7" s="568" customFormat="1" ht="11.25" customHeight="1">
      <c r="A11" s="1338" t="s">
        <v>2957</v>
      </c>
      <c r="B11" s="1300">
        <v>0</v>
      </c>
      <c r="C11" s="1300">
        <v>0</v>
      </c>
      <c r="D11" s="1300">
        <v>0</v>
      </c>
      <c r="E11" s="1300">
        <v>0</v>
      </c>
      <c r="F11" s="1300">
        <v>0</v>
      </c>
      <c r="G11" s="1300">
        <v>0</v>
      </c>
    </row>
    <row r="12" spans="1:7" s="568" customFormat="1" ht="11.25" customHeight="1">
      <c r="A12" s="1338" t="s">
        <v>2958</v>
      </c>
      <c r="B12" s="1300">
        <v>1882343738</v>
      </c>
      <c r="C12" s="1300">
        <v>1938814050</v>
      </c>
      <c r="D12" s="1300">
        <v>1996978472</v>
      </c>
      <c r="E12" s="1300">
        <v>2056887826</v>
      </c>
      <c r="F12" s="1300">
        <v>2118594461</v>
      </c>
      <c r="G12" s="1300">
        <v>2182152294</v>
      </c>
    </row>
    <row r="13" spans="1:7" s="568" customFormat="1" ht="11.25" customHeight="1">
      <c r="A13" s="1338" t="s">
        <v>2959</v>
      </c>
      <c r="B13" s="1300">
        <v>120749722</v>
      </c>
      <c r="C13" s="1300">
        <v>124372214</v>
      </c>
      <c r="D13" s="1300">
        <v>128103380</v>
      </c>
      <c r="E13" s="1300">
        <v>131946481</v>
      </c>
      <c r="F13" s="1300">
        <v>135904876</v>
      </c>
      <c r="G13" s="1300">
        <v>139982022</v>
      </c>
    </row>
    <row r="14" spans="1:7" s="568" customFormat="1" ht="11.25" customHeight="1">
      <c r="A14" s="1338" t="s">
        <v>2960</v>
      </c>
      <c r="B14" s="1300">
        <v>18547471</v>
      </c>
      <c r="C14" s="1300">
        <v>19103895</v>
      </c>
      <c r="D14" s="1300">
        <v>19677012</v>
      </c>
      <c r="E14" s="1300">
        <v>20267322</v>
      </c>
      <c r="F14" s="1300">
        <v>20875342</v>
      </c>
      <c r="G14" s="1300">
        <v>21501602</v>
      </c>
    </row>
    <row r="15" spans="1:7" s="568" customFormat="1" ht="11.25" customHeight="1">
      <c r="A15" s="1338" t="s">
        <v>3092</v>
      </c>
      <c r="B15" s="1300">
        <v>0</v>
      </c>
      <c r="C15" s="1300">
        <v>0</v>
      </c>
      <c r="D15" s="1300">
        <v>0</v>
      </c>
      <c r="E15" s="1300">
        <v>0</v>
      </c>
      <c r="F15" s="1300">
        <v>0</v>
      </c>
      <c r="G15" s="1300">
        <v>0</v>
      </c>
    </row>
    <row r="16" spans="1:7" s="568" customFormat="1" ht="11.25" customHeight="1">
      <c r="A16" s="1338" t="s">
        <v>2962</v>
      </c>
      <c r="B16" s="1300">
        <v>29332113582</v>
      </c>
      <c r="C16" s="1300">
        <v>30212076989</v>
      </c>
      <c r="D16" s="1300">
        <v>31118439299</v>
      </c>
      <c r="E16" s="1300">
        <v>32051992478</v>
      </c>
      <c r="F16" s="1300">
        <v>33013552252</v>
      </c>
      <c r="G16" s="1300">
        <v>34003958820</v>
      </c>
    </row>
    <row r="17" spans="1:7" s="568" customFormat="1" ht="11.25" customHeight="1">
      <c r="A17" s="1338" t="s">
        <v>2975</v>
      </c>
      <c r="B17" s="1300">
        <v>952079699</v>
      </c>
      <c r="C17" s="1300">
        <v>980642090</v>
      </c>
      <c r="D17" s="1300">
        <v>1010061353</v>
      </c>
      <c r="E17" s="1300">
        <v>1040363193</v>
      </c>
      <c r="F17" s="1300">
        <v>1071574089</v>
      </c>
      <c r="G17" s="1300">
        <v>1103721312</v>
      </c>
    </row>
    <row r="18" spans="1:7" s="568" customFormat="1" ht="11.25" customHeight="1">
      <c r="A18" s="1338" t="s">
        <v>2982</v>
      </c>
      <c r="B18" s="1300">
        <v>0</v>
      </c>
      <c r="C18" s="1339">
        <v>0</v>
      </c>
      <c r="D18" s="1300">
        <v>0</v>
      </c>
      <c r="E18" s="1300">
        <v>0</v>
      </c>
      <c r="F18" s="1300">
        <v>0</v>
      </c>
      <c r="G18" s="1300">
        <v>0</v>
      </c>
    </row>
    <row r="19" spans="1:7" s="568" customFormat="1" ht="11.25" customHeight="1">
      <c r="A19" s="1338" t="s">
        <v>2983</v>
      </c>
      <c r="B19" s="1300">
        <v>0</v>
      </c>
      <c r="C19" s="1339">
        <v>0</v>
      </c>
      <c r="D19" s="1300">
        <v>0</v>
      </c>
      <c r="E19" s="1300">
        <v>0</v>
      </c>
      <c r="F19" s="1300">
        <v>0</v>
      </c>
      <c r="G19" s="1300">
        <v>0</v>
      </c>
    </row>
    <row r="20" spans="1:7" s="568" customFormat="1" ht="11.25" customHeight="1">
      <c r="A20" s="1338" t="s">
        <v>3093</v>
      </c>
      <c r="B20" s="1300">
        <v>0</v>
      </c>
      <c r="C20" s="1339">
        <v>0</v>
      </c>
      <c r="D20" s="1300">
        <v>0</v>
      </c>
      <c r="E20" s="1300">
        <v>0</v>
      </c>
      <c r="F20" s="1300">
        <v>0</v>
      </c>
      <c r="G20" s="1300">
        <v>0</v>
      </c>
    </row>
    <row r="21" spans="1:7" s="568" customFormat="1" ht="8.25" customHeight="1">
      <c r="A21" s="1340"/>
      <c r="B21" s="1300"/>
      <c r="C21" s="1300"/>
      <c r="D21" s="1300"/>
      <c r="E21" s="1300"/>
      <c r="F21" s="1300"/>
      <c r="G21" s="1300"/>
    </row>
    <row r="22" spans="1:7" s="568" customFormat="1" ht="22.5" customHeight="1">
      <c r="A22" s="1337" t="s">
        <v>3094</v>
      </c>
      <c r="B22" s="1298">
        <f t="shared" ref="B22:G22" si="1">SUM(B23:B27)</f>
        <v>58264247962</v>
      </c>
      <c r="C22" s="1298">
        <f t="shared" si="1"/>
        <v>60012175401</v>
      </c>
      <c r="D22" s="1298">
        <f t="shared" si="1"/>
        <v>61812540662</v>
      </c>
      <c r="E22" s="1298">
        <f t="shared" si="1"/>
        <v>63666916883</v>
      </c>
      <c r="F22" s="1298">
        <f t="shared" si="1"/>
        <v>65576924388</v>
      </c>
      <c r="G22" s="1298">
        <f t="shared" si="1"/>
        <v>67544232121</v>
      </c>
    </row>
    <row r="23" spans="1:7" s="568" customFormat="1" ht="14.25" customHeight="1">
      <c r="A23" s="1338" t="s">
        <v>3095</v>
      </c>
      <c r="B23" s="1300">
        <v>52646113386</v>
      </c>
      <c r="C23" s="1300">
        <v>54225496788</v>
      </c>
      <c r="D23" s="1300">
        <v>55852261691</v>
      </c>
      <c r="E23" s="1300">
        <v>57527829542</v>
      </c>
      <c r="F23" s="1300">
        <v>59253664428</v>
      </c>
      <c r="G23" s="1300">
        <v>61031274361</v>
      </c>
    </row>
    <row r="24" spans="1:7" s="568" customFormat="1" ht="14.25" customHeight="1">
      <c r="A24" s="1338" t="s">
        <v>3096</v>
      </c>
      <c r="B24" s="1300">
        <v>2821631368</v>
      </c>
      <c r="C24" s="1300">
        <v>2906280309</v>
      </c>
      <c r="D24" s="1300">
        <v>2993468718</v>
      </c>
      <c r="E24" s="1300">
        <v>3083272780</v>
      </c>
      <c r="F24" s="1300">
        <v>3175770963</v>
      </c>
      <c r="G24" s="1300">
        <v>3271044092</v>
      </c>
    </row>
    <row r="25" spans="1:7" s="568" customFormat="1" ht="14.25" customHeight="1">
      <c r="A25" s="1338" t="s">
        <v>3097</v>
      </c>
      <c r="B25" s="1300">
        <v>69600000</v>
      </c>
      <c r="C25" s="1300">
        <v>71688000</v>
      </c>
      <c r="D25" s="1300">
        <v>73838640</v>
      </c>
      <c r="E25" s="1300">
        <v>76053799</v>
      </c>
      <c r="F25" s="1300">
        <v>78335413</v>
      </c>
      <c r="G25" s="1300">
        <v>80685476</v>
      </c>
    </row>
    <row r="26" spans="1:7" s="568" customFormat="1" ht="28.5" customHeight="1">
      <c r="A26" s="1338" t="s">
        <v>3098</v>
      </c>
      <c r="B26" s="1300">
        <v>2726903207</v>
      </c>
      <c r="C26" s="1300">
        <v>2808710303</v>
      </c>
      <c r="D26" s="1300">
        <v>2892971612</v>
      </c>
      <c r="E26" s="1300">
        <v>2979760761</v>
      </c>
      <c r="F26" s="1300">
        <v>3069153583</v>
      </c>
      <c r="G26" s="1300">
        <v>3161228191</v>
      </c>
    </row>
    <row r="27" spans="1:7" s="568" customFormat="1" ht="14.25" customHeight="1">
      <c r="A27" s="1338" t="s">
        <v>3009</v>
      </c>
      <c r="B27" s="1300">
        <v>1</v>
      </c>
      <c r="C27" s="1300">
        <v>1</v>
      </c>
      <c r="D27" s="1300">
        <v>1</v>
      </c>
      <c r="E27" s="1300">
        <v>1</v>
      </c>
      <c r="F27" s="1300">
        <v>1</v>
      </c>
      <c r="G27" s="1300">
        <v>1</v>
      </c>
    </row>
    <row r="28" spans="1:7" s="568" customFormat="1" ht="22.5">
      <c r="A28" s="1338" t="s">
        <v>3010</v>
      </c>
      <c r="B28" s="1311">
        <v>1</v>
      </c>
      <c r="C28" s="1311">
        <v>1</v>
      </c>
      <c r="D28" s="1311">
        <v>1</v>
      </c>
      <c r="E28" s="1311">
        <v>1</v>
      </c>
      <c r="F28" s="1311">
        <v>1</v>
      </c>
      <c r="G28" s="1311">
        <v>1</v>
      </c>
    </row>
    <row r="29" spans="1:7" s="568" customFormat="1">
      <c r="A29" s="1338"/>
      <c r="B29" s="1300"/>
      <c r="C29" s="1300"/>
      <c r="D29" s="1300"/>
      <c r="E29" s="1300"/>
      <c r="F29" s="1300"/>
      <c r="G29" s="1300"/>
    </row>
    <row r="30" spans="1:7" s="568" customFormat="1">
      <c r="A30" s="1337" t="s">
        <v>3099</v>
      </c>
      <c r="B30" s="1298">
        <f>B31</f>
        <v>0</v>
      </c>
      <c r="C30" s="1298">
        <f t="shared" ref="C30:G30" si="2">C31</f>
        <v>0</v>
      </c>
      <c r="D30" s="1298">
        <f t="shared" si="2"/>
        <v>0</v>
      </c>
      <c r="E30" s="1298">
        <f t="shared" si="2"/>
        <v>0</v>
      </c>
      <c r="F30" s="1298">
        <f t="shared" si="2"/>
        <v>0</v>
      </c>
      <c r="G30" s="1298">
        <f t="shared" si="2"/>
        <v>0</v>
      </c>
    </row>
    <row r="31" spans="1:7" s="568" customFormat="1" ht="11.25" customHeight="1">
      <c r="A31" s="1338" t="s">
        <v>3013</v>
      </c>
      <c r="B31" s="1300">
        <v>0</v>
      </c>
      <c r="C31" s="1300">
        <v>0</v>
      </c>
      <c r="D31" s="1300">
        <v>0</v>
      </c>
      <c r="E31" s="1300">
        <v>0</v>
      </c>
      <c r="F31" s="1300">
        <v>0</v>
      </c>
      <c r="G31" s="1300">
        <v>0</v>
      </c>
    </row>
    <row r="32" spans="1:7" s="568" customFormat="1">
      <c r="A32" s="1340"/>
      <c r="B32" s="1300"/>
      <c r="C32" s="1300"/>
      <c r="D32" s="1300"/>
      <c r="E32" s="1300"/>
      <c r="F32" s="1300"/>
      <c r="G32" s="1300"/>
    </row>
    <row r="33" spans="1:7" s="568" customFormat="1">
      <c r="A33" s="1337" t="s">
        <v>3100</v>
      </c>
      <c r="B33" s="1298">
        <f>B8+B22+B30</f>
        <v>92229479717</v>
      </c>
      <c r="C33" s="1298">
        <f t="shared" ref="C33:G33" si="3">C8+C22+C30</f>
        <v>94996364108</v>
      </c>
      <c r="D33" s="1298">
        <f t="shared" si="3"/>
        <v>97846255031</v>
      </c>
      <c r="E33" s="1298">
        <f t="shared" si="3"/>
        <v>100781642682</v>
      </c>
      <c r="F33" s="1298">
        <f t="shared" si="3"/>
        <v>103805091962</v>
      </c>
      <c r="G33" s="1298">
        <f t="shared" si="3"/>
        <v>106919244722</v>
      </c>
    </row>
    <row r="34" spans="1:7" s="568" customFormat="1">
      <c r="A34" s="1340"/>
      <c r="B34" s="1300"/>
      <c r="C34" s="1300"/>
      <c r="D34" s="1300"/>
      <c r="E34" s="1300"/>
      <c r="F34" s="1300"/>
      <c r="G34" s="1300"/>
    </row>
    <row r="35" spans="1:7" s="568" customFormat="1">
      <c r="A35" s="1341" t="s">
        <v>3015</v>
      </c>
      <c r="B35" s="1342"/>
      <c r="C35" s="1342"/>
      <c r="D35" s="1342"/>
      <c r="E35" s="1342"/>
      <c r="F35" s="1342"/>
      <c r="G35" s="1342"/>
    </row>
    <row r="36" spans="1:7" s="568" customFormat="1" ht="27.75" customHeight="1">
      <c r="A36" s="1343" t="s">
        <v>3101</v>
      </c>
      <c r="B36" s="1342"/>
      <c r="C36" s="1342"/>
      <c r="D36" s="1342"/>
      <c r="E36" s="1342"/>
      <c r="F36" s="1342"/>
      <c r="G36" s="1342"/>
    </row>
    <row r="37" spans="1:7" s="568" customFormat="1" ht="24.75" customHeight="1">
      <c r="A37" s="1343" t="s">
        <v>3017</v>
      </c>
      <c r="B37" s="1342"/>
      <c r="C37" s="1342"/>
      <c r="D37" s="1342"/>
      <c r="E37" s="1342"/>
      <c r="F37" s="1342"/>
      <c r="G37" s="1342"/>
    </row>
    <row r="38" spans="1:7" s="568" customFormat="1" ht="18.75" customHeight="1">
      <c r="A38" s="1337" t="s">
        <v>3018</v>
      </c>
      <c r="B38" s="1342"/>
      <c r="C38" s="1342"/>
      <c r="D38" s="1342"/>
      <c r="E38" s="1342"/>
      <c r="F38" s="1342"/>
      <c r="G38" s="1342"/>
    </row>
    <row r="39" spans="1:7" s="568" customFormat="1" ht="15.75" thickBot="1">
      <c r="A39" s="1344"/>
      <c r="B39" s="1345"/>
      <c r="C39" s="1345"/>
      <c r="D39" s="1345"/>
      <c r="E39" s="1345"/>
      <c r="F39" s="1345"/>
      <c r="G39" s="1345"/>
    </row>
  </sheetData>
  <mergeCells count="4">
    <mergeCell ref="A2:G2"/>
    <mergeCell ref="A3:G3"/>
    <mergeCell ref="A4:G4"/>
    <mergeCell ref="A5:G5"/>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G62"/>
  <sheetViews>
    <sheetView showGridLines="0" zoomScale="90" zoomScaleNormal="90" workbookViewId="0">
      <selection activeCell="E8" sqref="E8"/>
    </sheetView>
  </sheetViews>
  <sheetFormatPr baseColWidth="10" defaultRowHeight="12.75"/>
  <cols>
    <col min="1" max="1" width="42.140625" style="231" customWidth="1"/>
    <col min="2" max="2" width="15.7109375" style="1" customWidth="1"/>
    <col min="3" max="3" width="15.140625" style="1" customWidth="1"/>
    <col min="4" max="4" width="15.85546875" style="1" customWidth="1"/>
    <col min="5" max="5" width="14" style="1" customWidth="1"/>
    <col min="6" max="6" width="10" style="1" customWidth="1"/>
    <col min="7" max="7" width="9.28515625" style="1" customWidth="1"/>
    <col min="8" max="8" width="11.42578125" style="1"/>
    <col min="9" max="9" width="27" style="1" customWidth="1"/>
    <col min="10" max="16" width="11.42578125" style="1"/>
    <col min="17" max="17" width="35.5703125" style="1" customWidth="1"/>
    <col min="18" max="240" width="11.42578125" style="1"/>
    <col min="241" max="241" width="34.42578125" style="1" customWidth="1"/>
    <col min="242" max="242" width="12.7109375" style="1" customWidth="1"/>
    <col min="243" max="243" width="10.85546875" style="1" customWidth="1"/>
    <col min="244" max="244" width="10.42578125" style="1" customWidth="1"/>
    <col min="245" max="245" width="12.140625" style="1" customWidth="1"/>
    <col min="246" max="246" width="10" style="1" customWidth="1"/>
    <col min="247" max="247" width="9.28515625" style="1" customWidth="1"/>
    <col min="248" max="248" width="12.28515625" style="1" bestFit="1" customWidth="1"/>
    <col min="249" max="249" width="28.7109375" style="1" customWidth="1"/>
    <col min="250" max="251" width="11.5703125" style="1" bestFit="1" customWidth="1"/>
    <col min="252" max="256" width="11.42578125" style="1"/>
    <col min="257" max="257" width="23.5703125" style="1" customWidth="1"/>
    <col min="258" max="264" width="11.42578125" style="1"/>
    <col min="265" max="265" width="27" style="1" customWidth="1"/>
    <col min="266" max="272" width="11.42578125" style="1"/>
    <col min="273" max="273" width="35.5703125" style="1" customWidth="1"/>
    <col min="274" max="496" width="11.42578125" style="1"/>
    <col min="497" max="497" width="34.42578125" style="1" customWidth="1"/>
    <col min="498" max="498" width="12.7109375" style="1" customWidth="1"/>
    <col min="499" max="499" width="10.85546875" style="1" customWidth="1"/>
    <col min="500" max="500" width="10.42578125" style="1" customWidth="1"/>
    <col min="501" max="501" width="12.140625" style="1" customWidth="1"/>
    <col min="502" max="502" width="10" style="1" customWidth="1"/>
    <col min="503" max="503" width="9.28515625" style="1" customWidth="1"/>
    <col min="504" max="504" width="12.28515625" style="1" bestFit="1" customWidth="1"/>
    <col min="505" max="505" width="28.7109375" style="1" customWidth="1"/>
    <col min="506" max="507" width="11.5703125" style="1" bestFit="1" customWidth="1"/>
    <col min="508" max="512" width="11.42578125" style="1"/>
    <col min="513" max="513" width="23.5703125" style="1" customWidth="1"/>
    <col min="514" max="520" width="11.42578125" style="1"/>
    <col min="521" max="521" width="27" style="1" customWidth="1"/>
    <col min="522" max="528" width="11.42578125" style="1"/>
    <col min="529" max="529" width="35.5703125" style="1" customWidth="1"/>
    <col min="530" max="752" width="11.42578125" style="1"/>
    <col min="753" max="753" width="34.42578125" style="1" customWidth="1"/>
    <col min="754" max="754" width="12.7109375" style="1" customWidth="1"/>
    <col min="755" max="755" width="10.85546875" style="1" customWidth="1"/>
    <col min="756" max="756" width="10.42578125" style="1" customWidth="1"/>
    <col min="757" max="757" width="12.140625" style="1" customWidth="1"/>
    <col min="758" max="758" width="10" style="1" customWidth="1"/>
    <col min="759" max="759" width="9.28515625" style="1" customWidth="1"/>
    <col min="760" max="760" width="12.28515625" style="1" bestFit="1" customWidth="1"/>
    <col min="761" max="761" width="28.7109375" style="1" customWidth="1"/>
    <col min="762" max="763" width="11.5703125" style="1" bestFit="1" customWidth="1"/>
    <col min="764" max="768" width="11.42578125" style="1"/>
    <col min="769" max="769" width="23.5703125" style="1" customWidth="1"/>
    <col min="770" max="776" width="11.42578125" style="1"/>
    <col min="777" max="777" width="27" style="1" customWidth="1"/>
    <col min="778" max="784" width="11.42578125" style="1"/>
    <col min="785" max="785" width="35.5703125" style="1" customWidth="1"/>
    <col min="786" max="1008" width="11.42578125" style="1"/>
    <col min="1009" max="1009" width="34.42578125" style="1" customWidth="1"/>
    <col min="1010" max="1010" width="12.7109375" style="1" customWidth="1"/>
    <col min="1011" max="1011" width="10.85546875" style="1" customWidth="1"/>
    <col min="1012" max="1012" width="10.42578125" style="1" customWidth="1"/>
    <col min="1013" max="1013" width="12.140625" style="1" customWidth="1"/>
    <col min="1014" max="1014" width="10" style="1" customWidth="1"/>
    <col min="1015" max="1015" width="9.28515625" style="1" customWidth="1"/>
    <col min="1016" max="1016" width="12.28515625" style="1" bestFit="1" customWidth="1"/>
    <col min="1017" max="1017" width="28.7109375" style="1" customWidth="1"/>
    <col min="1018" max="1019" width="11.5703125" style="1" bestFit="1" customWidth="1"/>
    <col min="1020" max="1024" width="11.42578125" style="1"/>
    <col min="1025" max="1025" width="23.5703125" style="1" customWidth="1"/>
    <col min="1026" max="1032" width="11.42578125" style="1"/>
    <col min="1033" max="1033" width="27" style="1" customWidth="1"/>
    <col min="1034" max="1040" width="11.42578125" style="1"/>
    <col min="1041" max="1041" width="35.5703125" style="1" customWidth="1"/>
    <col min="1042" max="1264" width="11.42578125" style="1"/>
    <col min="1265" max="1265" width="34.42578125" style="1" customWidth="1"/>
    <col min="1266" max="1266" width="12.7109375" style="1" customWidth="1"/>
    <col min="1267" max="1267" width="10.85546875" style="1" customWidth="1"/>
    <col min="1268" max="1268" width="10.42578125" style="1" customWidth="1"/>
    <col min="1269" max="1269" width="12.140625" style="1" customWidth="1"/>
    <col min="1270" max="1270" width="10" style="1" customWidth="1"/>
    <col min="1271" max="1271" width="9.28515625" style="1" customWidth="1"/>
    <col min="1272" max="1272" width="12.28515625" style="1" bestFit="1" customWidth="1"/>
    <col min="1273" max="1273" width="28.7109375" style="1" customWidth="1"/>
    <col min="1274" max="1275" width="11.5703125" style="1" bestFit="1" customWidth="1"/>
    <col min="1276" max="1280" width="11.42578125" style="1"/>
    <col min="1281" max="1281" width="23.5703125" style="1" customWidth="1"/>
    <col min="1282" max="1288" width="11.42578125" style="1"/>
    <col min="1289" max="1289" width="27" style="1" customWidth="1"/>
    <col min="1290" max="1296" width="11.42578125" style="1"/>
    <col min="1297" max="1297" width="35.5703125" style="1" customWidth="1"/>
    <col min="1298" max="1520" width="11.42578125" style="1"/>
    <col min="1521" max="1521" width="34.42578125" style="1" customWidth="1"/>
    <col min="1522" max="1522" width="12.7109375" style="1" customWidth="1"/>
    <col min="1523" max="1523" width="10.85546875" style="1" customWidth="1"/>
    <col min="1524" max="1524" width="10.42578125" style="1" customWidth="1"/>
    <col min="1525" max="1525" width="12.140625" style="1" customWidth="1"/>
    <col min="1526" max="1526" width="10" style="1" customWidth="1"/>
    <col min="1527" max="1527" width="9.28515625" style="1" customWidth="1"/>
    <col min="1528" max="1528" width="12.28515625" style="1" bestFit="1" customWidth="1"/>
    <col min="1529" max="1529" width="28.7109375" style="1" customWidth="1"/>
    <col min="1530" max="1531" width="11.5703125" style="1" bestFit="1" customWidth="1"/>
    <col min="1532" max="1536" width="11.42578125" style="1"/>
    <col min="1537" max="1537" width="23.5703125" style="1" customWidth="1"/>
    <col min="1538" max="1544" width="11.42578125" style="1"/>
    <col min="1545" max="1545" width="27" style="1" customWidth="1"/>
    <col min="1546" max="1552" width="11.42578125" style="1"/>
    <col min="1553" max="1553" width="35.5703125" style="1" customWidth="1"/>
    <col min="1554" max="1776" width="11.42578125" style="1"/>
    <col min="1777" max="1777" width="34.42578125" style="1" customWidth="1"/>
    <col min="1778" max="1778" width="12.7109375" style="1" customWidth="1"/>
    <col min="1779" max="1779" width="10.85546875" style="1" customWidth="1"/>
    <col min="1780" max="1780" width="10.42578125" style="1" customWidth="1"/>
    <col min="1781" max="1781" width="12.140625" style="1" customWidth="1"/>
    <col min="1782" max="1782" width="10" style="1" customWidth="1"/>
    <col min="1783" max="1783" width="9.28515625" style="1" customWidth="1"/>
    <col min="1784" max="1784" width="12.28515625" style="1" bestFit="1" customWidth="1"/>
    <col min="1785" max="1785" width="28.7109375" style="1" customWidth="1"/>
    <col min="1786" max="1787" width="11.5703125" style="1" bestFit="1" customWidth="1"/>
    <col min="1788" max="1792" width="11.42578125" style="1"/>
    <col min="1793" max="1793" width="23.5703125" style="1" customWidth="1"/>
    <col min="1794" max="1800" width="11.42578125" style="1"/>
    <col min="1801" max="1801" width="27" style="1" customWidth="1"/>
    <col min="1802" max="1808" width="11.42578125" style="1"/>
    <col min="1809" max="1809" width="35.5703125" style="1" customWidth="1"/>
    <col min="1810" max="2032" width="11.42578125" style="1"/>
    <col min="2033" max="2033" width="34.42578125" style="1" customWidth="1"/>
    <col min="2034" max="2034" width="12.7109375" style="1" customWidth="1"/>
    <col min="2035" max="2035" width="10.85546875" style="1" customWidth="1"/>
    <col min="2036" max="2036" width="10.42578125" style="1" customWidth="1"/>
    <col min="2037" max="2037" width="12.140625" style="1" customWidth="1"/>
    <col min="2038" max="2038" width="10" style="1" customWidth="1"/>
    <col min="2039" max="2039" width="9.28515625" style="1" customWidth="1"/>
    <col min="2040" max="2040" width="12.28515625" style="1" bestFit="1" customWidth="1"/>
    <col min="2041" max="2041" width="28.7109375" style="1" customWidth="1"/>
    <col min="2042" max="2043" width="11.5703125" style="1" bestFit="1" customWidth="1"/>
    <col min="2044" max="2048" width="11.42578125" style="1"/>
    <col min="2049" max="2049" width="23.5703125" style="1" customWidth="1"/>
    <col min="2050" max="2056" width="11.42578125" style="1"/>
    <col min="2057" max="2057" width="27" style="1" customWidth="1"/>
    <col min="2058" max="2064" width="11.42578125" style="1"/>
    <col min="2065" max="2065" width="35.5703125" style="1" customWidth="1"/>
    <col min="2066" max="2288" width="11.42578125" style="1"/>
    <col min="2289" max="2289" width="34.42578125" style="1" customWidth="1"/>
    <col min="2290" max="2290" width="12.7109375" style="1" customWidth="1"/>
    <col min="2291" max="2291" width="10.85546875" style="1" customWidth="1"/>
    <col min="2292" max="2292" width="10.42578125" style="1" customWidth="1"/>
    <col min="2293" max="2293" width="12.140625" style="1" customWidth="1"/>
    <col min="2294" max="2294" width="10" style="1" customWidth="1"/>
    <col min="2295" max="2295" width="9.28515625" style="1" customWidth="1"/>
    <col min="2296" max="2296" width="12.28515625" style="1" bestFit="1" customWidth="1"/>
    <col min="2297" max="2297" width="28.7109375" style="1" customWidth="1"/>
    <col min="2298" max="2299" width="11.5703125" style="1" bestFit="1" customWidth="1"/>
    <col min="2300" max="2304" width="11.42578125" style="1"/>
    <col min="2305" max="2305" width="23.5703125" style="1" customWidth="1"/>
    <col min="2306" max="2312" width="11.42578125" style="1"/>
    <col min="2313" max="2313" width="27" style="1" customWidth="1"/>
    <col min="2314" max="2320" width="11.42578125" style="1"/>
    <col min="2321" max="2321" width="35.5703125" style="1" customWidth="1"/>
    <col min="2322" max="2544" width="11.42578125" style="1"/>
    <col min="2545" max="2545" width="34.42578125" style="1" customWidth="1"/>
    <col min="2546" max="2546" width="12.7109375" style="1" customWidth="1"/>
    <col min="2547" max="2547" width="10.85546875" style="1" customWidth="1"/>
    <col min="2548" max="2548" width="10.42578125" style="1" customWidth="1"/>
    <col min="2549" max="2549" width="12.140625" style="1" customWidth="1"/>
    <col min="2550" max="2550" width="10" style="1" customWidth="1"/>
    <col min="2551" max="2551" width="9.28515625" style="1" customWidth="1"/>
    <col min="2552" max="2552" width="12.28515625" style="1" bestFit="1" customWidth="1"/>
    <col min="2553" max="2553" width="28.7109375" style="1" customWidth="1"/>
    <col min="2554" max="2555" width="11.5703125" style="1" bestFit="1" customWidth="1"/>
    <col min="2556" max="2560" width="11.42578125" style="1"/>
    <col min="2561" max="2561" width="23.5703125" style="1" customWidth="1"/>
    <col min="2562" max="2568" width="11.42578125" style="1"/>
    <col min="2569" max="2569" width="27" style="1" customWidth="1"/>
    <col min="2570" max="2576" width="11.42578125" style="1"/>
    <col min="2577" max="2577" width="35.5703125" style="1" customWidth="1"/>
    <col min="2578" max="2800" width="11.42578125" style="1"/>
    <col min="2801" max="2801" width="34.42578125" style="1" customWidth="1"/>
    <col min="2802" max="2802" width="12.7109375" style="1" customWidth="1"/>
    <col min="2803" max="2803" width="10.85546875" style="1" customWidth="1"/>
    <col min="2804" max="2804" width="10.42578125" style="1" customWidth="1"/>
    <col min="2805" max="2805" width="12.140625" style="1" customWidth="1"/>
    <col min="2806" max="2806" width="10" style="1" customWidth="1"/>
    <col min="2807" max="2807" width="9.28515625" style="1" customWidth="1"/>
    <col min="2808" max="2808" width="12.28515625" style="1" bestFit="1" customWidth="1"/>
    <col min="2809" max="2809" width="28.7109375" style="1" customWidth="1"/>
    <col min="2810" max="2811" width="11.5703125" style="1" bestFit="1" customWidth="1"/>
    <col min="2812" max="2816" width="11.42578125" style="1"/>
    <col min="2817" max="2817" width="23.5703125" style="1" customWidth="1"/>
    <col min="2818" max="2824" width="11.42578125" style="1"/>
    <col min="2825" max="2825" width="27" style="1" customWidth="1"/>
    <col min="2826" max="2832" width="11.42578125" style="1"/>
    <col min="2833" max="2833" width="35.5703125" style="1" customWidth="1"/>
    <col min="2834" max="3056" width="11.42578125" style="1"/>
    <col min="3057" max="3057" width="34.42578125" style="1" customWidth="1"/>
    <col min="3058" max="3058" width="12.7109375" style="1" customWidth="1"/>
    <col min="3059" max="3059" width="10.85546875" style="1" customWidth="1"/>
    <col min="3060" max="3060" width="10.42578125" style="1" customWidth="1"/>
    <col min="3061" max="3061" width="12.140625" style="1" customWidth="1"/>
    <col min="3062" max="3062" width="10" style="1" customWidth="1"/>
    <col min="3063" max="3063" width="9.28515625" style="1" customWidth="1"/>
    <col min="3064" max="3064" width="12.28515625" style="1" bestFit="1" customWidth="1"/>
    <col min="3065" max="3065" width="28.7109375" style="1" customWidth="1"/>
    <col min="3066" max="3067" width="11.5703125" style="1" bestFit="1" customWidth="1"/>
    <col min="3068" max="3072" width="11.42578125" style="1"/>
    <col min="3073" max="3073" width="23.5703125" style="1" customWidth="1"/>
    <col min="3074" max="3080" width="11.42578125" style="1"/>
    <col min="3081" max="3081" width="27" style="1" customWidth="1"/>
    <col min="3082" max="3088" width="11.42578125" style="1"/>
    <col min="3089" max="3089" width="35.5703125" style="1" customWidth="1"/>
    <col min="3090" max="3312" width="11.42578125" style="1"/>
    <col min="3313" max="3313" width="34.42578125" style="1" customWidth="1"/>
    <col min="3314" max="3314" width="12.7109375" style="1" customWidth="1"/>
    <col min="3315" max="3315" width="10.85546875" style="1" customWidth="1"/>
    <col min="3316" max="3316" width="10.42578125" style="1" customWidth="1"/>
    <col min="3317" max="3317" width="12.140625" style="1" customWidth="1"/>
    <col min="3318" max="3318" width="10" style="1" customWidth="1"/>
    <col min="3319" max="3319" width="9.28515625" style="1" customWidth="1"/>
    <col min="3320" max="3320" width="12.28515625" style="1" bestFit="1" customWidth="1"/>
    <col min="3321" max="3321" width="28.7109375" style="1" customWidth="1"/>
    <col min="3322" max="3323" width="11.5703125" style="1" bestFit="1" customWidth="1"/>
    <col min="3324" max="3328" width="11.42578125" style="1"/>
    <col min="3329" max="3329" width="23.5703125" style="1" customWidth="1"/>
    <col min="3330" max="3336" width="11.42578125" style="1"/>
    <col min="3337" max="3337" width="27" style="1" customWidth="1"/>
    <col min="3338" max="3344" width="11.42578125" style="1"/>
    <col min="3345" max="3345" width="35.5703125" style="1" customWidth="1"/>
    <col min="3346" max="3568" width="11.42578125" style="1"/>
    <col min="3569" max="3569" width="34.42578125" style="1" customWidth="1"/>
    <col min="3570" max="3570" width="12.7109375" style="1" customWidth="1"/>
    <col min="3571" max="3571" width="10.85546875" style="1" customWidth="1"/>
    <col min="3572" max="3572" width="10.42578125" style="1" customWidth="1"/>
    <col min="3573" max="3573" width="12.140625" style="1" customWidth="1"/>
    <col min="3574" max="3574" width="10" style="1" customWidth="1"/>
    <col min="3575" max="3575" width="9.28515625" style="1" customWidth="1"/>
    <col min="3576" max="3576" width="12.28515625" style="1" bestFit="1" customWidth="1"/>
    <col min="3577" max="3577" width="28.7109375" style="1" customWidth="1"/>
    <col min="3578" max="3579" width="11.5703125" style="1" bestFit="1" customWidth="1"/>
    <col min="3580" max="3584" width="11.42578125" style="1"/>
    <col min="3585" max="3585" width="23.5703125" style="1" customWidth="1"/>
    <col min="3586" max="3592" width="11.42578125" style="1"/>
    <col min="3593" max="3593" width="27" style="1" customWidth="1"/>
    <col min="3594" max="3600" width="11.42578125" style="1"/>
    <col min="3601" max="3601" width="35.5703125" style="1" customWidth="1"/>
    <col min="3602" max="3824" width="11.42578125" style="1"/>
    <col min="3825" max="3825" width="34.42578125" style="1" customWidth="1"/>
    <col min="3826" max="3826" width="12.7109375" style="1" customWidth="1"/>
    <col min="3827" max="3827" width="10.85546875" style="1" customWidth="1"/>
    <col min="3828" max="3828" width="10.42578125" style="1" customWidth="1"/>
    <col min="3829" max="3829" width="12.140625" style="1" customWidth="1"/>
    <col min="3830" max="3830" width="10" style="1" customWidth="1"/>
    <col min="3831" max="3831" width="9.28515625" style="1" customWidth="1"/>
    <col min="3832" max="3832" width="12.28515625" style="1" bestFit="1" customWidth="1"/>
    <col min="3833" max="3833" width="28.7109375" style="1" customWidth="1"/>
    <col min="3834" max="3835" width="11.5703125" style="1" bestFit="1" customWidth="1"/>
    <col min="3836" max="3840" width="11.42578125" style="1"/>
    <col min="3841" max="3841" width="23.5703125" style="1" customWidth="1"/>
    <col min="3842" max="3848" width="11.42578125" style="1"/>
    <col min="3849" max="3849" width="27" style="1" customWidth="1"/>
    <col min="3850" max="3856" width="11.42578125" style="1"/>
    <col min="3857" max="3857" width="35.5703125" style="1" customWidth="1"/>
    <col min="3858" max="4080" width="11.42578125" style="1"/>
    <col min="4081" max="4081" width="34.42578125" style="1" customWidth="1"/>
    <col min="4082" max="4082" width="12.7109375" style="1" customWidth="1"/>
    <col min="4083" max="4083" width="10.85546875" style="1" customWidth="1"/>
    <col min="4084" max="4084" width="10.42578125" style="1" customWidth="1"/>
    <col min="4085" max="4085" width="12.140625" style="1" customWidth="1"/>
    <col min="4086" max="4086" width="10" style="1" customWidth="1"/>
    <col min="4087" max="4087" width="9.28515625" style="1" customWidth="1"/>
    <col min="4088" max="4088" width="12.28515625" style="1" bestFit="1" customWidth="1"/>
    <col min="4089" max="4089" width="28.7109375" style="1" customWidth="1"/>
    <col min="4090" max="4091" width="11.5703125" style="1" bestFit="1" customWidth="1"/>
    <col min="4092" max="4096" width="11.42578125" style="1"/>
    <col min="4097" max="4097" width="23.5703125" style="1" customWidth="1"/>
    <col min="4098" max="4104" width="11.42578125" style="1"/>
    <col min="4105" max="4105" width="27" style="1" customWidth="1"/>
    <col min="4106" max="4112" width="11.42578125" style="1"/>
    <col min="4113" max="4113" width="35.5703125" style="1" customWidth="1"/>
    <col min="4114" max="4336" width="11.42578125" style="1"/>
    <col min="4337" max="4337" width="34.42578125" style="1" customWidth="1"/>
    <col min="4338" max="4338" width="12.7109375" style="1" customWidth="1"/>
    <col min="4339" max="4339" width="10.85546875" style="1" customWidth="1"/>
    <col min="4340" max="4340" width="10.42578125" style="1" customWidth="1"/>
    <col min="4341" max="4341" width="12.140625" style="1" customWidth="1"/>
    <col min="4342" max="4342" width="10" style="1" customWidth="1"/>
    <col min="4343" max="4343" width="9.28515625" style="1" customWidth="1"/>
    <col min="4344" max="4344" width="12.28515625" style="1" bestFit="1" customWidth="1"/>
    <col min="4345" max="4345" width="28.7109375" style="1" customWidth="1"/>
    <col min="4346" max="4347" width="11.5703125" style="1" bestFit="1" customWidth="1"/>
    <col min="4348" max="4352" width="11.42578125" style="1"/>
    <col min="4353" max="4353" width="23.5703125" style="1" customWidth="1"/>
    <col min="4354" max="4360" width="11.42578125" style="1"/>
    <col min="4361" max="4361" width="27" style="1" customWidth="1"/>
    <col min="4362" max="4368" width="11.42578125" style="1"/>
    <col min="4369" max="4369" width="35.5703125" style="1" customWidth="1"/>
    <col min="4370" max="4592" width="11.42578125" style="1"/>
    <col min="4593" max="4593" width="34.42578125" style="1" customWidth="1"/>
    <col min="4594" max="4594" width="12.7109375" style="1" customWidth="1"/>
    <col min="4595" max="4595" width="10.85546875" style="1" customWidth="1"/>
    <col min="4596" max="4596" width="10.42578125" style="1" customWidth="1"/>
    <col min="4597" max="4597" width="12.140625" style="1" customWidth="1"/>
    <col min="4598" max="4598" width="10" style="1" customWidth="1"/>
    <col min="4599" max="4599" width="9.28515625" style="1" customWidth="1"/>
    <col min="4600" max="4600" width="12.28515625" style="1" bestFit="1" customWidth="1"/>
    <col min="4601" max="4601" width="28.7109375" style="1" customWidth="1"/>
    <col min="4602" max="4603" width="11.5703125" style="1" bestFit="1" customWidth="1"/>
    <col min="4604" max="4608" width="11.42578125" style="1"/>
    <col min="4609" max="4609" width="23.5703125" style="1" customWidth="1"/>
    <col min="4610" max="4616" width="11.42578125" style="1"/>
    <col min="4617" max="4617" width="27" style="1" customWidth="1"/>
    <col min="4618" max="4624" width="11.42578125" style="1"/>
    <col min="4625" max="4625" width="35.5703125" style="1" customWidth="1"/>
    <col min="4626" max="4848" width="11.42578125" style="1"/>
    <col min="4849" max="4849" width="34.42578125" style="1" customWidth="1"/>
    <col min="4850" max="4850" width="12.7109375" style="1" customWidth="1"/>
    <col min="4851" max="4851" width="10.85546875" style="1" customWidth="1"/>
    <col min="4852" max="4852" width="10.42578125" style="1" customWidth="1"/>
    <col min="4853" max="4853" width="12.140625" style="1" customWidth="1"/>
    <col min="4854" max="4854" width="10" style="1" customWidth="1"/>
    <col min="4855" max="4855" width="9.28515625" style="1" customWidth="1"/>
    <col min="4856" max="4856" width="12.28515625" style="1" bestFit="1" customWidth="1"/>
    <col min="4857" max="4857" width="28.7109375" style="1" customWidth="1"/>
    <col min="4858" max="4859" width="11.5703125" style="1" bestFit="1" customWidth="1"/>
    <col min="4860" max="4864" width="11.42578125" style="1"/>
    <col min="4865" max="4865" width="23.5703125" style="1" customWidth="1"/>
    <col min="4866" max="4872" width="11.42578125" style="1"/>
    <col min="4873" max="4873" width="27" style="1" customWidth="1"/>
    <col min="4874" max="4880" width="11.42578125" style="1"/>
    <col min="4881" max="4881" width="35.5703125" style="1" customWidth="1"/>
    <col min="4882" max="5104" width="11.42578125" style="1"/>
    <col min="5105" max="5105" width="34.42578125" style="1" customWidth="1"/>
    <col min="5106" max="5106" width="12.7109375" style="1" customWidth="1"/>
    <col min="5107" max="5107" width="10.85546875" style="1" customWidth="1"/>
    <col min="5108" max="5108" width="10.42578125" style="1" customWidth="1"/>
    <col min="5109" max="5109" width="12.140625" style="1" customWidth="1"/>
    <col min="5110" max="5110" width="10" style="1" customWidth="1"/>
    <col min="5111" max="5111" width="9.28515625" style="1" customWidth="1"/>
    <col min="5112" max="5112" width="12.28515625" style="1" bestFit="1" customWidth="1"/>
    <col min="5113" max="5113" width="28.7109375" style="1" customWidth="1"/>
    <col min="5114" max="5115" width="11.5703125" style="1" bestFit="1" customWidth="1"/>
    <col min="5116" max="5120" width="11.42578125" style="1"/>
    <col min="5121" max="5121" width="23.5703125" style="1" customWidth="1"/>
    <col min="5122" max="5128" width="11.42578125" style="1"/>
    <col min="5129" max="5129" width="27" style="1" customWidth="1"/>
    <col min="5130" max="5136" width="11.42578125" style="1"/>
    <col min="5137" max="5137" width="35.5703125" style="1" customWidth="1"/>
    <col min="5138" max="5360" width="11.42578125" style="1"/>
    <col min="5361" max="5361" width="34.42578125" style="1" customWidth="1"/>
    <col min="5362" max="5362" width="12.7109375" style="1" customWidth="1"/>
    <col min="5363" max="5363" width="10.85546875" style="1" customWidth="1"/>
    <col min="5364" max="5364" width="10.42578125" style="1" customWidth="1"/>
    <col min="5365" max="5365" width="12.140625" style="1" customWidth="1"/>
    <col min="5366" max="5366" width="10" style="1" customWidth="1"/>
    <col min="5367" max="5367" width="9.28515625" style="1" customWidth="1"/>
    <col min="5368" max="5368" width="12.28515625" style="1" bestFit="1" customWidth="1"/>
    <col min="5369" max="5369" width="28.7109375" style="1" customWidth="1"/>
    <col min="5370" max="5371" width="11.5703125" style="1" bestFit="1" customWidth="1"/>
    <col min="5372" max="5376" width="11.42578125" style="1"/>
    <col min="5377" max="5377" width="23.5703125" style="1" customWidth="1"/>
    <col min="5378" max="5384" width="11.42578125" style="1"/>
    <col min="5385" max="5385" width="27" style="1" customWidth="1"/>
    <col min="5386" max="5392" width="11.42578125" style="1"/>
    <col min="5393" max="5393" width="35.5703125" style="1" customWidth="1"/>
    <col min="5394" max="5616" width="11.42578125" style="1"/>
    <col min="5617" max="5617" width="34.42578125" style="1" customWidth="1"/>
    <col min="5618" max="5618" width="12.7109375" style="1" customWidth="1"/>
    <col min="5619" max="5619" width="10.85546875" style="1" customWidth="1"/>
    <col min="5620" max="5620" width="10.42578125" style="1" customWidth="1"/>
    <col min="5621" max="5621" width="12.140625" style="1" customWidth="1"/>
    <col min="5622" max="5622" width="10" style="1" customWidth="1"/>
    <col min="5623" max="5623" width="9.28515625" style="1" customWidth="1"/>
    <col min="5624" max="5624" width="12.28515625" style="1" bestFit="1" customWidth="1"/>
    <col min="5625" max="5625" width="28.7109375" style="1" customWidth="1"/>
    <col min="5626" max="5627" width="11.5703125" style="1" bestFit="1" customWidth="1"/>
    <col min="5628" max="5632" width="11.42578125" style="1"/>
    <col min="5633" max="5633" width="23.5703125" style="1" customWidth="1"/>
    <col min="5634" max="5640" width="11.42578125" style="1"/>
    <col min="5641" max="5641" width="27" style="1" customWidth="1"/>
    <col min="5642" max="5648" width="11.42578125" style="1"/>
    <col min="5649" max="5649" width="35.5703125" style="1" customWidth="1"/>
    <col min="5650" max="5872" width="11.42578125" style="1"/>
    <col min="5873" max="5873" width="34.42578125" style="1" customWidth="1"/>
    <col min="5874" max="5874" width="12.7109375" style="1" customWidth="1"/>
    <col min="5875" max="5875" width="10.85546875" style="1" customWidth="1"/>
    <col min="5876" max="5876" width="10.42578125" style="1" customWidth="1"/>
    <col min="5877" max="5877" width="12.140625" style="1" customWidth="1"/>
    <col min="5878" max="5878" width="10" style="1" customWidth="1"/>
    <col min="5879" max="5879" width="9.28515625" style="1" customWidth="1"/>
    <col min="5880" max="5880" width="12.28515625" style="1" bestFit="1" customWidth="1"/>
    <col min="5881" max="5881" width="28.7109375" style="1" customWidth="1"/>
    <col min="5882" max="5883" width="11.5703125" style="1" bestFit="1" customWidth="1"/>
    <col min="5884" max="5888" width="11.42578125" style="1"/>
    <col min="5889" max="5889" width="23.5703125" style="1" customWidth="1"/>
    <col min="5890" max="5896" width="11.42578125" style="1"/>
    <col min="5897" max="5897" width="27" style="1" customWidth="1"/>
    <col min="5898" max="5904" width="11.42578125" style="1"/>
    <col min="5905" max="5905" width="35.5703125" style="1" customWidth="1"/>
    <col min="5906" max="6128" width="11.42578125" style="1"/>
    <col min="6129" max="6129" width="34.42578125" style="1" customWidth="1"/>
    <col min="6130" max="6130" width="12.7109375" style="1" customWidth="1"/>
    <col min="6131" max="6131" width="10.85546875" style="1" customWidth="1"/>
    <col min="6132" max="6132" width="10.42578125" style="1" customWidth="1"/>
    <col min="6133" max="6133" width="12.140625" style="1" customWidth="1"/>
    <col min="6134" max="6134" width="10" style="1" customWidth="1"/>
    <col min="6135" max="6135" width="9.28515625" style="1" customWidth="1"/>
    <col min="6136" max="6136" width="12.28515625" style="1" bestFit="1" customWidth="1"/>
    <col min="6137" max="6137" width="28.7109375" style="1" customWidth="1"/>
    <col min="6138" max="6139" width="11.5703125" style="1" bestFit="1" customWidth="1"/>
    <col min="6140" max="6144" width="11.42578125" style="1"/>
    <col min="6145" max="6145" width="23.5703125" style="1" customWidth="1"/>
    <col min="6146" max="6152" width="11.42578125" style="1"/>
    <col min="6153" max="6153" width="27" style="1" customWidth="1"/>
    <col min="6154" max="6160" width="11.42578125" style="1"/>
    <col min="6161" max="6161" width="35.5703125" style="1" customWidth="1"/>
    <col min="6162" max="6384" width="11.42578125" style="1"/>
    <col min="6385" max="6385" width="34.42578125" style="1" customWidth="1"/>
    <col min="6386" max="6386" width="12.7109375" style="1" customWidth="1"/>
    <col min="6387" max="6387" width="10.85546875" style="1" customWidth="1"/>
    <col min="6388" max="6388" width="10.42578125" style="1" customWidth="1"/>
    <col min="6389" max="6389" width="12.140625" style="1" customWidth="1"/>
    <col min="6390" max="6390" width="10" style="1" customWidth="1"/>
    <col min="6391" max="6391" width="9.28515625" style="1" customWidth="1"/>
    <col min="6392" max="6392" width="12.28515625" style="1" bestFit="1" customWidth="1"/>
    <col min="6393" max="6393" width="28.7109375" style="1" customWidth="1"/>
    <col min="6394" max="6395" width="11.5703125" style="1" bestFit="1" customWidth="1"/>
    <col min="6396" max="6400" width="11.42578125" style="1"/>
    <col min="6401" max="6401" width="23.5703125" style="1" customWidth="1"/>
    <col min="6402" max="6408" width="11.42578125" style="1"/>
    <col min="6409" max="6409" width="27" style="1" customWidth="1"/>
    <col min="6410" max="6416" width="11.42578125" style="1"/>
    <col min="6417" max="6417" width="35.5703125" style="1" customWidth="1"/>
    <col min="6418" max="6640" width="11.42578125" style="1"/>
    <col min="6641" max="6641" width="34.42578125" style="1" customWidth="1"/>
    <col min="6642" max="6642" width="12.7109375" style="1" customWidth="1"/>
    <col min="6643" max="6643" width="10.85546875" style="1" customWidth="1"/>
    <col min="6644" max="6644" width="10.42578125" style="1" customWidth="1"/>
    <col min="6645" max="6645" width="12.140625" style="1" customWidth="1"/>
    <col min="6646" max="6646" width="10" style="1" customWidth="1"/>
    <col min="6647" max="6647" width="9.28515625" style="1" customWidth="1"/>
    <col min="6648" max="6648" width="12.28515625" style="1" bestFit="1" customWidth="1"/>
    <col min="6649" max="6649" width="28.7109375" style="1" customWidth="1"/>
    <col min="6650" max="6651" width="11.5703125" style="1" bestFit="1" customWidth="1"/>
    <col min="6652" max="6656" width="11.42578125" style="1"/>
    <col min="6657" max="6657" width="23.5703125" style="1" customWidth="1"/>
    <col min="6658" max="6664" width="11.42578125" style="1"/>
    <col min="6665" max="6665" width="27" style="1" customWidth="1"/>
    <col min="6666" max="6672" width="11.42578125" style="1"/>
    <col min="6673" max="6673" width="35.5703125" style="1" customWidth="1"/>
    <col min="6674" max="6896" width="11.42578125" style="1"/>
    <col min="6897" max="6897" width="34.42578125" style="1" customWidth="1"/>
    <col min="6898" max="6898" width="12.7109375" style="1" customWidth="1"/>
    <col min="6899" max="6899" width="10.85546875" style="1" customWidth="1"/>
    <col min="6900" max="6900" width="10.42578125" style="1" customWidth="1"/>
    <col min="6901" max="6901" width="12.140625" style="1" customWidth="1"/>
    <col min="6902" max="6902" width="10" style="1" customWidth="1"/>
    <col min="6903" max="6903" width="9.28515625" style="1" customWidth="1"/>
    <col min="6904" max="6904" width="12.28515625" style="1" bestFit="1" customWidth="1"/>
    <col min="6905" max="6905" width="28.7109375" style="1" customWidth="1"/>
    <col min="6906" max="6907" width="11.5703125" style="1" bestFit="1" customWidth="1"/>
    <col min="6908" max="6912" width="11.42578125" style="1"/>
    <col min="6913" max="6913" width="23.5703125" style="1" customWidth="1"/>
    <col min="6914" max="6920" width="11.42578125" style="1"/>
    <col min="6921" max="6921" width="27" style="1" customWidth="1"/>
    <col min="6922" max="6928" width="11.42578125" style="1"/>
    <col min="6929" max="6929" width="35.5703125" style="1" customWidth="1"/>
    <col min="6930" max="7152" width="11.42578125" style="1"/>
    <col min="7153" max="7153" width="34.42578125" style="1" customWidth="1"/>
    <col min="7154" max="7154" width="12.7109375" style="1" customWidth="1"/>
    <col min="7155" max="7155" width="10.85546875" style="1" customWidth="1"/>
    <col min="7156" max="7156" width="10.42578125" style="1" customWidth="1"/>
    <col min="7157" max="7157" width="12.140625" style="1" customWidth="1"/>
    <col min="7158" max="7158" width="10" style="1" customWidth="1"/>
    <col min="7159" max="7159" width="9.28515625" style="1" customWidth="1"/>
    <col min="7160" max="7160" width="12.28515625" style="1" bestFit="1" customWidth="1"/>
    <col min="7161" max="7161" width="28.7109375" style="1" customWidth="1"/>
    <col min="7162" max="7163" width="11.5703125" style="1" bestFit="1" customWidth="1"/>
    <col min="7164" max="7168" width="11.42578125" style="1"/>
    <col min="7169" max="7169" width="23.5703125" style="1" customWidth="1"/>
    <col min="7170" max="7176" width="11.42578125" style="1"/>
    <col min="7177" max="7177" width="27" style="1" customWidth="1"/>
    <col min="7178" max="7184" width="11.42578125" style="1"/>
    <col min="7185" max="7185" width="35.5703125" style="1" customWidth="1"/>
    <col min="7186" max="7408" width="11.42578125" style="1"/>
    <col min="7409" max="7409" width="34.42578125" style="1" customWidth="1"/>
    <col min="7410" max="7410" width="12.7109375" style="1" customWidth="1"/>
    <col min="7411" max="7411" width="10.85546875" style="1" customWidth="1"/>
    <col min="7412" max="7412" width="10.42578125" style="1" customWidth="1"/>
    <col min="7413" max="7413" width="12.140625" style="1" customWidth="1"/>
    <col min="7414" max="7414" width="10" style="1" customWidth="1"/>
    <col min="7415" max="7415" width="9.28515625" style="1" customWidth="1"/>
    <col min="7416" max="7416" width="12.28515625" style="1" bestFit="1" customWidth="1"/>
    <col min="7417" max="7417" width="28.7109375" style="1" customWidth="1"/>
    <col min="7418" max="7419" width="11.5703125" style="1" bestFit="1" customWidth="1"/>
    <col min="7420" max="7424" width="11.42578125" style="1"/>
    <col min="7425" max="7425" width="23.5703125" style="1" customWidth="1"/>
    <col min="7426" max="7432" width="11.42578125" style="1"/>
    <col min="7433" max="7433" width="27" style="1" customWidth="1"/>
    <col min="7434" max="7440" width="11.42578125" style="1"/>
    <col min="7441" max="7441" width="35.5703125" style="1" customWidth="1"/>
    <col min="7442" max="7664" width="11.42578125" style="1"/>
    <col min="7665" max="7665" width="34.42578125" style="1" customWidth="1"/>
    <col min="7666" max="7666" width="12.7109375" style="1" customWidth="1"/>
    <col min="7667" max="7667" width="10.85546875" style="1" customWidth="1"/>
    <col min="7668" max="7668" width="10.42578125" style="1" customWidth="1"/>
    <col min="7669" max="7669" width="12.140625" style="1" customWidth="1"/>
    <col min="7670" max="7670" width="10" style="1" customWidth="1"/>
    <col min="7671" max="7671" width="9.28515625" style="1" customWidth="1"/>
    <col min="7672" max="7672" width="12.28515625" style="1" bestFit="1" customWidth="1"/>
    <col min="7673" max="7673" width="28.7109375" style="1" customWidth="1"/>
    <col min="7674" max="7675" width="11.5703125" style="1" bestFit="1" customWidth="1"/>
    <col min="7676" max="7680" width="11.42578125" style="1"/>
    <col min="7681" max="7681" width="23.5703125" style="1" customWidth="1"/>
    <col min="7682" max="7688" width="11.42578125" style="1"/>
    <col min="7689" max="7689" width="27" style="1" customWidth="1"/>
    <col min="7690" max="7696" width="11.42578125" style="1"/>
    <col min="7697" max="7697" width="35.5703125" style="1" customWidth="1"/>
    <col min="7698" max="7920" width="11.42578125" style="1"/>
    <col min="7921" max="7921" width="34.42578125" style="1" customWidth="1"/>
    <col min="7922" max="7922" width="12.7109375" style="1" customWidth="1"/>
    <col min="7923" max="7923" width="10.85546875" style="1" customWidth="1"/>
    <col min="7924" max="7924" width="10.42578125" style="1" customWidth="1"/>
    <col min="7925" max="7925" width="12.140625" style="1" customWidth="1"/>
    <col min="7926" max="7926" width="10" style="1" customWidth="1"/>
    <col min="7927" max="7927" width="9.28515625" style="1" customWidth="1"/>
    <col min="7928" max="7928" width="12.28515625" style="1" bestFit="1" customWidth="1"/>
    <col min="7929" max="7929" width="28.7109375" style="1" customWidth="1"/>
    <col min="7930" max="7931" width="11.5703125" style="1" bestFit="1" customWidth="1"/>
    <col min="7932" max="7936" width="11.42578125" style="1"/>
    <col min="7937" max="7937" width="23.5703125" style="1" customWidth="1"/>
    <col min="7938" max="7944" width="11.42578125" style="1"/>
    <col min="7945" max="7945" width="27" style="1" customWidth="1"/>
    <col min="7946" max="7952" width="11.42578125" style="1"/>
    <col min="7953" max="7953" width="35.5703125" style="1" customWidth="1"/>
    <col min="7954" max="8176" width="11.42578125" style="1"/>
    <col min="8177" max="8177" width="34.42578125" style="1" customWidth="1"/>
    <col min="8178" max="8178" width="12.7109375" style="1" customWidth="1"/>
    <col min="8179" max="8179" width="10.85546875" style="1" customWidth="1"/>
    <col min="8180" max="8180" width="10.42578125" style="1" customWidth="1"/>
    <col min="8181" max="8181" width="12.140625" style="1" customWidth="1"/>
    <col min="8182" max="8182" width="10" style="1" customWidth="1"/>
    <col min="8183" max="8183" width="9.28515625" style="1" customWidth="1"/>
    <col min="8184" max="8184" width="12.28515625" style="1" bestFit="1" customWidth="1"/>
    <col min="8185" max="8185" width="28.7109375" style="1" customWidth="1"/>
    <col min="8186" max="8187" width="11.5703125" style="1" bestFit="1" customWidth="1"/>
    <col min="8188" max="8192" width="11.42578125" style="1"/>
    <col min="8193" max="8193" width="23.5703125" style="1" customWidth="1"/>
    <col min="8194" max="8200" width="11.42578125" style="1"/>
    <col min="8201" max="8201" width="27" style="1" customWidth="1"/>
    <col min="8202" max="8208" width="11.42578125" style="1"/>
    <col min="8209" max="8209" width="35.5703125" style="1" customWidth="1"/>
    <col min="8210" max="8432" width="11.42578125" style="1"/>
    <col min="8433" max="8433" width="34.42578125" style="1" customWidth="1"/>
    <col min="8434" max="8434" width="12.7109375" style="1" customWidth="1"/>
    <col min="8435" max="8435" width="10.85546875" style="1" customWidth="1"/>
    <col min="8436" max="8436" width="10.42578125" style="1" customWidth="1"/>
    <col min="8437" max="8437" width="12.140625" style="1" customWidth="1"/>
    <col min="8438" max="8438" width="10" style="1" customWidth="1"/>
    <col min="8439" max="8439" width="9.28515625" style="1" customWidth="1"/>
    <col min="8440" max="8440" width="12.28515625" style="1" bestFit="1" customWidth="1"/>
    <col min="8441" max="8441" width="28.7109375" style="1" customWidth="1"/>
    <col min="8442" max="8443" width="11.5703125" style="1" bestFit="1" customWidth="1"/>
    <col min="8444" max="8448" width="11.42578125" style="1"/>
    <col min="8449" max="8449" width="23.5703125" style="1" customWidth="1"/>
    <col min="8450" max="8456" width="11.42578125" style="1"/>
    <col min="8457" max="8457" width="27" style="1" customWidth="1"/>
    <col min="8458" max="8464" width="11.42578125" style="1"/>
    <col min="8465" max="8465" width="35.5703125" style="1" customWidth="1"/>
    <col min="8466" max="8688" width="11.42578125" style="1"/>
    <col min="8689" max="8689" width="34.42578125" style="1" customWidth="1"/>
    <col min="8690" max="8690" width="12.7109375" style="1" customWidth="1"/>
    <col min="8691" max="8691" width="10.85546875" style="1" customWidth="1"/>
    <col min="8692" max="8692" width="10.42578125" style="1" customWidth="1"/>
    <col min="8693" max="8693" width="12.140625" style="1" customWidth="1"/>
    <col min="8694" max="8694" width="10" style="1" customWidth="1"/>
    <col min="8695" max="8695" width="9.28515625" style="1" customWidth="1"/>
    <col min="8696" max="8696" width="12.28515625" style="1" bestFit="1" customWidth="1"/>
    <col min="8697" max="8697" width="28.7109375" style="1" customWidth="1"/>
    <col min="8698" max="8699" width="11.5703125" style="1" bestFit="1" customWidth="1"/>
    <col min="8700" max="8704" width="11.42578125" style="1"/>
    <col min="8705" max="8705" width="23.5703125" style="1" customWidth="1"/>
    <col min="8706" max="8712" width="11.42578125" style="1"/>
    <col min="8713" max="8713" width="27" style="1" customWidth="1"/>
    <col min="8714" max="8720" width="11.42578125" style="1"/>
    <col min="8721" max="8721" width="35.5703125" style="1" customWidth="1"/>
    <col min="8722" max="8944" width="11.42578125" style="1"/>
    <col min="8945" max="8945" width="34.42578125" style="1" customWidth="1"/>
    <col min="8946" max="8946" width="12.7109375" style="1" customWidth="1"/>
    <col min="8947" max="8947" width="10.85546875" style="1" customWidth="1"/>
    <col min="8948" max="8948" width="10.42578125" style="1" customWidth="1"/>
    <col min="8949" max="8949" width="12.140625" style="1" customWidth="1"/>
    <col min="8950" max="8950" width="10" style="1" customWidth="1"/>
    <col min="8951" max="8951" width="9.28515625" style="1" customWidth="1"/>
    <col min="8952" max="8952" width="12.28515625" style="1" bestFit="1" customWidth="1"/>
    <col min="8953" max="8953" width="28.7109375" style="1" customWidth="1"/>
    <col min="8954" max="8955" width="11.5703125" style="1" bestFit="1" customWidth="1"/>
    <col min="8956" max="8960" width="11.42578125" style="1"/>
    <col min="8961" max="8961" width="23.5703125" style="1" customWidth="1"/>
    <col min="8962" max="8968" width="11.42578125" style="1"/>
    <col min="8969" max="8969" width="27" style="1" customWidth="1"/>
    <col min="8970" max="8976" width="11.42578125" style="1"/>
    <col min="8977" max="8977" width="35.5703125" style="1" customWidth="1"/>
    <col min="8978" max="9200" width="11.42578125" style="1"/>
    <col min="9201" max="9201" width="34.42578125" style="1" customWidth="1"/>
    <col min="9202" max="9202" width="12.7109375" style="1" customWidth="1"/>
    <col min="9203" max="9203" width="10.85546875" style="1" customWidth="1"/>
    <col min="9204" max="9204" width="10.42578125" style="1" customWidth="1"/>
    <col min="9205" max="9205" width="12.140625" style="1" customWidth="1"/>
    <col min="9206" max="9206" width="10" style="1" customWidth="1"/>
    <col min="9207" max="9207" width="9.28515625" style="1" customWidth="1"/>
    <col min="9208" max="9208" width="12.28515625" style="1" bestFit="1" customWidth="1"/>
    <col min="9209" max="9209" width="28.7109375" style="1" customWidth="1"/>
    <col min="9210" max="9211" width="11.5703125" style="1" bestFit="1" customWidth="1"/>
    <col min="9212" max="9216" width="11.42578125" style="1"/>
    <col min="9217" max="9217" width="23.5703125" style="1" customWidth="1"/>
    <col min="9218" max="9224" width="11.42578125" style="1"/>
    <col min="9225" max="9225" width="27" style="1" customWidth="1"/>
    <col min="9226" max="9232" width="11.42578125" style="1"/>
    <col min="9233" max="9233" width="35.5703125" style="1" customWidth="1"/>
    <col min="9234" max="9456" width="11.42578125" style="1"/>
    <col min="9457" max="9457" width="34.42578125" style="1" customWidth="1"/>
    <col min="9458" max="9458" width="12.7109375" style="1" customWidth="1"/>
    <col min="9459" max="9459" width="10.85546875" style="1" customWidth="1"/>
    <col min="9460" max="9460" width="10.42578125" style="1" customWidth="1"/>
    <col min="9461" max="9461" width="12.140625" style="1" customWidth="1"/>
    <col min="9462" max="9462" width="10" style="1" customWidth="1"/>
    <col min="9463" max="9463" width="9.28515625" style="1" customWidth="1"/>
    <col min="9464" max="9464" width="12.28515625" style="1" bestFit="1" customWidth="1"/>
    <col min="9465" max="9465" width="28.7109375" style="1" customWidth="1"/>
    <col min="9466" max="9467" width="11.5703125" style="1" bestFit="1" customWidth="1"/>
    <col min="9468" max="9472" width="11.42578125" style="1"/>
    <col min="9473" max="9473" width="23.5703125" style="1" customWidth="1"/>
    <col min="9474" max="9480" width="11.42578125" style="1"/>
    <col min="9481" max="9481" width="27" style="1" customWidth="1"/>
    <col min="9482" max="9488" width="11.42578125" style="1"/>
    <col min="9489" max="9489" width="35.5703125" style="1" customWidth="1"/>
    <col min="9490" max="9712" width="11.42578125" style="1"/>
    <col min="9713" max="9713" width="34.42578125" style="1" customWidth="1"/>
    <col min="9714" max="9714" width="12.7109375" style="1" customWidth="1"/>
    <col min="9715" max="9715" width="10.85546875" style="1" customWidth="1"/>
    <col min="9716" max="9716" width="10.42578125" style="1" customWidth="1"/>
    <col min="9717" max="9717" width="12.140625" style="1" customWidth="1"/>
    <col min="9718" max="9718" width="10" style="1" customWidth="1"/>
    <col min="9719" max="9719" width="9.28515625" style="1" customWidth="1"/>
    <col min="9720" max="9720" width="12.28515625" style="1" bestFit="1" customWidth="1"/>
    <col min="9721" max="9721" width="28.7109375" style="1" customWidth="1"/>
    <col min="9722" max="9723" width="11.5703125" style="1" bestFit="1" customWidth="1"/>
    <col min="9724" max="9728" width="11.42578125" style="1"/>
    <col min="9729" max="9729" width="23.5703125" style="1" customWidth="1"/>
    <col min="9730" max="9736" width="11.42578125" style="1"/>
    <col min="9737" max="9737" width="27" style="1" customWidth="1"/>
    <col min="9738" max="9744" width="11.42578125" style="1"/>
    <col min="9745" max="9745" width="35.5703125" style="1" customWidth="1"/>
    <col min="9746" max="9968" width="11.42578125" style="1"/>
    <col min="9969" max="9969" width="34.42578125" style="1" customWidth="1"/>
    <col min="9970" max="9970" width="12.7109375" style="1" customWidth="1"/>
    <col min="9971" max="9971" width="10.85546875" style="1" customWidth="1"/>
    <col min="9972" max="9972" width="10.42578125" style="1" customWidth="1"/>
    <col min="9973" max="9973" width="12.140625" style="1" customWidth="1"/>
    <col min="9974" max="9974" width="10" style="1" customWidth="1"/>
    <col min="9975" max="9975" width="9.28515625" style="1" customWidth="1"/>
    <col min="9976" max="9976" width="12.28515625" style="1" bestFit="1" customWidth="1"/>
    <col min="9977" max="9977" width="28.7109375" style="1" customWidth="1"/>
    <col min="9978" max="9979" width="11.5703125" style="1" bestFit="1" customWidth="1"/>
    <col min="9980" max="9984" width="11.42578125" style="1"/>
    <col min="9985" max="9985" width="23.5703125" style="1" customWidth="1"/>
    <col min="9986" max="9992" width="11.42578125" style="1"/>
    <col min="9993" max="9993" width="27" style="1" customWidth="1"/>
    <col min="9994" max="10000" width="11.42578125" style="1"/>
    <col min="10001" max="10001" width="35.5703125" style="1" customWidth="1"/>
    <col min="10002" max="10224" width="11.42578125" style="1"/>
    <col min="10225" max="10225" width="34.42578125" style="1" customWidth="1"/>
    <col min="10226" max="10226" width="12.7109375" style="1" customWidth="1"/>
    <col min="10227" max="10227" width="10.85546875" style="1" customWidth="1"/>
    <col min="10228" max="10228" width="10.42578125" style="1" customWidth="1"/>
    <col min="10229" max="10229" width="12.140625" style="1" customWidth="1"/>
    <col min="10230" max="10230" width="10" style="1" customWidth="1"/>
    <col min="10231" max="10231" width="9.28515625" style="1" customWidth="1"/>
    <col min="10232" max="10232" width="12.28515625" style="1" bestFit="1" customWidth="1"/>
    <col min="10233" max="10233" width="28.7109375" style="1" customWidth="1"/>
    <col min="10234" max="10235" width="11.5703125" style="1" bestFit="1" customWidth="1"/>
    <col min="10236" max="10240" width="11.42578125" style="1"/>
    <col min="10241" max="10241" width="23.5703125" style="1" customWidth="1"/>
    <col min="10242" max="10248" width="11.42578125" style="1"/>
    <col min="10249" max="10249" width="27" style="1" customWidth="1"/>
    <col min="10250" max="10256" width="11.42578125" style="1"/>
    <col min="10257" max="10257" width="35.5703125" style="1" customWidth="1"/>
    <col min="10258" max="10480" width="11.42578125" style="1"/>
    <col min="10481" max="10481" width="34.42578125" style="1" customWidth="1"/>
    <col min="10482" max="10482" width="12.7109375" style="1" customWidth="1"/>
    <col min="10483" max="10483" width="10.85546875" style="1" customWidth="1"/>
    <col min="10484" max="10484" width="10.42578125" style="1" customWidth="1"/>
    <col min="10485" max="10485" width="12.140625" style="1" customWidth="1"/>
    <col min="10486" max="10486" width="10" style="1" customWidth="1"/>
    <col min="10487" max="10487" width="9.28515625" style="1" customWidth="1"/>
    <col min="10488" max="10488" width="12.28515625" style="1" bestFit="1" customWidth="1"/>
    <col min="10489" max="10489" width="28.7109375" style="1" customWidth="1"/>
    <col min="10490" max="10491" width="11.5703125" style="1" bestFit="1" customWidth="1"/>
    <col min="10492" max="10496" width="11.42578125" style="1"/>
    <col min="10497" max="10497" width="23.5703125" style="1" customWidth="1"/>
    <col min="10498" max="10504" width="11.42578125" style="1"/>
    <col min="10505" max="10505" width="27" style="1" customWidth="1"/>
    <col min="10506" max="10512" width="11.42578125" style="1"/>
    <col min="10513" max="10513" width="35.5703125" style="1" customWidth="1"/>
    <col min="10514" max="10736" width="11.42578125" style="1"/>
    <col min="10737" max="10737" width="34.42578125" style="1" customWidth="1"/>
    <col min="10738" max="10738" width="12.7109375" style="1" customWidth="1"/>
    <col min="10739" max="10739" width="10.85546875" style="1" customWidth="1"/>
    <col min="10740" max="10740" width="10.42578125" style="1" customWidth="1"/>
    <col min="10741" max="10741" width="12.140625" style="1" customWidth="1"/>
    <col min="10742" max="10742" width="10" style="1" customWidth="1"/>
    <col min="10743" max="10743" width="9.28515625" style="1" customWidth="1"/>
    <col min="10744" max="10744" width="12.28515625" style="1" bestFit="1" customWidth="1"/>
    <col min="10745" max="10745" width="28.7109375" style="1" customWidth="1"/>
    <col min="10746" max="10747" width="11.5703125" style="1" bestFit="1" customWidth="1"/>
    <col min="10748" max="10752" width="11.42578125" style="1"/>
    <col min="10753" max="10753" width="23.5703125" style="1" customWidth="1"/>
    <col min="10754" max="10760" width="11.42578125" style="1"/>
    <col min="10761" max="10761" width="27" style="1" customWidth="1"/>
    <col min="10762" max="10768" width="11.42578125" style="1"/>
    <col min="10769" max="10769" width="35.5703125" style="1" customWidth="1"/>
    <col min="10770" max="10992" width="11.42578125" style="1"/>
    <col min="10993" max="10993" width="34.42578125" style="1" customWidth="1"/>
    <col min="10994" max="10994" width="12.7109375" style="1" customWidth="1"/>
    <col min="10995" max="10995" width="10.85546875" style="1" customWidth="1"/>
    <col min="10996" max="10996" width="10.42578125" style="1" customWidth="1"/>
    <col min="10997" max="10997" width="12.140625" style="1" customWidth="1"/>
    <col min="10998" max="10998" width="10" style="1" customWidth="1"/>
    <col min="10999" max="10999" width="9.28515625" style="1" customWidth="1"/>
    <col min="11000" max="11000" width="12.28515625" style="1" bestFit="1" customWidth="1"/>
    <col min="11001" max="11001" width="28.7109375" style="1" customWidth="1"/>
    <col min="11002" max="11003" width="11.5703125" style="1" bestFit="1" customWidth="1"/>
    <col min="11004" max="11008" width="11.42578125" style="1"/>
    <col min="11009" max="11009" width="23.5703125" style="1" customWidth="1"/>
    <col min="11010" max="11016" width="11.42578125" style="1"/>
    <col min="11017" max="11017" width="27" style="1" customWidth="1"/>
    <col min="11018" max="11024" width="11.42578125" style="1"/>
    <col min="11025" max="11025" width="35.5703125" style="1" customWidth="1"/>
    <col min="11026" max="11248" width="11.42578125" style="1"/>
    <col min="11249" max="11249" width="34.42578125" style="1" customWidth="1"/>
    <col min="11250" max="11250" width="12.7109375" style="1" customWidth="1"/>
    <col min="11251" max="11251" width="10.85546875" style="1" customWidth="1"/>
    <col min="11252" max="11252" width="10.42578125" style="1" customWidth="1"/>
    <col min="11253" max="11253" width="12.140625" style="1" customWidth="1"/>
    <col min="11254" max="11254" width="10" style="1" customWidth="1"/>
    <col min="11255" max="11255" width="9.28515625" style="1" customWidth="1"/>
    <col min="11256" max="11256" width="12.28515625" style="1" bestFit="1" customWidth="1"/>
    <col min="11257" max="11257" width="28.7109375" style="1" customWidth="1"/>
    <col min="11258" max="11259" width="11.5703125" style="1" bestFit="1" customWidth="1"/>
    <col min="11260" max="11264" width="11.42578125" style="1"/>
    <col min="11265" max="11265" width="23.5703125" style="1" customWidth="1"/>
    <col min="11266" max="11272" width="11.42578125" style="1"/>
    <col min="11273" max="11273" width="27" style="1" customWidth="1"/>
    <col min="11274" max="11280" width="11.42578125" style="1"/>
    <col min="11281" max="11281" width="35.5703125" style="1" customWidth="1"/>
    <col min="11282" max="11504" width="11.42578125" style="1"/>
    <col min="11505" max="11505" width="34.42578125" style="1" customWidth="1"/>
    <col min="11506" max="11506" width="12.7109375" style="1" customWidth="1"/>
    <col min="11507" max="11507" width="10.85546875" style="1" customWidth="1"/>
    <col min="11508" max="11508" width="10.42578125" style="1" customWidth="1"/>
    <col min="11509" max="11509" width="12.140625" style="1" customWidth="1"/>
    <col min="11510" max="11510" width="10" style="1" customWidth="1"/>
    <col min="11511" max="11511" width="9.28515625" style="1" customWidth="1"/>
    <col min="11512" max="11512" width="12.28515625" style="1" bestFit="1" customWidth="1"/>
    <col min="11513" max="11513" width="28.7109375" style="1" customWidth="1"/>
    <col min="11514" max="11515" width="11.5703125" style="1" bestFit="1" customWidth="1"/>
    <col min="11516" max="11520" width="11.42578125" style="1"/>
    <col min="11521" max="11521" width="23.5703125" style="1" customWidth="1"/>
    <col min="11522" max="11528" width="11.42578125" style="1"/>
    <col min="11529" max="11529" width="27" style="1" customWidth="1"/>
    <col min="11530" max="11536" width="11.42578125" style="1"/>
    <col min="11537" max="11537" width="35.5703125" style="1" customWidth="1"/>
    <col min="11538" max="11760" width="11.42578125" style="1"/>
    <col min="11761" max="11761" width="34.42578125" style="1" customWidth="1"/>
    <col min="11762" max="11762" width="12.7109375" style="1" customWidth="1"/>
    <col min="11763" max="11763" width="10.85546875" style="1" customWidth="1"/>
    <col min="11764" max="11764" width="10.42578125" style="1" customWidth="1"/>
    <col min="11765" max="11765" width="12.140625" style="1" customWidth="1"/>
    <col min="11766" max="11766" width="10" style="1" customWidth="1"/>
    <col min="11767" max="11767" width="9.28515625" style="1" customWidth="1"/>
    <col min="11768" max="11768" width="12.28515625" style="1" bestFit="1" customWidth="1"/>
    <col min="11769" max="11769" width="28.7109375" style="1" customWidth="1"/>
    <col min="11770" max="11771" width="11.5703125" style="1" bestFit="1" customWidth="1"/>
    <col min="11772" max="11776" width="11.42578125" style="1"/>
    <col min="11777" max="11777" width="23.5703125" style="1" customWidth="1"/>
    <col min="11778" max="11784" width="11.42578125" style="1"/>
    <col min="11785" max="11785" width="27" style="1" customWidth="1"/>
    <col min="11786" max="11792" width="11.42578125" style="1"/>
    <col min="11793" max="11793" width="35.5703125" style="1" customWidth="1"/>
    <col min="11794" max="12016" width="11.42578125" style="1"/>
    <col min="12017" max="12017" width="34.42578125" style="1" customWidth="1"/>
    <col min="12018" max="12018" width="12.7109375" style="1" customWidth="1"/>
    <col min="12019" max="12019" width="10.85546875" style="1" customWidth="1"/>
    <col min="12020" max="12020" width="10.42578125" style="1" customWidth="1"/>
    <col min="12021" max="12021" width="12.140625" style="1" customWidth="1"/>
    <col min="12022" max="12022" width="10" style="1" customWidth="1"/>
    <col min="12023" max="12023" width="9.28515625" style="1" customWidth="1"/>
    <col min="12024" max="12024" width="12.28515625" style="1" bestFit="1" customWidth="1"/>
    <col min="12025" max="12025" width="28.7109375" style="1" customWidth="1"/>
    <col min="12026" max="12027" width="11.5703125" style="1" bestFit="1" customWidth="1"/>
    <col min="12028" max="12032" width="11.42578125" style="1"/>
    <col min="12033" max="12033" width="23.5703125" style="1" customWidth="1"/>
    <col min="12034" max="12040" width="11.42578125" style="1"/>
    <col min="12041" max="12041" width="27" style="1" customWidth="1"/>
    <col min="12042" max="12048" width="11.42578125" style="1"/>
    <col min="12049" max="12049" width="35.5703125" style="1" customWidth="1"/>
    <col min="12050" max="12272" width="11.42578125" style="1"/>
    <col min="12273" max="12273" width="34.42578125" style="1" customWidth="1"/>
    <col min="12274" max="12274" width="12.7109375" style="1" customWidth="1"/>
    <col min="12275" max="12275" width="10.85546875" style="1" customWidth="1"/>
    <col min="12276" max="12276" width="10.42578125" style="1" customWidth="1"/>
    <col min="12277" max="12277" width="12.140625" style="1" customWidth="1"/>
    <col min="12278" max="12278" width="10" style="1" customWidth="1"/>
    <col min="12279" max="12279" width="9.28515625" style="1" customWidth="1"/>
    <col min="12280" max="12280" width="12.28515625" style="1" bestFit="1" customWidth="1"/>
    <col min="12281" max="12281" width="28.7109375" style="1" customWidth="1"/>
    <col min="12282" max="12283" width="11.5703125" style="1" bestFit="1" customWidth="1"/>
    <col min="12284" max="12288" width="11.42578125" style="1"/>
    <col min="12289" max="12289" width="23.5703125" style="1" customWidth="1"/>
    <col min="12290" max="12296" width="11.42578125" style="1"/>
    <col min="12297" max="12297" width="27" style="1" customWidth="1"/>
    <col min="12298" max="12304" width="11.42578125" style="1"/>
    <col min="12305" max="12305" width="35.5703125" style="1" customWidth="1"/>
    <col min="12306" max="12528" width="11.42578125" style="1"/>
    <col min="12529" max="12529" width="34.42578125" style="1" customWidth="1"/>
    <col min="12530" max="12530" width="12.7109375" style="1" customWidth="1"/>
    <col min="12531" max="12531" width="10.85546875" style="1" customWidth="1"/>
    <col min="12532" max="12532" width="10.42578125" style="1" customWidth="1"/>
    <col min="12533" max="12533" width="12.140625" style="1" customWidth="1"/>
    <col min="12534" max="12534" width="10" style="1" customWidth="1"/>
    <col min="12535" max="12535" width="9.28515625" style="1" customWidth="1"/>
    <col min="12536" max="12536" width="12.28515625" style="1" bestFit="1" customWidth="1"/>
    <col min="12537" max="12537" width="28.7109375" style="1" customWidth="1"/>
    <col min="12538" max="12539" width="11.5703125" style="1" bestFit="1" customWidth="1"/>
    <col min="12540" max="12544" width="11.42578125" style="1"/>
    <col min="12545" max="12545" width="23.5703125" style="1" customWidth="1"/>
    <col min="12546" max="12552" width="11.42578125" style="1"/>
    <col min="12553" max="12553" width="27" style="1" customWidth="1"/>
    <col min="12554" max="12560" width="11.42578125" style="1"/>
    <col min="12561" max="12561" width="35.5703125" style="1" customWidth="1"/>
    <col min="12562" max="12784" width="11.42578125" style="1"/>
    <col min="12785" max="12785" width="34.42578125" style="1" customWidth="1"/>
    <col min="12786" max="12786" width="12.7109375" style="1" customWidth="1"/>
    <col min="12787" max="12787" width="10.85546875" style="1" customWidth="1"/>
    <col min="12788" max="12788" width="10.42578125" style="1" customWidth="1"/>
    <col min="12789" max="12789" width="12.140625" style="1" customWidth="1"/>
    <col min="12790" max="12790" width="10" style="1" customWidth="1"/>
    <col min="12791" max="12791" width="9.28515625" style="1" customWidth="1"/>
    <col min="12792" max="12792" width="12.28515625" style="1" bestFit="1" customWidth="1"/>
    <col min="12793" max="12793" width="28.7109375" style="1" customWidth="1"/>
    <col min="12794" max="12795" width="11.5703125" style="1" bestFit="1" customWidth="1"/>
    <col min="12796" max="12800" width="11.42578125" style="1"/>
    <col min="12801" max="12801" width="23.5703125" style="1" customWidth="1"/>
    <col min="12802" max="12808" width="11.42578125" style="1"/>
    <col min="12809" max="12809" width="27" style="1" customWidth="1"/>
    <col min="12810" max="12816" width="11.42578125" style="1"/>
    <col min="12817" max="12817" width="35.5703125" style="1" customWidth="1"/>
    <col min="12818" max="13040" width="11.42578125" style="1"/>
    <col min="13041" max="13041" width="34.42578125" style="1" customWidth="1"/>
    <col min="13042" max="13042" width="12.7109375" style="1" customWidth="1"/>
    <col min="13043" max="13043" width="10.85546875" style="1" customWidth="1"/>
    <col min="13044" max="13044" width="10.42578125" style="1" customWidth="1"/>
    <col min="13045" max="13045" width="12.140625" style="1" customWidth="1"/>
    <col min="13046" max="13046" width="10" style="1" customWidth="1"/>
    <col min="13047" max="13047" width="9.28515625" style="1" customWidth="1"/>
    <col min="13048" max="13048" width="12.28515625" style="1" bestFit="1" customWidth="1"/>
    <col min="13049" max="13049" width="28.7109375" style="1" customWidth="1"/>
    <col min="13050" max="13051" width="11.5703125" style="1" bestFit="1" customWidth="1"/>
    <col min="13052" max="13056" width="11.42578125" style="1"/>
    <col min="13057" max="13057" width="23.5703125" style="1" customWidth="1"/>
    <col min="13058" max="13064" width="11.42578125" style="1"/>
    <col min="13065" max="13065" width="27" style="1" customWidth="1"/>
    <col min="13066" max="13072" width="11.42578125" style="1"/>
    <col min="13073" max="13073" width="35.5703125" style="1" customWidth="1"/>
    <col min="13074" max="13296" width="11.42578125" style="1"/>
    <col min="13297" max="13297" width="34.42578125" style="1" customWidth="1"/>
    <col min="13298" max="13298" width="12.7109375" style="1" customWidth="1"/>
    <col min="13299" max="13299" width="10.85546875" style="1" customWidth="1"/>
    <col min="13300" max="13300" width="10.42578125" style="1" customWidth="1"/>
    <col min="13301" max="13301" width="12.140625" style="1" customWidth="1"/>
    <col min="13302" max="13302" width="10" style="1" customWidth="1"/>
    <col min="13303" max="13303" width="9.28515625" style="1" customWidth="1"/>
    <col min="13304" max="13304" width="12.28515625" style="1" bestFit="1" customWidth="1"/>
    <col min="13305" max="13305" width="28.7109375" style="1" customWidth="1"/>
    <col min="13306" max="13307" width="11.5703125" style="1" bestFit="1" customWidth="1"/>
    <col min="13308" max="13312" width="11.42578125" style="1"/>
    <col min="13313" max="13313" width="23.5703125" style="1" customWidth="1"/>
    <col min="13314" max="13320" width="11.42578125" style="1"/>
    <col min="13321" max="13321" width="27" style="1" customWidth="1"/>
    <col min="13322" max="13328" width="11.42578125" style="1"/>
    <col min="13329" max="13329" width="35.5703125" style="1" customWidth="1"/>
    <col min="13330" max="13552" width="11.42578125" style="1"/>
    <col min="13553" max="13553" width="34.42578125" style="1" customWidth="1"/>
    <col min="13554" max="13554" width="12.7109375" style="1" customWidth="1"/>
    <col min="13555" max="13555" width="10.85546875" style="1" customWidth="1"/>
    <col min="13556" max="13556" width="10.42578125" style="1" customWidth="1"/>
    <col min="13557" max="13557" width="12.140625" style="1" customWidth="1"/>
    <col min="13558" max="13558" width="10" style="1" customWidth="1"/>
    <col min="13559" max="13559" width="9.28515625" style="1" customWidth="1"/>
    <col min="13560" max="13560" width="12.28515625" style="1" bestFit="1" customWidth="1"/>
    <col min="13561" max="13561" width="28.7109375" style="1" customWidth="1"/>
    <col min="13562" max="13563" width="11.5703125" style="1" bestFit="1" customWidth="1"/>
    <col min="13564" max="13568" width="11.42578125" style="1"/>
    <col min="13569" max="13569" width="23.5703125" style="1" customWidth="1"/>
    <col min="13570" max="13576" width="11.42578125" style="1"/>
    <col min="13577" max="13577" width="27" style="1" customWidth="1"/>
    <col min="13578" max="13584" width="11.42578125" style="1"/>
    <col min="13585" max="13585" width="35.5703125" style="1" customWidth="1"/>
    <col min="13586" max="13808" width="11.42578125" style="1"/>
    <col min="13809" max="13809" width="34.42578125" style="1" customWidth="1"/>
    <col min="13810" max="13810" width="12.7109375" style="1" customWidth="1"/>
    <col min="13811" max="13811" width="10.85546875" style="1" customWidth="1"/>
    <col min="13812" max="13812" width="10.42578125" style="1" customWidth="1"/>
    <col min="13813" max="13813" width="12.140625" style="1" customWidth="1"/>
    <col min="13814" max="13814" width="10" style="1" customWidth="1"/>
    <col min="13815" max="13815" width="9.28515625" style="1" customWidth="1"/>
    <col min="13816" max="13816" width="12.28515625" style="1" bestFit="1" customWidth="1"/>
    <col min="13817" max="13817" width="28.7109375" style="1" customWidth="1"/>
    <col min="13818" max="13819" width="11.5703125" style="1" bestFit="1" customWidth="1"/>
    <col min="13820" max="13824" width="11.42578125" style="1"/>
    <col min="13825" max="13825" width="23.5703125" style="1" customWidth="1"/>
    <col min="13826" max="13832" width="11.42578125" style="1"/>
    <col min="13833" max="13833" width="27" style="1" customWidth="1"/>
    <col min="13834" max="13840" width="11.42578125" style="1"/>
    <col min="13841" max="13841" width="35.5703125" style="1" customWidth="1"/>
    <col min="13842" max="14064" width="11.42578125" style="1"/>
    <col min="14065" max="14065" width="34.42578125" style="1" customWidth="1"/>
    <col min="14066" max="14066" width="12.7109375" style="1" customWidth="1"/>
    <col min="14067" max="14067" width="10.85546875" style="1" customWidth="1"/>
    <col min="14068" max="14068" width="10.42578125" style="1" customWidth="1"/>
    <col min="14069" max="14069" width="12.140625" style="1" customWidth="1"/>
    <col min="14070" max="14070" width="10" style="1" customWidth="1"/>
    <col min="14071" max="14071" width="9.28515625" style="1" customWidth="1"/>
    <col min="14072" max="14072" width="12.28515625" style="1" bestFit="1" customWidth="1"/>
    <col min="14073" max="14073" width="28.7109375" style="1" customWidth="1"/>
    <col min="14074" max="14075" width="11.5703125" style="1" bestFit="1" customWidth="1"/>
    <col min="14076" max="14080" width="11.42578125" style="1"/>
    <col min="14081" max="14081" width="23.5703125" style="1" customWidth="1"/>
    <col min="14082" max="14088" width="11.42578125" style="1"/>
    <col min="14089" max="14089" width="27" style="1" customWidth="1"/>
    <col min="14090" max="14096" width="11.42578125" style="1"/>
    <col min="14097" max="14097" width="35.5703125" style="1" customWidth="1"/>
    <col min="14098" max="14320" width="11.42578125" style="1"/>
    <col min="14321" max="14321" width="34.42578125" style="1" customWidth="1"/>
    <col min="14322" max="14322" width="12.7109375" style="1" customWidth="1"/>
    <col min="14323" max="14323" width="10.85546875" style="1" customWidth="1"/>
    <col min="14324" max="14324" width="10.42578125" style="1" customWidth="1"/>
    <col min="14325" max="14325" width="12.140625" style="1" customWidth="1"/>
    <col min="14326" max="14326" width="10" style="1" customWidth="1"/>
    <col min="14327" max="14327" width="9.28515625" style="1" customWidth="1"/>
    <col min="14328" max="14328" width="12.28515625" style="1" bestFit="1" customWidth="1"/>
    <col min="14329" max="14329" width="28.7109375" style="1" customWidth="1"/>
    <col min="14330" max="14331" width="11.5703125" style="1" bestFit="1" customWidth="1"/>
    <col min="14332" max="14336" width="11.42578125" style="1"/>
    <col min="14337" max="14337" width="23.5703125" style="1" customWidth="1"/>
    <col min="14338" max="14344" width="11.42578125" style="1"/>
    <col min="14345" max="14345" width="27" style="1" customWidth="1"/>
    <col min="14346" max="14352" width="11.42578125" style="1"/>
    <col min="14353" max="14353" width="35.5703125" style="1" customWidth="1"/>
    <col min="14354" max="14576" width="11.42578125" style="1"/>
    <col min="14577" max="14577" width="34.42578125" style="1" customWidth="1"/>
    <col min="14578" max="14578" width="12.7109375" style="1" customWidth="1"/>
    <col min="14579" max="14579" width="10.85546875" style="1" customWidth="1"/>
    <col min="14580" max="14580" width="10.42578125" style="1" customWidth="1"/>
    <col min="14581" max="14581" width="12.140625" style="1" customWidth="1"/>
    <col min="14582" max="14582" width="10" style="1" customWidth="1"/>
    <col min="14583" max="14583" width="9.28515625" style="1" customWidth="1"/>
    <col min="14584" max="14584" width="12.28515625" style="1" bestFit="1" customWidth="1"/>
    <col min="14585" max="14585" width="28.7109375" style="1" customWidth="1"/>
    <col min="14586" max="14587" width="11.5703125" style="1" bestFit="1" customWidth="1"/>
    <col min="14588" max="14592" width="11.42578125" style="1"/>
    <col min="14593" max="14593" width="23.5703125" style="1" customWidth="1"/>
    <col min="14594" max="14600" width="11.42578125" style="1"/>
    <col min="14601" max="14601" width="27" style="1" customWidth="1"/>
    <col min="14602" max="14608" width="11.42578125" style="1"/>
    <col min="14609" max="14609" width="35.5703125" style="1" customWidth="1"/>
    <col min="14610" max="14832" width="11.42578125" style="1"/>
    <col min="14833" max="14833" width="34.42578125" style="1" customWidth="1"/>
    <col min="14834" max="14834" width="12.7109375" style="1" customWidth="1"/>
    <col min="14835" max="14835" width="10.85546875" style="1" customWidth="1"/>
    <col min="14836" max="14836" width="10.42578125" style="1" customWidth="1"/>
    <col min="14837" max="14837" width="12.140625" style="1" customWidth="1"/>
    <col min="14838" max="14838" width="10" style="1" customWidth="1"/>
    <col min="14839" max="14839" width="9.28515625" style="1" customWidth="1"/>
    <col min="14840" max="14840" width="12.28515625" style="1" bestFit="1" customWidth="1"/>
    <col min="14841" max="14841" width="28.7109375" style="1" customWidth="1"/>
    <col min="14842" max="14843" width="11.5703125" style="1" bestFit="1" customWidth="1"/>
    <col min="14844" max="14848" width="11.42578125" style="1"/>
    <col min="14849" max="14849" width="23.5703125" style="1" customWidth="1"/>
    <col min="14850" max="14856" width="11.42578125" style="1"/>
    <col min="14857" max="14857" width="27" style="1" customWidth="1"/>
    <col min="14858" max="14864" width="11.42578125" style="1"/>
    <col min="14865" max="14865" width="35.5703125" style="1" customWidth="1"/>
    <col min="14866" max="15088" width="11.42578125" style="1"/>
    <col min="15089" max="15089" width="34.42578125" style="1" customWidth="1"/>
    <col min="15090" max="15090" width="12.7109375" style="1" customWidth="1"/>
    <col min="15091" max="15091" width="10.85546875" style="1" customWidth="1"/>
    <col min="15092" max="15092" width="10.42578125" style="1" customWidth="1"/>
    <col min="15093" max="15093" width="12.140625" style="1" customWidth="1"/>
    <col min="15094" max="15094" width="10" style="1" customWidth="1"/>
    <col min="15095" max="15095" width="9.28515625" style="1" customWidth="1"/>
    <col min="15096" max="15096" width="12.28515625" style="1" bestFit="1" customWidth="1"/>
    <col min="15097" max="15097" width="28.7109375" style="1" customWidth="1"/>
    <col min="15098" max="15099" width="11.5703125" style="1" bestFit="1" customWidth="1"/>
    <col min="15100" max="15104" width="11.42578125" style="1"/>
    <col min="15105" max="15105" width="23.5703125" style="1" customWidth="1"/>
    <col min="15106" max="15112" width="11.42578125" style="1"/>
    <col min="15113" max="15113" width="27" style="1" customWidth="1"/>
    <col min="15114" max="15120" width="11.42578125" style="1"/>
    <col min="15121" max="15121" width="35.5703125" style="1" customWidth="1"/>
    <col min="15122" max="15344" width="11.42578125" style="1"/>
    <col min="15345" max="15345" width="34.42578125" style="1" customWidth="1"/>
    <col min="15346" max="15346" width="12.7109375" style="1" customWidth="1"/>
    <col min="15347" max="15347" width="10.85546875" style="1" customWidth="1"/>
    <col min="15348" max="15348" width="10.42578125" style="1" customWidth="1"/>
    <col min="15349" max="15349" width="12.140625" style="1" customWidth="1"/>
    <col min="15350" max="15350" width="10" style="1" customWidth="1"/>
    <col min="15351" max="15351" width="9.28515625" style="1" customWidth="1"/>
    <col min="15352" max="15352" width="12.28515625" style="1" bestFit="1" customWidth="1"/>
    <col min="15353" max="15353" width="28.7109375" style="1" customWidth="1"/>
    <col min="15354" max="15355" width="11.5703125" style="1" bestFit="1" customWidth="1"/>
    <col min="15356" max="15360" width="11.42578125" style="1"/>
    <col min="15361" max="15361" width="23.5703125" style="1" customWidth="1"/>
    <col min="15362" max="15368" width="11.42578125" style="1"/>
    <col min="15369" max="15369" width="27" style="1" customWidth="1"/>
    <col min="15370" max="15376" width="11.42578125" style="1"/>
    <col min="15377" max="15377" width="35.5703125" style="1" customWidth="1"/>
    <col min="15378" max="15600" width="11.42578125" style="1"/>
    <col min="15601" max="15601" width="34.42578125" style="1" customWidth="1"/>
    <col min="15602" max="15602" width="12.7109375" style="1" customWidth="1"/>
    <col min="15603" max="15603" width="10.85546875" style="1" customWidth="1"/>
    <col min="15604" max="15604" width="10.42578125" style="1" customWidth="1"/>
    <col min="15605" max="15605" width="12.140625" style="1" customWidth="1"/>
    <col min="15606" max="15606" width="10" style="1" customWidth="1"/>
    <col min="15607" max="15607" width="9.28515625" style="1" customWidth="1"/>
    <col min="15608" max="15608" width="12.28515625" style="1" bestFit="1" customWidth="1"/>
    <col min="15609" max="15609" width="28.7109375" style="1" customWidth="1"/>
    <col min="15610" max="15611" width="11.5703125" style="1" bestFit="1" customWidth="1"/>
    <col min="15612" max="15616" width="11.42578125" style="1"/>
    <col min="15617" max="15617" width="23.5703125" style="1" customWidth="1"/>
    <col min="15618" max="15624" width="11.42578125" style="1"/>
    <col min="15625" max="15625" width="27" style="1" customWidth="1"/>
    <col min="15626" max="15632" width="11.42578125" style="1"/>
    <col min="15633" max="15633" width="35.5703125" style="1" customWidth="1"/>
    <col min="15634" max="15856" width="11.42578125" style="1"/>
    <col min="15857" max="15857" width="34.42578125" style="1" customWidth="1"/>
    <col min="15858" max="15858" width="12.7109375" style="1" customWidth="1"/>
    <col min="15859" max="15859" width="10.85546875" style="1" customWidth="1"/>
    <col min="15860" max="15860" width="10.42578125" style="1" customWidth="1"/>
    <col min="15861" max="15861" width="12.140625" style="1" customWidth="1"/>
    <col min="15862" max="15862" width="10" style="1" customWidth="1"/>
    <col min="15863" max="15863" width="9.28515625" style="1" customWidth="1"/>
    <col min="15864" max="15864" width="12.28515625" style="1" bestFit="1" customWidth="1"/>
    <col min="15865" max="15865" width="28.7109375" style="1" customWidth="1"/>
    <col min="15866" max="15867" width="11.5703125" style="1" bestFit="1" customWidth="1"/>
    <col min="15868" max="15872" width="11.42578125" style="1"/>
    <col min="15873" max="15873" width="23.5703125" style="1" customWidth="1"/>
    <col min="15874" max="15880" width="11.42578125" style="1"/>
    <col min="15881" max="15881" width="27" style="1" customWidth="1"/>
    <col min="15882" max="15888" width="11.42578125" style="1"/>
    <col min="15889" max="15889" width="35.5703125" style="1" customWidth="1"/>
    <col min="15890" max="16112" width="11.42578125" style="1"/>
    <col min="16113" max="16113" width="34.42578125" style="1" customWidth="1"/>
    <col min="16114" max="16114" width="12.7109375" style="1" customWidth="1"/>
    <col min="16115" max="16115" width="10.85546875" style="1" customWidth="1"/>
    <col min="16116" max="16116" width="10.42578125" style="1" customWidth="1"/>
    <col min="16117" max="16117" width="12.140625" style="1" customWidth="1"/>
    <col min="16118" max="16118" width="10" style="1" customWidth="1"/>
    <col min="16119" max="16119" width="9.28515625" style="1" customWidth="1"/>
    <col min="16120" max="16120" width="12.28515625" style="1" bestFit="1" customWidth="1"/>
    <col min="16121" max="16121" width="28.7109375" style="1" customWidth="1"/>
    <col min="16122" max="16123" width="11.5703125" style="1" bestFit="1" customWidth="1"/>
    <col min="16124" max="16128" width="11.42578125" style="1"/>
    <col min="16129" max="16129" width="23.5703125" style="1" customWidth="1"/>
    <col min="16130" max="16136" width="11.42578125" style="1"/>
    <col min="16137" max="16137" width="27" style="1" customWidth="1"/>
    <col min="16138" max="16144" width="11.42578125" style="1"/>
    <col min="16145" max="16145" width="35.5703125" style="1" customWidth="1"/>
    <col min="16146" max="16380" width="11.42578125" style="1"/>
    <col min="16381" max="16384" width="11.42578125" style="1" customWidth="1"/>
  </cols>
  <sheetData>
    <row r="1" spans="1:7" ht="24.75" customHeight="1">
      <c r="A1" s="1551" t="s">
        <v>152</v>
      </c>
      <c r="B1" s="1551"/>
      <c r="C1" s="1551"/>
      <c r="D1" s="1551"/>
      <c r="E1" s="1551"/>
      <c r="F1" s="1551"/>
      <c r="G1" s="1551"/>
    </row>
    <row r="2" spans="1:7">
      <c r="A2" s="1491" t="s">
        <v>52</v>
      </c>
      <c r="B2" s="1491"/>
      <c r="C2" s="1491"/>
      <c r="D2" s="1491"/>
      <c r="E2" s="1491"/>
      <c r="F2" s="1491"/>
      <c r="G2" s="1491"/>
    </row>
    <row r="3" spans="1:7">
      <c r="A3" s="1492" t="s">
        <v>2</v>
      </c>
      <c r="B3" s="1492"/>
      <c r="C3" s="1492"/>
      <c r="D3" s="1492"/>
      <c r="E3" s="1492"/>
      <c r="F3" s="1492"/>
      <c r="G3" s="1492"/>
    </row>
    <row r="4" spans="1:7" ht="4.5" customHeight="1">
      <c r="A4" s="226"/>
      <c r="B4" s="6"/>
      <c r="C4" s="6"/>
      <c r="D4" s="6"/>
      <c r="E4" s="6"/>
      <c r="F4" s="6"/>
      <c r="G4" s="6"/>
    </row>
    <row r="5" spans="1:7">
      <c r="A5" s="1509" t="s">
        <v>3</v>
      </c>
      <c r="B5" s="1496" t="s">
        <v>4</v>
      </c>
      <c r="C5" s="1497"/>
      <c r="D5" s="1488"/>
      <c r="E5" s="1487" t="s">
        <v>5</v>
      </c>
      <c r="F5" s="1497"/>
      <c r="G5" s="1498"/>
    </row>
    <row r="6" spans="1:7" ht="12.75" customHeight="1">
      <c r="A6" s="1552"/>
      <c r="B6" s="1509" t="s">
        <v>6</v>
      </c>
      <c r="C6" s="1501" t="s">
        <v>7</v>
      </c>
      <c r="D6" s="1488"/>
      <c r="E6" s="1487" t="s">
        <v>8</v>
      </c>
      <c r="F6" s="1488"/>
      <c r="G6" s="9">
        <v>2022</v>
      </c>
    </row>
    <row r="7" spans="1:7" ht="24" customHeight="1">
      <c r="A7" s="1500"/>
      <c r="B7" s="1500"/>
      <c r="C7" s="11" t="s">
        <v>10</v>
      </c>
      <c r="D7" s="12" t="s">
        <v>11</v>
      </c>
      <c r="E7" s="12" t="s">
        <v>12</v>
      </c>
      <c r="F7" s="11" t="s">
        <v>13</v>
      </c>
      <c r="G7" s="13" t="s">
        <v>14</v>
      </c>
    </row>
    <row r="8" spans="1:7">
      <c r="A8" s="227" t="s">
        <v>15</v>
      </c>
      <c r="B8" s="16">
        <f>B10+B18+B30+B33+B52+B56</f>
        <v>87443895768.76001</v>
      </c>
      <c r="C8" s="16">
        <f>C10+C18+C30+C33+C52+C56</f>
        <v>88548441242</v>
      </c>
      <c r="D8" s="16">
        <f>D10+D18+D30+D33+D52+D56</f>
        <v>94868688836.469986</v>
      </c>
      <c r="E8" s="16">
        <f>D8-C8</f>
        <v>6320247594.469986</v>
      </c>
      <c r="F8" s="17">
        <f>(D8*100/C8)-100</f>
        <v>7.1376158697101744</v>
      </c>
      <c r="G8" s="18">
        <f>(D8/1.0432)/B8*100-100</f>
        <v>3.9981998622670005</v>
      </c>
    </row>
    <row r="9" spans="1:7" ht="3.75" customHeight="1">
      <c r="A9" s="55"/>
      <c r="B9" s="128"/>
      <c r="C9" s="128"/>
      <c r="D9" s="128"/>
      <c r="E9" s="228"/>
      <c r="F9" s="28"/>
      <c r="G9" s="18"/>
    </row>
    <row r="10" spans="1:7" s="231" customFormat="1">
      <c r="A10" s="55" t="s">
        <v>153</v>
      </c>
      <c r="B10" s="229">
        <f>B11+B12+B13+B14+B15+B16</f>
        <v>27786766397</v>
      </c>
      <c r="C10" s="229">
        <f>C11+C12+C13+C14+C15+C16</f>
        <v>29332113582</v>
      </c>
      <c r="D10" s="229">
        <f>D11+D12+D13+D14+D15+D16</f>
        <v>28521916436</v>
      </c>
      <c r="E10" s="229">
        <f>SUM(E11:E16)</f>
        <v>-810197146</v>
      </c>
      <c r="F10" s="230">
        <f>(D10*100/C10)-100</f>
        <v>-2.7621505819382435</v>
      </c>
      <c r="G10" s="18">
        <f t="shared" ref="G10:G16" si="0">(D10/1.0432)/B10*100-100</f>
        <v>-1.6049808064277613</v>
      </c>
    </row>
    <row r="11" spans="1:7" s="231" customFormat="1">
      <c r="A11" s="47" t="s">
        <v>154</v>
      </c>
      <c r="B11" s="53">
        <f>'[25]INGR 10'!B9</f>
        <v>22884721488</v>
      </c>
      <c r="C11" s="53">
        <f>'[25]INGR 10'!C9</f>
        <v>23998223874</v>
      </c>
      <c r="D11" s="53">
        <f>'[25]INGR 10'!D9</f>
        <v>23459760183</v>
      </c>
      <c r="E11" s="53">
        <f t="shared" ref="E11:E16" si="1">D11-C11</f>
        <v>-538463691</v>
      </c>
      <c r="F11" s="232">
        <f>(D11*100/C11)-100</f>
        <v>-2.2437647628722175</v>
      </c>
      <c r="G11" s="34">
        <f t="shared" si="0"/>
        <v>-1.7323979302980064</v>
      </c>
    </row>
    <row r="12" spans="1:7" s="231" customFormat="1">
      <c r="A12" s="47" t="s">
        <v>155</v>
      </c>
      <c r="B12" s="53">
        <f>'[25]INGR 10'!B10</f>
        <v>1571153384</v>
      </c>
      <c r="C12" s="53">
        <f>'[25]INGR 10'!C10</f>
        <v>1712502571</v>
      </c>
      <c r="D12" s="53">
        <f>'[25]INGR 10'!D10</f>
        <v>1640070077</v>
      </c>
      <c r="E12" s="53">
        <f t="shared" si="1"/>
        <v>-72432494</v>
      </c>
      <c r="F12" s="232">
        <f t="shared" ref="F12:F28" si="2">(D12*100/C12)-100</f>
        <v>-4.2296283361317109</v>
      </c>
      <c r="G12" s="34">
        <f t="shared" si="0"/>
        <v>6.3627181093579566E-2</v>
      </c>
    </row>
    <row r="13" spans="1:7" s="231" customFormat="1">
      <c r="A13" s="47" t="s">
        <v>156</v>
      </c>
      <c r="B13" s="53">
        <f>'[25]INGR 10'!B11</f>
        <v>310711657</v>
      </c>
      <c r="C13" s="53">
        <f>'[25]INGR 10'!C11</f>
        <v>328570015</v>
      </c>
      <c r="D13" s="53">
        <f>'[25]INGR 10'!D11</f>
        <v>312863520</v>
      </c>
      <c r="E13" s="53">
        <f t="shared" si="1"/>
        <v>-15706495</v>
      </c>
      <c r="F13" s="232">
        <f t="shared" si="2"/>
        <v>-4.7802581741976695</v>
      </c>
      <c r="G13" s="34">
        <f t="shared" si="0"/>
        <v>-3.4772244359588598</v>
      </c>
    </row>
    <row r="14" spans="1:7" s="231" customFormat="1">
      <c r="A14" s="47" t="s">
        <v>157</v>
      </c>
      <c r="B14" s="53">
        <f>'[25]INGR 10'!B12</f>
        <v>1077712408</v>
      </c>
      <c r="C14" s="53">
        <f>'[25]INGR 10'!C12</f>
        <v>1289178724</v>
      </c>
      <c r="D14" s="53">
        <f>'[25]INGR 10'!D12</f>
        <v>1214792480</v>
      </c>
      <c r="E14" s="53">
        <f t="shared" si="1"/>
        <v>-74386244</v>
      </c>
      <c r="F14" s="232">
        <f t="shared" si="2"/>
        <v>-5.7700489943859736</v>
      </c>
      <c r="G14" s="34">
        <f t="shared" si="0"/>
        <v>8.051707282720443</v>
      </c>
    </row>
    <row r="15" spans="1:7" s="231" customFormat="1">
      <c r="A15" s="47" t="s">
        <v>158</v>
      </c>
      <c r="B15" s="53">
        <f>'[25]INGR 10'!B13</f>
        <v>452857134</v>
      </c>
      <c r="C15" s="53">
        <f>'[25]INGR 10'!C13</f>
        <v>656156108</v>
      </c>
      <c r="D15" s="53">
        <f>'[25]INGR 10'!D13</f>
        <v>561067208</v>
      </c>
      <c r="E15" s="53">
        <f t="shared" si="1"/>
        <v>-95088900</v>
      </c>
      <c r="F15" s="232">
        <f t="shared" si="2"/>
        <v>-14.491810537257095</v>
      </c>
      <c r="G15" s="34">
        <f t="shared" si="0"/>
        <v>18.764349587258849</v>
      </c>
    </row>
    <row r="16" spans="1:7" s="231" customFormat="1">
      <c r="A16" s="47" t="s">
        <v>159</v>
      </c>
      <c r="B16" s="53">
        <f>'[25]INGR 10'!B14</f>
        <v>1489610326</v>
      </c>
      <c r="C16" s="53">
        <f>'[25]INGR 10'!C14</f>
        <v>1347482290</v>
      </c>
      <c r="D16" s="53">
        <f>'[25]INGR 10'!D14</f>
        <v>1333362968</v>
      </c>
      <c r="E16" s="53">
        <f t="shared" si="1"/>
        <v>-14119322</v>
      </c>
      <c r="F16" s="232">
        <f>(D16*100/C16)-100</f>
        <v>-1.047829875374461</v>
      </c>
      <c r="G16" s="34">
        <f t="shared" si="0"/>
        <v>-14.195880992357885</v>
      </c>
    </row>
    <row r="17" spans="1:7" s="231" customFormat="1" ht="1.5" customHeight="1">
      <c r="A17" s="47"/>
      <c r="B17" s="53"/>
      <c r="C17" s="53"/>
      <c r="D17" s="233"/>
      <c r="E17" s="53"/>
      <c r="F17" s="232"/>
      <c r="G17" s="18"/>
    </row>
    <row r="18" spans="1:7" s="231" customFormat="1">
      <c r="A18" s="55" t="s">
        <v>55</v>
      </c>
      <c r="B18" s="229">
        <f>SUM(B19:B28)-B21</f>
        <v>48879624883.290001</v>
      </c>
      <c r="C18" s="229">
        <f>SUM(C19:C28)-C21</f>
        <v>52646113386</v>
      </c>
      <c r="D18" s="229">
        <f>SUM(D19:D28)-D21</f>
        <v>54967403466.229996</v>
      </c>
      <c r="E18" s="229">
        <f>SUM(E19:E28)-E21</f>
        <v>2321290080.2299991</v>
      </c>
      <c r="F18" s="230">
        <f>(D18*100/C18)-100</f>
        <v>4.4092335234898741</v>
      </c>
      <c r="G18" s="18">
        <f t="shared" ref="G18:G28" si="3">(D18/1.0432)/B18*100-100</f>
        <v>7.7977707204942419</v>
      </c>
    </row>
    <row r="19" spans="1:7" s="231" customFormat="1" ht="22.5">
      <c r="A19" s="47" t="s">
        <v>160</v>
      </c>
      <c r="B19" s="53">
        <f>'[25]INGR 11'!B9</f>
        <v>27408487509.799999</v>
      </c>
      <c r="C19" s="53">
        <f>'[25]INGR 11'!C9</f>
        <v>28092953750</v>
      </c>
      <c r="D19" s="53">
        <f>'[25]INGR 11'!D9</f>
        <v>30237719736.869999</v>
      </c>
      <c r="E19" s="53">
        <f>D19-C19</f>
        <v>2144765986.8699989</v>
      </c>
      <c r="F19" s="232">
        <f>(D19*100/C19)-100</f>
        <v>7.6345335771963789</v>
      </c>
      <c r="G19" s="34">
        <f t="shared" si="3"/>
        <v>5.7538991012554561</v>
      </c>
    </row>
    <row r="20" spans="1:7" s="231" customFormat="1">
      <c r="A20" s="47" t="s">
        <v>161</v>
      </c>
      <c r="B20" s="53">
        <f>'[25]INGR 11'!B10</f>
        <v>5486273730.1400003</v>
      </c>
      <c r="C20" s="53">
        <f>'[25]INGR 11'!C10</f>
        <v>5781790893</v>
      </c>
      <c r="D20" s="53">
        <f>'[25]INGR 11'!D10</f>
        <v>5910626812.0100002</v>
      </c>
      <c r="E20" s="53">
        <f>D20-C20</f>
        <v>128835919.01000023</v>
      </c>
      <c r="F20" s="232">
        <f t="shared" si="2"/>
        <v>2.2283047137865424</v>
      </c>
      <c r="G20" s="34">
        <f t="shared" si="3"/>
        <v>3.2734032234055661</v>
      </c>
    </row>
    <row r="21" spans="1:7" s="231" customFormat="1">
      <c r="A21" s="47" t="s">
        <v>162</v>
      </c>
      <c r="B21" s="234">
        <f>B22+B23</f>
        <v>8466835586</v>
      </c>
      <c r="C21" s="234">
        <f>C22+C23</f>
        <v>9858301338</v>
      </c>
      <c r="D21" s="234">
        <f>D22+D23</f>
        <v>9858301338</v>
      </c>
      <c r="E21" s="234">
        <f>SUM(E22:E23)</f>
        <v>0</v>
      </c>
      <c r="F21" s="232">
        <f>(D21*100/C21)-100</f>
        <v>0</v>
      </c>
      <c r="G21" s="34">
        <f t="shared" si="3"/>
        <v>11.612640896856647</v>
      </c>
    </row>
    <row r="22" spans="1:7" s="231" customFormat="1">
      <c r="A22" s="235" t="s">
        <v>163</v>
      </c>
      <c r="B22" s="53">
        <f>'[25]INGR 11'!B12</f>
        <v>7440532199</v>
      </c>
      <c r="C22" s="53">
        <f>'[25]INGR 11'!C12</f>
        <v>8663332100</v>
      </c>
      <c r="D22" s="53">
        <f>'[25]INGR 11'!D12</f>
        <v>8663332100</v>
      </c>
      <c r="E22" s="53">
        <f t="shared" ref="E22:E28" si="4">D22-C22</f>
        <v>0</v>
      </c>
      <c r="F22" s="232">
        <f t="shared" si="2"/>
        <v>0</v>
      </c>
      <c r="G22" s="34">
        <f t="shared" si="3"/>
        <v>11.612640873701082</v>
      </c>
    </row>
    <row r="23" spans="1:7" s="231" customFormat="1">
      <c r="A23" s="235" t="s">
        <v>164</v>
      </c>
      <c r="B23" s="53">
        <f>'[25]INGR 11'!B13</f>
        <v>1026303387</v>
      </c>
      <c r="C23" s="53">
        <f>'[25]INGR 11'!C13</f>
        <v>1194969238</v>
      </c>
      <c r="D23" s="53">
        <f>'[25]INGR 11'!D13</f>
        <v>1194969238</v>
      </c>
      <c r="E23" s="53">
        <f t="shared" si="4"/>
        <v>0</v>
      </c>
      <c r="F23" s="232">
        <f t="shared" si="2"/>
        <v>0</v>
      </c>
      <c r="G23" s="34">
        <f t="shared" si="3"/>
        <v>11.612641064730795</v>
      </c>
    </row>
    <row r="24" spans="1:7" s="231" customFormat="1" ht="33.75">
      <c r="A24" s="47" t="s">
        <v>165</v>
      </c>
      <c r="B24" s="53">
        <f>'[25]INGR 11'!B14</f>
        <v>3106911401</v>
      </c>
      <c r="C24" s="53">
        <f>'[25]INGR 11'!C14</f>
        <v>3706711478</v>
      </c>
      <c r="D24" s="53">
        <f>'[25]INGR 11'!D14</f>
        <v>3698115307</v>
      </c>
      <c r="E24" s="53">
        <f t="shared" si="4"/>
        <v>-8596171</v>
      </c>
      <c r="F24" s="232">
        <f t="shared" si="2"/>
        <v>-0.23190828450015033</v>
      </c>
      <c r="G24" s="34">
        <f t="shared" si="3"/>
        <v>14.099568274333791</v>
      </c>
    </row>
    <row r="25" spans="1:7" s="231" customFormat="1">
      <c r="A25" s="47" t="s">
        <v>166</v>
      </c>
      <c r="B25" s="53">
        <f>'[25]INGR 11'!B15</f>
        <v>1748124089.02</v>
      </c>
      <c r="C25" s="53">
        <f>'[25]INGR 11'!C15</f>
        <v>1977449247</v>
      </c>
      <c r="D25" s="53">
        <f>'[25]INGR 11'!D15</f>
        <v>2071250362.3299999</v>
      </c>
      <c r="E25" s="53">
        <f t="shared" si="4"/>
        <v>93801115.329999924</v>
      </c>
      <c r="F25" s="232">
        <f>(D25*100/C25)-100</f>
        <v>4.7435409769583856</v>
      </c>
      <c r="G25" s="34">
        <f t="shared" si="3"/>
        <v>13.577619409112486</v>
      </c>
    </row>
    <row r="26" spans="1:7" s="231" customFormat="1" ht="22.5">
      <c r="A26" s="47" t="s">
        <v>167</v>
      </c>
      <c r="B26" s="53">
        <f>'[25]INGR 11'!B16</f>
        <v>179573544.33000001</v>
      </c>
      <c r="C26" s="53">
        <f>'[25]INGR 11'!C16</f>
        <v>184243341</v>
      </c>
      <c r="D26" s="53">
        <f>'[25]INGR 11'!D16</f>
        <v>189731818.02000001</v>
      </c>
      <c r="E26" s="53">
        <f t="shared" si="4"/>
        <v>5488477.0200000107</v>
      </c>
      <c r="F26" s="232">
        <f t="shared" si="2"/>
        <v>2.9789282967898458</v>
      </c>
      <c r="G26" s="34">
        <f t="shared" si="3"/>
        <v>1.2815257584672963</v>
      </c>
    </row>
    <row r="27" spans="1:7" s="231" customFormat="1" ht="21" customHeight="1">
      <c r="A27" s="47" t="s">
        <v>168</v>
      </c>
      <c r="B27" s="53">
        <f>'[25]INGR 11'!B17</f>
        <v>220007608</v>
      </c>
      <c r="C27" s="53">
        <f>'[25]INGR 11'!C17</f>
        <v>228367897</v>
      </c>
      <c r="D27" s="53">
        <f>'[25]INGR 11'!D17</f>
        <v>242008368</v>
      </c>
      <c r="E27" s="53">
        <f t="shared" si="4"/>
        <v>13640471</v>
      </c>
      <c r="F27" s="232">
        <f t="shared" si="2"/>
        <v>5.9730247461183268</v>
      </c>
      <c r="G27" s="34">
        <f t="shared" si="3"/>
        <v>5.4447849275078823</v>
      </c>
    </row>
    <row r="28" spans="1:7" s="231" customFormat="1" ht="22.5">
      <c r="A28" s="47" t="s">
        <v>169</v>
      </c>
      <c r="B28" s="53">
        <f>'[25]INGR 11'!B18</f>
        <v>2263411415</v>
      </c>
      <c r="C28" s="53">
        <f>'[25]INGR 11'!C18</f>
        <v>2816295442</v>
      </c>
      <c r="D28" s="53">
        <f>'[25]INGR 11'!D18</f>
        <v>2759649724</v>
      </c>
      <c r="E28" s="53">
        <f t="shared" si="4"/>
        <v>-56645718</v>
      </c>
      <c r="F28" s="232">
        <f t="shared" si="2"/>
        <v>-2.011355667989605</v>
      </c>
      <c r="G28" s="34">
        <f t="shared" si="3"/>
        <v>16.875338404479663</v>
      </c>
    </row>
    <row r="29" spans="1:7" s="231" customFormat="1" ht="1.5" customHeight="1">
      <c r="A29" s="47"/>
      <c r="B29" s="53"/>
      <c r="C29" s="53"/>
      <c r="D29" s="233"/>
      <c r="E29" s="53"/>
      <c r="F29" s="232"/>
      <c r="G29" s="34"/>
    </row>
    <row r="30" spans="1:7" s="236" customFormat="1" ht="12" customHeight="1">
      <c r="A30" s="55" t="s">
        <v>26</v>
      </c>
      <c r="B30" s="229">
        <v>4296259362.0699997</v>
      </c>
      <c r="C30" s="229">
        <v>2821631368</v>
      </c>
      <c r="D30" s="229">
        <v>6169681218.3400002</v>
      </c>
      <c r="E30" s="229">
        <f>D30-C30</f>
        <v>3348049850.3400002</v>
      </c>
      <c r="F30" s="230">
        <f>(D30*100/C30)-100</f>
        <v>118.65652927983751</v>
      </c>
      <c r="G30" s="18">
        <f>(D30/1.0432)/B30*100-100</f>
        <v>37.659014180236682</v>
      </c>
    </row>
    <row r="31" spans="1:7" s="231" customFormat="1" ht="0.75" customHeight="1">
      <c r="A31" s="47"/>
      <c r="B31" s="53"/>
      <c r="C31" s="53"/>
      <c r="D31" s="53"/>
      <c r="E31" s="53"/>
      <c r="F31" s="232"/>
      <c r="G31" s="34"/>
    </row>
    <row r="32" spans="1:7" s="231" customFormat="1" ht="0.75" hidden="1" customHeight="1">
      <c r="A32" s="47"/>
      <c r="B32" s="53"/>
      <c r="C32" s="53"/>
      <c r="D32" s="53"/>
      <c r="E32" s="53"/>
      <c r="F32" s="232"/>
      <c r="G32" s="34"/>
    </row>
    <row r="33" spans="1:7" s="231" customFormat="1">
      <c r="A33" s="55" t="s">
        <v>27</v>
      </c>
      <c r="B33" s="229">
        <f>B35+B36+B37+B42+B43+B44+B45+B46+B47+B48+B49+B50</f>
        <v>3716576608</v>
      </c>
      <c r="C33" s="229">
        <f>C35+C36+C37+C42+C43+C44+C45+C46+C47+C48+C49+C50</f>
        <v>952079699</v>
      </c>
      <c r="D33" s="229">
        <f>D35+D36+D37+D42+D43+D44+D45+D46+D47+D48+D49+D50</f>
        <v>2231221161.5100002</v>
      </c>
      <c r="E33" s="229">
        <f>D33-C33</f>
        <v>1279141462.5100002</v>
      </c>
      <c r="F33" s="230">
        <f>(D33*100/C33)-100</f>
        <v>134.35235136864318</v>
      </c>
      <c r="G33" s="18">
        <f>(D33/1.0432)/B33*100-100</f>
        <v>-42.45177237655917</v>
      </c>
    </row>
    <row r="34" spans="1:7" s="231" customFormat="1" ht="3" customHeight="1">
      <c r="A34" s="237"/>
      <c r="B34" s="53"/>
      <c r="C34" s="53"/>
      <c r="D34" s="53"/>
      <c r="E34" s="53"/>
      <c r="F34" s="232"/>
      <c r="G34" s="34"/>
    </row>
    <row r="35" spans="1:7" s="231" customFormat="1">
      <c r="A35" s="235" t="s">
        <v>170</v>
      </c>
      <c r="B35" s="53">
        <f>'[25]INGR 12'!B12</f>
        <v>186782231</v>
      </c>
      <c r="C35" s="53">
        <f>'[25]INGR 12'!C12</f>
        <v>161493010</v>
      </c>
      <c r="D35" s="53">
        <f>'[25]INGR 12'!D12</f>
        <v>229478021</v>
      </c>
      <c r="E35" s="53">
        <f>D35-C35</f>
        <v>67985011</v>
      </c>
      <c r="F35" s="232">
        <f>(D35*100/C35)-100</f>
        <v>42.097804109292412</v>
      </c>
      <c r="G35" s="34">
        <f>(D35/1.0432)/B35*100-100</f>
        <v>17.770890539092377</v>
      </c>
    </row>
    <row r="36" spans="1:7" s="231" customFormat="1">
      <c r="A36" s="235" t="s">
        <v>171</v>
      </c>
      <c r="B36" s="53">
        <f>'[25]INGR 12'!B13</f>
        <v>2957203825</v>
      </c>
      <c r="C36" s="53">
        <f>'[25]INGR 12'!C13</f>
        <v>100345658</v>
      </c>
      <c r="D36" s="53">
        <f>'[25]INGR 12'!D13</f>
        <v>1277831696</v>
      </c>
      <c r="E36" s="53">
        <f t="shared" ref="E36:E50" si="5">D36-C36</f>
        <v>1177486038</v>
      </c>
      <c r="F36" s="232">
        <f>(D36*100/C36)-100</f>
        <v>1173.4299833880207</v>
      </c>
      <c r="G36" s="34">
        <f>(D36/1.0432)/B36*100-100</f>
        <v>-58.578595685377344</v>
      </c>
    </row>
    <row r="37" spans="1:7" s="231" customFormat="1">
      <c r="A37" s="235" t="s">
        <v>172</v>
      </c>
      <c r="B37" s="53">
        <f>SUM(B38:B41)</f>
        <v>10283082</v>
      </c>
      <c r="C37" s="53">
        <f>SUM(C38:C41)</f>
        <v>10245842</v>
      </c>
      <c r="D37" s="238">
        <f>SUM(D38:D41)</f>
        <v>10574941.51</v>
      </c>
      <c r="E37" s="53">
        <f>D37-C37</f>
        <v>329099.50999999978</v>
      </c>
      <c r="F37" s="232">
        <f>(D37*100/C37)-100</f>
        <v>3.2120299141837307</v>
      </c>
      <c r="G37" s="34">
        <f>(D37/1.0432)/B37*100-100</f>
        <v>-1.420389791788125</v>
      </c>
    </row>
    <row r="38" spans="1:7" s="231" customFormat="1" ht="15" customHeight="1">
      <c r="A38" s="239" t="s">
        <v>173</v>
      </c>
      <c r="B38" s="240">
        <f>'[25]INGR 12'!B15</f>
        <v>2491826</v>
      </c>
      <c r="C38" s="240">
        <f>'[25]INGR 12'!C15</f>
        <v>6273370</v>
      </c>
      <c r="D38" s="240">
        <f>'[25]INGR 12'!D15</f>
        <v>1120576</v>
      </c>
      <c r="E38" s="240">
        <f>D38-C38</f>
        <v>-5152794</v>
      </c>
      <c r="F38" s="241">
        <f>(D38*100/C38)-100</f>
        <v>-82.137575178891097</v>
      </c>
      <c r="G38" s="242">
        <f>(D38/1.0432)/B38*100-100</f>
        <v>-56.892183517584918</v>
      </c>
    </row>
    <row r="39" spans="1:7" s="231" customFormat="1" ht="13.5" customHeight="1">
      <c r="A39" s="239" t="s">
        <v>174</v>
      </c>
      <c r="B39" s="240">
        <f>'[25]INGR 12'!B16</f>
        <v>1090878</v>
      </c>
      <c r="C39" s="240">
        <f>'[25]INGR 12'!C16</f>
        <v>466732</v>
      </c>
      <c r="D39" s="240">
        <f>'[25]INGR 12'!D16</f>
        <v>260849.51</v>
      </c>
      <c r="E39" s="240">
        <f>D39-C39</f>
        <v>-205882.49</v>
      </c>
      <c r="F39" s="241">
        <f>(D39*100/C39)-100</f>
        <v>-44.111500818456847</v>
      </c>
      <c r="G39" s="242">
        <f>(D39/1.0432)/B39*100-100</f>
        <v>-77.078329589627458</v>
      </c>
    </row>
    <row r="40" spans="1:7" s="231" customFormat="1" ht="13.5" customHeight="1">
      <c r="A40" s="239" t="s">
        <v>175</v>
      </c>
      <c r="B40" s="240">
        <v>0</v>
      </c>
      <c r="C40" s="240">
        <v>0</v>
      </c>
      <c r="D40" s="240">
        <v>0</v>
      </c>
      <c r="E40" s="240">
        <f>D40-C40</f>
        <v>0</v>
      </c>
      <c r="F40" s="241">
        <v>0</v>
      </c>
      <c r="G40" s="242">
        <v>0</v>
      </c>
    </row>
    <row r="41" spans="1:7" s="231" customFormat="1" ht="12.75" customHeight="1">
      <c r="A41" s="239" t="s">
        <v>176</v>
      </c>
      <c r="B41" s="240">
        <f>'[25]INGR 12'!B18</f>
        <v>6700378</v>
      </c>
      <c r="C41" s="240">
        <f>'[25]INGR 12'!C18</f>
        <v>3505740</v>
      </c>
      <c r="D41" s="240">
        <f>'[25]INGR 12'!D18</f>
        <v>9193516</v>
      </c>
      <c r="E41" s="240">
        <f>D41-C41</f>
        <v>5687776</v>
      </c>
      <c r="F41" s="241">
        <f>(D41*100/C41)-100</f>
        <v>162.24180914728419</v>
      </c>
      <c r="G41" s="242">
        <f>(D41/1.0432)/B41*100-100</f>
        <v>31.526951376630251</v>
      </c>
    </row>
    <row r="42" spans="1:7" s="231" customFormat="1" ht="22.5">
      <c r="A42" s="235" t="s">
        <v>177</v>
      </c>
      <c r="B42" s="53">
        <f>'[25]INGR 12'!B19</f>
        <v>55070048</v>
      </c>
      <c r="C42" s="53">
        <f>'[25]INGR 12'!C19</f>
        <v>47090549</v>
      </c>
      <c r="D42" s="53">
        <f>'[25]INGR 12'!D19</f>
        <v>60638831</v>
      </c>
      <c r="E42" s="53">
        <f t="shared" si="5"/>
        <v>13548282</v>
      </c>
      <c r="F42" s="232">
        <f>(D42*100/C42)-100</f>
        <v>28.770703013039849</v>
      </c>
      <c r="G42" s="34">
        <f>(D42/1.0432)/B42*100-100</f>
        <v>5.5523208647601336</v>
      </c>
    </row>
    <row r="43" spans="1:7" s="231" customFormat="1" ht="22.5">
      <c r="A43" s="235" t="s">
        <v>178</v>
      </c>
      <c r="B43" s="53">
        <f>'[25]INGR 12'!B20</f>
        <v>44853315</v>
      </c>
      <c r="C43" s="53">
        <f>'[25]INGR 12'!C20</f>
        <v>30515835</v>
      </c>
      <c r="D43" s="53">
        <f>'[25]INGR 12'!D20</f>
        <v>66496751</v>
      </c>
      <c r="E43" s="53">
        <f>D43-C43</f>
        <v>35980916</v>
      </c>
      <c r="F43" s="232">
        <f>(D43*100/C43)-100</f>
        <v>117.90900035997703</v>
      </c>
      <c r="G43" s="34">
        <f>(D43/1.0432)/B43*100-100</f>
        <v>42.114470666550091</v>
      </c>
    </row>
    <row r="44" spans="1:7" s="231" customFormat="1">
      <c r="A44" s="235" t="s">
        <v>179</v>
      </c>
      <c r="B44" s="53">
        <f>'[25]INGR 12'!B21</f>
        <v>415637379</v>
      </c>
      <c r="C44" s="53">
        <f>'[25]INGR 12'!C21</f>
        <v>556751059</v>
      </c>
      <c r="D44" s="53">
        <f>'[25]INGR 12'!D21</f>
        <v>536703764</v>
      </c>
      <c r="E44" s="53">
        <f t="shared" si="5"/>
        <v>-20047295</v>
      </c>
      <c r="F44" s="232">
        <f>(D44*100/C44)-100</f>
        <v>-3.6007645923489804</v>
      </c>
      <c r="G44" s="34">
        <f>(D44/1.0432)/B44*100-100</f>
        <v>23.780566275866192</v>
      </c>
    </row>
    <row r="45" spans="1:7" s="231" customFormat="1">
      <c r="A45" s="235" t="s">
        <v>180</v>
      </c>
      <c r="B45" s="53">
        <f>'[25]INGR 12'!B22</f>
        <v>0</v>
      </c>
      <c r="C45" s="53">
        <f>'[25]INGR 12'!C22</f>
        <v>1</v>
      </c>
      <c r="D45" s="53">
        <f>'[25]INGR 12'!D22</f>
        <v>0</v>
      </c>
      <c r="E45" s="53">
        <f t="shared" si="5"/>
        <v>-1</v>
      </c>
      <c r="F45" s="232">
        <v>0</v>
      </c>
      <c r="G45" s="34">
        <v>0</v>
      </c>
    </row>
    <row r="46" spans="1:7" s="231" customFormat="1" ht="22.5">
      <c r="A46" s="235" t="s">
        <v>181</v>
      </c>
      <c r="B46" s="53">
        <f>'[25]INGR 12'!B23</f>
        <v>36912792</v>
      </c>
      <c r="C46" s="53">
        <f>'[25]INGR 12'!C23</f>
        <v>39862125</v>
      </c>
      <c r="D46" s="53">
        <f>'[25]INGR 12'!D23</f>
        <v>39862128</v>
      </c>
      <c r="E46" s="53">
        <f t="shared" si="5"/>
        <v>3</v>
      </c>
      <c r="F46" s="232">
        <f>(D46*100/C46)-100</f>
        <v>7.5259409726413651E-6</v>
      </c>
      <c r="G46" s="34">
        <f>(D46/1.0432)/B46*100-100</f>
        <v>3.5180316501701441</v>
      </c>
    </row>
    <row r="47" spans="1:7" s="231" customFormat="1" ht="22.5">
      <c r="A47" s="235" t="s">
        <v>182</v>
      </c>
      <c r="B47" s="53">
        <f>'[25]INGR 12'!B24</f>
        <v>9833936</v>
      </c>
      <c r="C47" s="53">
        <f>'[25]INGR 12'!C24</f>
        <v>5775620</v>
      </c>
      <c r="D47" s="53">
        <f>'[25]INGR 12'!D24</f>
        <v>9576714</v>
      </c>
      <c r="E47" s="53">
        <f t="shared" si="5"/>
        <v>3801094</v>
      </c>
      <c r="F47" s="232">
        <f>(D47*100/C47)-100</f>
        <v>65.812743913207584</v>
      </c>
      <c r="G47" s="34">
        <f>(D47/1.0432)/B47*100-100</f>
        <v>-6.64844386544641</v>
      </c>
    </row>
    <row r="48" spans="1:7" s="231" customFormat="1">
      <c r="A48" s="129" t="s">
        <v>183</v>
      </c>
      <c r="B48" s="53">
        <f>'[25]INGR 12'!B25</f>
        <v>0</v>
      </c>
      <c r="C48" s="53">
        <f>'[25]INGR 12'!C25</f>
        <v>0</v>
      </c>
      <c r="D48" s="53">
        <f>'[25]INGR 12'!D25</f>
        <v>58315</v>
      </c>
      <c r="E48" s="53">
        <f t="shared" si="5"/>
        <v>58315</v>
      </c>
      <c r="F48" s="53">
        <v>0</v>
      </c>
      <c r="G48" s="34">
        <v>0</v>
      </c>
    </row>
    <row r="49" spans="1:7" s="231" customFormat="1">
      <c r="A49" s="243" t="s">
        <v>184</v>
      </c>
      <c r="B49" s="53">
        <f>'[25]INGR 12'!B26</f>
        <v>0</v>
      </c>
      <c r="C49" s="53">
        <f>'[25]INGR 12'!C26</f>
        <v>0</v>
      </c>
      <c r="D49" s="53">
        <f>'[25]INGR 12'!D26</f>
        <v>0</v>
      </c>
      <c r="E49" s="53">
        <f t="shared" si="5"/>
        <v>0</v>
      </c>
      <c r="F49" s="244">
        <v>0</v>
      </c>
      <c r="G49" s="34">
        <v>0</v>
      </c>
    </row>
    <row r="50" spans="1:7" s="231" customFormat="1" ht="22.5">
      <c r="A50" s="243" t="s">
        <v>185</v>
      </c>
      <c r="B50" s="53">
        <f>'[25]INGR 12'!B27</f>
        <v>0</v>
      </c>
      <c r="C50" s="53">
        <f>'[25]INGR 12'!C27</f>
        <v>0</v>
      </c>
      <c r="D50" s="53">
        <f>'[25]INGR 12'!D27</f>
        <v>0</v>
      </c>
      <c r="E50" s="53">
        <f t="shared" si="5"/>
        <v>0</v>
      </c>
      <c r="F50" s="244">
        <v>0</v>
      </c>
      <c r="G50" s="245">
        <v>0</v>
      </c>
    </row>
    <row r="51" spans="1:7" s="231" customFormat="1" ht="3" customHeight="1">
      <c r="A51" s="243"/>
      <c r="B51" s="53"/>
      <c r="C51" s="53"/>
      <c r="D51" s="53"/>
      <c r="E51" s="53"/>
      <c r="F51" s="232"/>
      <c r="G51" s="34"/>
    </row>
    <row r="52" spans="1:7" s="231" customFormat="1">
      <c r="A52" s="55" t="s">
        <v>30</v>
      </c>
      <c r="B52" s="229">
        <f>B53+B54</f>
        <v>70425809</v>
      </c>
      <c r="C52" s="229">
        <f>C53+C54</f>
        <v>69600000</v>
      </c>
      <c r="D52" s="229">
        <f>D53</f>
        <v>72410021.540000007</v>
      </c>
      <c r="E52" s="229">
        <f>D52-C52</f>
        <v>2810021.5400000066</v>
      </c>
      <c r="F52" s="230">
        <f>(D52*100/C52)-100</f>
        <v>4.0373872701149622</v>
      </c>
      <c r="G52" s="18">
        <f>(D52/1.0432)/B52*100-100</f>
        <v>-1.4403270420731076</v>
      </c>
    </row>
    <row r="53" spans="1:7" s="231" customFormat="1" ht="22.5">
      <c r="A53" s="243" t="s">
        <v>186</v>
      </c>
      <c r="B53" s="53">
        <v>70425809</v>
      </c>
      <c r="C53" s="53">
        <v>69600000</v>
      </c>
      <c r="D53" s="53">
        <v>72410021.540000007</v>
      </c>
      <c r="E53" s="53">
        <f>D53-C53</f>
        <v>2810021.5400000066</v>
      </c>
      <c r="F53" s="232">
        <f>(D53*100/C53)-100</f>
        <v>4.0373872701149622</v>
      </c>
      <c r="G53" s="34">
        <f>(D53/1.0432)/B53*100-100</f>
        <v>-1.4403270420731076</v>
      </c>
    </row>
    <row r="54" spans="1:7" s="231" customFormat="1" ht="22.5">
      <c r="A54" s="243" t="s">
        <v>187</v>
      </c>
      <c r="B54" s="53">
        <v>0</v>
      </c>
      <c r="C54" s="53">
        <v>0</v>
      </c>
      <c r="D54" s="53">
        <v>0</v>
      </c>
      <c r="E54" s="53">
        <f>D54-C54</f>
        <v>0</v>
      </c>
      <c r="F54" s="244">
        <v>0</v>
      </c>
      <c r="G54" s="245">
        <v>0</v>
      </c>
    </row>
    <row r="55" spans="1:7" s="231" customFormat="1" ht="1.5" customHeight="1">
      <c r="A55" s="47"/>
      <c r="B55" s="53"/>
      <c r="C55" s="53"/>
      <c r="D55" s="53"/>
      <c r="E55" s="53"/>
      <c r="F55" s="232"/>
      <c r="G55" s="34"/>
    </row>
    <row r="56" spans="1:7" s="231" customFormat="1" ht="25.5" customHeight="1">
      <c r="A56" s="55" t="s">
        <v>31</v>
      </c>
      <c r="B56" s="27">
        <v>2694242709.4000001</v>
      </c>
      <c r="C56" s="229">
        <v>2726903207</v>
      </c>
      <c r="D56" s="27">
        <v>2906056532.8499999</v>
      </c>
      <c r="E56" s="229">
        <f>D56-C56</f>
        <v>179153325.8499999</v>
      </c>
      <c r="F56" s="230">
        <f>(D56*100/C56)-100</f>
        <v>6.5698454345614721</v>
      </c>
      <c r="G56" s="18">
        <f>(D56/1.0432)/B56*100-100</f>
        <v>3.3950538772561174</v>
      </c>
    </row>
    <row r="57" spans="1:7" s="231" customFormat="1" ht="2.25" customHeight="1">
      <c r="A57" s="246"/>
      <c r="B57" s="107"/>
      <c r="C57" s="107"/>
      <c r="D57" s="107"/>
      <c r="E57" s="107"/>
      <c r="F57" s="247"/>
      <c r="G57" s="248"/>
    </row>
    <row r="58" spans="1:7" ht="12.75" customHeight="1">
      <c r="A58" s="249" t="s">
        <v>82</v>
      </c>
      <c r="B58" s="155"/>
      <c r="C58" s="155"/>
      <c r="D58" s="142"/>
      <c r="E58" s="142"/>
      <c r="F58" s="142"/>
      <c r="G58" s="94"/>
    </row>
    <row r="59" spans="1:7" ht="12.75" customHeight="1">
      <c r="A59" s="1550"/>
      <c r="B59" s="1550"/>
      <c r="C59" s="94"/>
      <c r="D59" s="94"/>
      <c r="E59" s="94"/>
      <c r="F59" s="94"/>
      <c r="G59" s="94"/>
    </row>
    <row r="60" spans="1:7">
      <c r="B60" s="44"/>
      <c r="C60" s="44"/>
      <c r="D60" s="44"/>
    </row>
    <row r="61" spans="1:7">
      <c r="B61" s="250"/>
      <c r="C61" s="250"/>
      <c r="D61" s="250"/>
    </row>
    <row r="62" spans="1:7">
      <c r="B62" s="250"/>
      <c r="C62" s="251"/>
      <c r="D62" s="250"/>
    </row>
  </sheetData>
  <mergeCells count="10">
    <mergeCell ref="A59:B59"/>
    <mergeCell ref="A1:G1"/>
    <mergeCell ref="A2:G2"/>
    <mergeCell ref="A3:G3"/>
    <mergeCell ref="A5:A7"/>
    <mergeCell ref="B5:D5"/>
    <mergeCell ref="E5:G5"/>
    <mergeCell ref="B6:B7"/>
    <mergeCell ref="C6:D6"/>
    <mergeCell ref="E6:F6"/>
  </mergeCells>
  <printOptions horizontalCentered="1"/>
  <pageMargins left="0.74803149606299213" right="0.31496062992125984" top="0.98425196850393704" bottom="0.98425196850393704" header="0" footer="0"/>
  <pageSetup scale="61"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topLeftCell="A4" zoomScale="136" zoomScaleNormal="136" workbookViewId="0">
      <selection activeCell="C35" sqref="C35"/>
    </sheetView>
  </sheetViews>
  <sheetFormatPr baseColWidth="10" defaultColWidth="11.42578125" defaultRowHeight="18"/>
  <cols>
    <col min="1" max="1" width="1.85546875" style="722" customWidth="1"/>
    <col min="2" max="2" width="34.140625" bestFit="1" customWidth="1"/>
    <col min="3" max="3" width="17.42578125" bestFit="1" customWidth="1"/>
    <col min="4" max="6" width="18.42578125" bestFit="1" customWidth="1"/>
    <col min="7" max="8" width="15.5703125" customWidth="1"/>
    <col min="9" max="9" width="3.7109375" style="722" customWidth="1"/>
    <col min="10" max="16384" width="11.42578125" style="722"/>
  </cols>
  <sheetData>
    <row r="1" spans="1:8">
      <c r="A1" s="1347"/>
      <c r="C1" s="1347"/>
      <c r="D1" s="1347"/>
      <c r="E1" s="1347"/>
      <c r="F1" s="1347"/>
      <c r="G1" s="1347"/>
      <c r="H1" s="1348" t="s">
        <v>3102</v>
      </c>
    </row>
    <row r="2" spans="1:8" ht="26.25" customHeight="1">
      <c r="A2" s="1347"/>
      <c r="C2" s="1347"/>
      <c r="D2" s="1347"/>
      <c r="E2" s="1347"/>
      <c r="F2" s="1347"/>
      <c r="G2" s="1347"/>
      <c r="H2" s="1348" t="s">
        <v>3103</v>
      </c>
    </row>
    <row r="3" spans="1:8">
      <c r="A3" s="1347"/>
      <c r="C3" s="1347"/>
      <c r="D3" s="1347"/>
      <c r="E3" s="1347"/>
      <c r="F3" s="1347"/>
      <c r="G3" s="1347"/>
      <c r="H3" s="1349"/>
    </row>
    <row r="4" spans="1:8" ht="18.75" thickBot="1">
      <c r="A4" s="1347"/>
      <c r="C4" s="1347"/>
      <c r="D4" s="1347"/>
      <c r="E4" s="1347"/>
      <c r="F4" s="1347"/>
      <c r="G4" s="1347"/>
      <c r="H4" s="1350" t="s">
        <v>3104</v>
      </c>
    </row>
    <row r="5" spans="1:8">
      <c r="A5" s="1351"/>
      <c r="B5" s="1756" t="s">
        <v>3105</v>
      </c>
      <c r="C5" s="1757"/>
      <c r="D5" s="1757"/>
      <c r="E5" s="1757"/>
      <c r="F5" s="1757"/>
      <c r="G5" s="1757"/>
      <c r="H5" s="1758"/>
    </row>
    <row r="6" spans="1:8">
      <c r="A6" s="1351"/>
      <c r="B6" s="1759" t="s">
        <v>3106</v>
      </c>
      <c r="C6" s="1760"/>
      <c r="D6" s="1760"/>
      <c r="E6" s="1760"/>
      <c r="F6" s="1760"/>
      <c r="G6" s="1760"/>
      <c r="H6" s="1761"/>
    </row>
    <row r="7" spans="1:8" ht="18.75" thickBot="1">
      <c r="A7" s="1351"/>
      <c r="B7" s="1762" t="s">
        <v>562</v>
      </c>
      <c r="C7" s="1763"/>
      <c r="D7" s="1763"/>
      <c r="E7" s="1763"/>
      <c r="F7" s="1763"/>
      <c r="G7" s="1763"/>
      <c r="H7" s="1764"/>
    </row>
    <row r="8" spans="1:8" ht="19.5" thickBot="1">
      <c r="A8" s="1352"/>
      <c r="B8" s="1353" t="s">
        <v>3107</v>
      </c>
      <c r="C8" s="1354" t="s">
        <v>3108</v>
      </c>
      <c r="D8" s="1354" t="s">
        <v>3109</v>
      </c>
      <c r="E8" s="1355" t="s">
        <v>3110</v>
      </c>
      <c r="F8" s="1355" t="s">
        <v>3111</v>
      </c>
      <c r="G8" s="1355" t="s">
        <v>3112</v>
      </c>
      <c r="H8" s="1355" t="s">
        <v>3113</v>
      </c>
    </row>
    <row r="9" spans="1:8" ht="18.75">
      <c r="A9" s="1352"/>
      <c r="B9" s="1356" t="s">
        <v>3114</v>
      </c>
      <c r="C9" s="1357">
        <v>37332453614.999992</v>
      </c>
      <c r="D9" s="1357">
        <v>36571642301.200005</v>
      </c>
      <c r="E9" s="1357">
        <v>37668791570.515999</v>
      </c>
      <c r="F9" s="1357">
        <v>38798855318.221474</v>
      </c>
      <c r="G9" s="1357">
        <v>39962820976.218124</v>
      </c>
      <c r="H9" s="1357">
        <v>41161705608.464676</v>
      </c>
    </row>
    <row r="10" spans="1:8">
      <c r="A10" s="1358"/>
      <c r="B10" s="1359" t="s">
        <v>3115</v>
      </c>
      <c r="C10" s="1360">
        <v>8348753035.1700001</v>
      </c>
      <c r="D10" s="1360">
        <v>8599215626.2250996</v>
      </c>
      <c r="E10" s="1360">
        <v>8857192095.0118523</v>
      </c>
      <c r="F10" s="1361">
        <v>9122907857.8622074</v>
      </c>
      <c r="G10" s="1361">
        <v>9396595093.598074</v>
      </c>
      <c r="H10" s="1361">
        <v>9678492946.4060173</v>
      </c>
    </row>
    <row r="11" spans="1:8">
      <c r="A11" s="1358"/>
      <c r="B11" s="1359" t="s">
        <v>3116</v>
      </c>
      <c r="C11" s="1360">
        <v>1255343570.45</v>
      </c>
      <c r="D11" s="1360">
        <v>1293003877.5635002</v>
      </c>
      <c r="E11" s="1360">
        <v>1331793993.8904052</v>
      </c>
      <c r="F11" s="1361">
        <v>1371747813.7071173</v>
      </c>
      <c r="G11" s="1361">
        <v>1412900248.118331</v>
      </c>
      <c r="H11" s="1361">
        <v>1455287255.5618808</v>
      </c>
    </row>
    <row r="12" spans="1:8">
      <c r="A12" s="1362"/>
      <c r="B12" s="1359" t="s">
        <v>3117</v>
      </c>
      <c r="C12" s="1360">
        <v>1801181528.8800001</v>
      </c>
      <c r="D12" s="1360">
        <v>1855216974.7464001</v>
      </c>
      <c r="E12" s="1360">
        <v>1910873483.9887922</v>
      </c>
      <c r="F12" s="1361">
        <v>1968199688.508456</v>
      </c>
      <c r="G12" s="1361">
        <v>2027245679.1637096</v>
      </c>
      <c r="H12" s="1361">
        <v>2088063049.5386209</v>
      </c>
    </row>
    <row r="13" spans="1:8">
      <c r="A13" s="1363"/>
      <c r="B13" s="1359" t="s">
        <v>3118</v>
      </c>
      <c r="C13" s="1360">
        <v>15987098632.17</v>
      </c>
      <c r="D13" s="1360">
        <v>16466711591.135101</v>
      </c>
      <c r="E13" s="1360">
        <v>16960712938.869154</v>
      </c>
      <c r="F13" s="1361">
        <v>17469534327.035229</v>
      </c>
      <c r="G13" s="1361">
        <v>17993620356.846287</v>
      </c>
      <c r="H13" s="1361">
        <v>18533428967.551678</v>
      </c>
    </row>
    <row r="14" spans="1:8">
      <c r="A14" s="1364"/>
      <c r="B14" s="1359" t="s">
        <v>3119</v>
      </c>
      <c r="C14" s="1360">
        <v>72083778.730000004</v>
      </c>
      <c r="D14" s="1360">
        <v>74246292.091900006</v>
      </c>
      <c r="E14" s="1360">
        <v>76473680.854657009</v>
      </c>
      <c r="F14" s="1361">
        <v>78767891.280296728</v>
      </c>
      <c r="G14" s="1361">
        <v>81130928.018705636</v>
      </c>
      <c r="H14" s="1361">
        <v>83564855.859266803</v>
      </c>
    </row>
    <row r="15" spans="1:8">
      <c r="A15" s="1364"/>
      <c r="B15" s="1359" t="s">
        <v>3120</v>
      </c>
      <c r="C15" s="1360">
        <v>1703864692.1300001</v>
      </c>
      <c r="D15" s="1360">
        <v>1754980632.8939002</v>
      </c>
      <c r="E15" s="1360">
        <v>1807630051.8807173</v>
      </c>
      <c r="F15" s="1361">
        <v>1861858953.4371388</v>
      </c>
      <c r="G15" s="1361">
        <v>1917714722.0402529</v>
      </c>
      <c r="H15" s="1361">
        <v>1975246163.7014606</v>
      </c>
    </row>
    <row r="16" spans="1:8">
      <c r="A16" s="1364"/>
      <c r="B16" s="1359" t="s">
        <v>3121</v>
      </c>
      <c r="C16" s="1360">
        <v>0</v>
      </c>
      <c r="D16" s="1360">
        <v>0</v>
      </c>
      <c r="E16" s="1360">
        <v>0</v>
      </c>
      <c r="F16" s="1361">
        <v>0</v>
      </c>
      <c r="G16" s="1361">
        <v>0</v>
      </c>
      <c r="H16" s="1361">
        <v>0</v>
      </c>
    </row>
    <row r="17" spans="1:8">
      <c r="A17" s="1364"/>
      <c r="B17" s="1359" t="s">
        <v>3122</v>
      </c>
      <c r="C17" s="1360">
        <v>7849293835.8400002</v>
      </c>
      <c r="D17" s="1360">
        <v>6203987728.6652002</v>
      </c>
      <c r="E17" s="1360">
        <v>6390107360.8051558</v>
      </c>
      <c r="F17" s="1361">
        <v>6581810582.2193108</v>
      </c>
      <c r="G17" s="1361">
        <v>6779264898.13589</v>
      </c>
      <c r="H17" s="1361">
        <v>6982642848.0399666</v>
      </c>
    </row>
    <row r="18" spans="1:8">
      <c r="A18" s="1358"/>
      <c r="B18" s="1359" t="s">
        <v>3123</v>
      </c>
      <c r="C18" s="1360">
        <v>314834541.63</v>
      </c>
      <c r="D18" s="1360">
        <v>324279577.87889999</v>
      </c>
      <c r="E18" s="1360">
        <v>334007965.215267</v>
      </c>
      <c r="F18" s="1361">
        <v>344028204.17172503</v>
      </c>
      <c r="G18" s="1361">
        <v>354349050.29687679</v>
      </c>
      <c r="H18" s="1361">
        <v>364979521.80578309</v>
      </c>
    </row>
    <row r="19" spans="1:8">
      <c r="A19" s="1365"/>
      <c r="B19" s="1359"/>
      <c r="C19" s="1366"/>
      <c r="D19" s="1366"/>
      <c r="E19" s="1366"/>
      <c r="F19" s="1366"/>
      <c r="G19" s="1366"/>
      <c r="H19" s="1366"/>
    </row>
    <row r="20" spans="1:8">
      <c r="A20" s="1367"/>
      <c r="B20" s="1356" t="s">
        <v>3124</v>
      </c>
      <c r="C20" s="1368">
        <v>62286878760</v>
      </c>
      <c r="D20" s="1368">
        <v>64155485122.799995</v>
      </c>
      <c r="E20" s="1368">
        <v>66080149676.484001</v>
      </c>
      <c r="F20" s="1368">
        <v>68062554166.778519</v>
      </c>
      <c r="G20" s="1368">
        <v>70104430791.781876</v>
      </c>
      <c r="H20" s="1368">
        <v>72207563715.535339</v>
      </c>
    </row>
    <row r="21" spans="1:8">
      <c r="A21" s="1367"/>
      <c r="B21" s="1359" t="s">
        <v>3115</v>
      </c>
      <c r="C21" s="1361">
        <v>0</v>
      </c>
      <c r="D21" s="1361">
        <v>0</v>
      </c>
      <c r="E21" s="1361">
        <v>0</v>
      </c>
      <c r="F21" s="1361">
        <v>0</v>
      </c>
      <c r="G21" s="1361">
        <v>0</v>
      </c>
      <c r="H21" s="1361">
        <v>0</v>
      </c>
    </row>
    <row r="22" spans="1:8">
      <c r="A22" s="1367"/>
      <c r="B22" s="1359" t="s">
        <v>3116</v>
      </c>
      <c r="C22" s="1361">
        <v>0</v>
      </c>
      <c r="D22" s="1361">
        <v>0</v>
      </c>
      <c r="E22" s="1361">
        <v>0</v>
      </c>
      <c r="F22" s="1361">
        <v>0</v>
      </c>
      <c r="G22" s="1361">
        <v>0</v>
      </c>
      <c r="H22" s="1361">
        <v>0</v>
      </c>
    </row>
    <row r="23" spans="1:8">
      <c r="A23" s="1369"/>
      <c r="B23" s="1359" t="s">
        <v>3117</v>
      </c>
      <c r="C23" s="1361">
        <v>0</v>
      </c>
      <c r="D23" s="1361">
        <v>0</v>
      </c>
      <c r="E23" s="1361">
        <v>0</v>
      </c>
      <c r="F23" s="1361">
        <v>0</v>
      </c>
      <c r="G23" s="1361">
        <v>0</v>
      </c>
      <c r="H23" s="1361">
        <v>0</v>
      </c>
    </row>
    <row r="24" spans="1:8">
      <c r="A24" s="1365"/>
      <c r="B24" s="1359" t="s">
        <v>3118</v>
      </c>
      <c r="C24" s="1361">
        <v>44059249825.599998</v>
      </c>
      <c r="D24" s="1361">
        <v>45381027320.367996</v>
      </c>
      <c r="E24" s="1361">
        <v>46742458139.979034</v>
      </c>
      <c r="F24" s="1361">
        <v>48144731884.178406</v>
      </c>
      <c r="G24" s="1361">
        <v>49589073840.703758</v>
      </c>
      <c r="H24" s="1361">
        <v>51076746055.924873</v>
      </c>
    </row>
    <row r="25" spans="1:8">
      <c r="A25" s="1370"/>
      <c r="B25" s="1359" t="s">
        <v>3119</v>
      </c>
      <c r="C25" s="1361">
        <v>124586791</v>
      </c>
      <c r="D25" s="1361">
        <v>128324394.73</v>
      </c>
      <c r="E25" s="1361">
        <v>132174126.57190001</v>
      </c>
      <c r="F25" s="1361">
        <v>136139350.369057</v>
      </c>
      <c r="G25" s="1361">
        <v>140223530.88012871</v>
      </c>
      <c r="H25" s="1361">
        <v>144430236.80653256</v>
      </c>
    </row>
    <row r="26" spans="1:8">
      <c r="A26" s="1370"/>
      <c r="B26" s="1359" t="s">
        <v>3120</v>
      </c>
      <c r="C26" s="1361">
        <v>3513649212</v>
      </c>
      <c r="D26" s="1361">
        <v>3619058688.3600001</v>
      </c>
      <c r="E26" s="1361">
        <v>3727630449.0108004</v>
      </c>
      <c r="F26" s="1361">
        <v>3839459362.4811244</v>
      </c>
      <c r="G26" s="1361">
        <v>3954643143.3555584</v>
      </c>
      <c r="H26" s="1361">
        <v>4073282437.6562252</v>
      </c>
    </row>
    <row r="27" spans="1:8">
      <c r="A27" s="1370"/>
      <c r="B27" s="1359" t="s">
        <v>3121</v>
      </c>
      <c r="C27" s="1361">
        <v>0</v>
      </c>
      <c r="D27" s="1361">
        <v>0</v>
      </c>
      <c r="E27" s="1361">
        <v>0</v>
      </c>
      <c r="F27" s="1361">
        <v>0</v>
      </c>
      <c r="G27" s="1361">
        <v>0</v>
      </c>
      <c r="H27" s="1361">
        <v>0</v>
      </c>
    </row>
    <row r="28" spans="1:8">
      <c r="A28" s="1365"/>
      <c r="B28" s="1359" t="s">
        <v>3125</v>
      </c>
      <c r="C28" s="1361">
        <v>12699379996</v>
      </c>
      <c r="D28" s="1361">
        <v>13080361395.880001</v>
      </c>
      <c r="E28" s="1361">
        <v>13472772237.756401</v>
      </c>
      <c r="F28" s="1361">
        <v>13876955404.889093</v>
      </c>
      <c r="G28" s="1361">
        <v>14293264067.035767</v>
      </c>
      <c r="H28" s="1361">
        <v>14722061989.046841</v>
      </c>
    </row>
    <row r="29" spans="1:8">
      <c r="A29" s="1365"/>
      <c r="B29" s="1359" t="s">
        <v>3123</v>
      </c>
      <c r="C29" s="1361">
        <v>1890012935.4000001</v>
      </c>
      <c r="D29" s="1361">
        <v>1946713323.4620001</v>
      </c>
      <c r="E29" s="1361">
        <v>2005114723.1658602</v>
      </c>
      <c r="F29" s="1361">
        <v>2065268164.860836</v>
      </c>
      <c r="G29" s="1361">
        <v>2127226209.8066611</v>
      </c>
      <c r="H29" s="1361">
        <v>2191042996.1008611</v>
      </c>
    </row>
    <row r="30" spans="1:8">
      <c r="A30" s="1365"/>
      <c r="B30" s="1359"/>
      <c r="C30" s="1366"/>
      <c r="D30" s="1366"/>
      <c r="E30" s="1366"/>
      <c r="F30" s="1361"/>
      <c r="G30" s="1361"/>
      <c r="H30" s="1361"/>
    </row>
    <row r="31" spans="1:8">
      <c r="A31" s="1365"/>
      <c r="B31" s="1356" t="s">
        <v>3126</v>
      </c>
      <c r="C31" s="1357">
        <v>99619332375</v>
      </c>
      <c r="D31" s="1357">
        <v>100727127424</v>
      </c>
      <c r="E31" s="1357">
        <v>103748941247</v>
      </c>
      <c r="F31" s="1357">
        <v>106861409485</v>
      </c>
      <c r="G31" s="1357">
        <v>110067251768</v>
      </c>
      <c r="H31" s="1357">
        <v>113369269324.00002</v>
      </c>
    </row>
    <row r="32" spans="1:8" ht="18.75" thickBot="1">
      <c r="A32" s="1365"/>
      <c r="B32" s="1371"/>
      <c r="C32" s="1372"/>
      <c r="D32" s="1372"/>
      <c r="E32" s="1372"/>
      <c r="F32" s="1372"/>
      <c r="G32" s="1372"/>
      <c r="H32" s="1372"/>
    </row>
    <row r="33" spans="1:8">
      <c r="A33" s="1365"/>
      <c r="B33" s="1765"/>
      <c r="C33" s="1766"/>
      <c r="D33" s="1766"/>
      <c r="E33" s="1766"/>
      <c r="F33" s="1766"/>
      <c r="G33" s="1373"/>
      <c r="H33" s="1373"/>
    </row>
    <row r="34" spans="1:8" ht="18.75">
      <c r="A34" s="1374"/>
      <c r="B34" s="722"/>
      <c r="C34" s="722"/>
      <c r="D34" s="722"/>
      <c r="E34" s="722"/>
      <c r="F34" s="722"/>
      <c r="G34" s="722"/>
      <c r="H34" s="722"/>
    </row>
    <row r="35" spans="1:8" ht="18.75">
      <c r="A35" s="1374"/>
      <c r="C35" s="1214"/>
      <c r="D35" s="1214"/>
      <c r="E35" s="1214"/>
      <c r="F35" s="1214"/>
      <c r="G35" s="1214"/>
      <c r="H35" s="1214"/>
    </row>
    <row r="36" spans="1:8" ht="18.75">
      <c r="A36" s="1374"/>
    </row>
    <row r="37" spans="1:8" s="1377" customFormat="1" ht="12.75">
      <c r="A37" s="1375"/>
      <c r="B37" s="1376"/>
      <c r="C37" s="1319"/>
      <c r="D37" s="1319"/>
      <c r="E37" s="1319"/>
      <c r="F37" s="1319"/>
      <c r="G37" s="1319"/>
      <c r="H37" s="1319"/>
    </row>
  </sheetData>
  <mergeCells count="4">
    <mergeCell ref="B5:H5"/>
    <mergeCell ref="B6:H6"/>
    <mergeCell ref="B7:H7"/>
    <mergeCell ref="B33:F33"/>
  </mergeCells>
  <pageMargins left="0.7" right="0.7" top="0.75" bottom="0.75" header="0.3" footer="0.3"/>
  <pageSetup scale="8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G65"/>
  <sheetViews>
    <sheetView showGridLines="0" topLeftCell="B1" zoomScale="130" zoomScaleNormal="130" zoomScaleSheetLayoutView="90" workbookViewId="0">
      <selection activeCell="G9" sqref="E8:G9"/>
    </sheetView>
  </sheetViews>
  <sheetFormatPr baseColWidth="10" defaultRowHeight="15"/>
  <cols>
    <col min="1" max="1" width="59.28515625" customWidth="1"/>
    <col min="2" max="2" width="16.140625" bestFit="1" customWidth="1"/>
    <col min="3" max="3" width="16.42578125" customWidth="1"/>
    <col min="4" max="5" width="16.28515625" customWidth="1"/>
    <col min="6" max="6" width="17" customWidth="1"/>
    <col min="7" max="7" width="17.85546875" bestFit="1" customWidth="1"/>
  </cols>
  <sheetData>
    <row r="1" spans="1:7" ht="18.75">
      <c r="A1" s="1331" t="s">
        <v>3127</v>
      </c>
      <c r="B1" s="1378"/>
      <c r="C1" s="1378"/>
      <c r="D1" s="1378"/>
      <c r="E1" s="1378"/>
      <c r="F1" s="568"/>
    </row>
    <row r="2" spans="1:7">
      <c r="A2" s="1767" t="s">
        <v>2898</v>
      </c>
      <c r="B2" s="1768"/>
      <c r="C2" s="1768"/>
      <c r="D2" s="1768"/>
      <c r="E2" s="1768"/>
      <c r="F2" s="1768"/>
      <c r="G2" s="1768"/>
    </row>
    <row r="3" spans="1:7" ht="11.25" customHeight="1">
      <c r="A3" s="1769" t="s">
        <v>3128</v>
      </c>
      <c r="B3" s="1770"/>
      <c r="C3" s="1770"/>
      <c r="D3" s="1770"/>
      <c r="E3" s="1770"/>
      <c r="F3" s="1770"/>
      <c r="G3" s="1770"/>
    </row>
    <row r="4" spans="1:7" ht="15.75" thickBot="1">
      <c r="A4" s="1771" t="s">
        <v>562</v>
      </c>
      <c r="B4" s="1772"/>
      <c r="C4" s="1772"/>
      <c r="D4" s="1772"/>
      <c r="E4" s="1772"/>
      <c r="F4" s="1772"/>
      <c r="G4" s="1772"/>
    </row>
    <row r="5" spans="1:7" ht="15.75" thickBot="1">
      <c r="A5" s="1379" t="s">
        <v>3129</v>
      </c>
      <c r="B5" s="1380">
        <v>2018</v>
      </c>
      <c r="C5" s="1381">
        <v>2019</v>
      </c>
      <c r="D5" s="1381">
        <v>2020</v>
      </c>
      <c r="E5" s="1381">
        <v>2021</v>
      </c>
      <c r="F5" s="1381">
        <v>2022</v>
      </c>
      <c r="G5" s="1381">
        <v>2023</v>
      </c>
    </row>
    <row r="6" spans="1:7" ht="7.5" customHeight="1">
      <c r="A6" s="1382"/>
      <c r="B6" s="1383"/>
      <c r="C6" s="1383"/>
      <c r="D6" s="1383"/>
      <c r="E6" s="1383"/>
      <c r="F6" s="1383"/>
      <c r="G6" s="1384"/>
    </row>
    <row r="7" spans="1:7" ht="25.5" customHeight="1">
      <c r="A7" s="1337" t="s">
        <v>3130</v>
      </c>
      <c r="B7" s="1385">
        <f t="shared" ref="B7:C7" si="0">SUM(B8:B19)</f>
        <v>25915327683.670002</v>
      </c>
      <c r="C7" s="1385">
        <f t="shared" si="0"/>
        <v>28019340008</v>
      </c>
      <c r="D7" s="1385">
        <f t="shared" ref="D7:F7" si="1">SUM(D8:D19)</f>
        <v>26131129732.91</v>
      </c>
      <c r="E7" s="1385">
        <f t="shared" si="1"/>
        <v>26171443407.610001</v>
      </c>
      <c r="F7" s="1385">
        <f t="shared" si="1"/>
        <v>34162530296.799999</v>
      </c>
      <c r="G7" s="1385">
        <f>SUM(G8:G16)</f>
        <v>37617441657</v>
      </c>
    </row>
    <row r="8" spans="1:7" s="568" customFormat="1" ht="11.25" customHeight="1">
      <c r="A8" s="1338" t="s">
        <v>3131</v>
      </c>
      <c r="B8" s="1386">
        <v>1344610821</v>
      </c>
      <c r="C8" s="1386">
        <v>1471862957</v>
      </c>
      <c r="D8" s="1386">
        <v>1468762403</v>
      </c>
      <c r="E8" s="1386">
        <v>1509184337</v>
      </c>
      <c r="F8" s="1386">
        <v>1577830099.1000001</v>
      </c>
      <c r="G8" s="1386">
        <v>1846163237</v>
      </c>
    </row>
    <row r="9" spans="1:7" s="568" customFormat="1" ht="11.25" customHeight="1">
      <c r="A9" s="1338" t="s">
        <v>3132</v>
      </c>
      <c r="B9" s="1386">
        <v>0</v>
      </c>
      <c r="C9" s="1386">
        <v>0</v>
      </c>
      <c r="D9" s="1386">
        <v>0</v>
      </c>
      <c r="E9" s="1386">
        <v>0</v>
      </c>
      <c r="F9" s="1386">
        <v>0</v>
      </c>
      <c r="G9" s="1386"/>
    </row>
    <row r="10" spans="1:7" s="568" customFormat="1" ht="11.25" customHeight="1">
      <c r="A10" s="1338" t="s">
        <v>2957</v>
      </c>
      <c r="B10" s="1386">
        <v>0</v>
      </c>
      <c r="C10" s="1386">
        <v>0</v>
      </c>
      <c r="D10" s="1386">
        <v>0</v>
      </c>
      <c r="E10" s="1386">
        <v>0</v>
      </c>
      <c r="F10" s="1386">
        <v>0</v>
      </c>
      <c r="G10" s="1386"/>
    </row>
    <row r="11" spans="1:7" s="568" customFormat="1" ht="11.25" customHeight="1">
      <c r="A11" s="1338" t="s">
        <v>2958</v>
      </c>
      <c r="B11" s="1387">
        <v>1649515971.4900002</v>
      </c>
      <c r="C11" s="1387">
        <v>1724009426</v>
      </c>
      <c r="D11" s="1386">
        <v>1425326023.2199998</v>
      </c>
      <c r="E11" s="1386">
        <v>1757858702.02</v>
      </c>
      <c r="F11" s="1386">
        <v>1866416809.3600001</v>
      </c>
      <c r="G11" s="1386">
        <v>2250191609</v>
      </c>
    </row>
    <row r="12" spans="1:7" s="568" customFormat="1" ht="11.25" customHeight="1">
      <c r="A12" s="1338" t="s">
        <v>3133</v>
      </c>
      <c r="B12" s="1387">
        <v>161758015.87</v>
      </c>
      <c r="C12" s="1387">
        <v>455924014</v>
      </c>
      <c r="D12" s="1386">
        <v>241129501.24000007</v>
      </c>
      <c r="E12" s="1386">
        <v>99437230.909999996</v>
      </c>
      <c r="F12" s="1386">
        <v>219573570.5</v>
      </c>
      <c r="G12" s="1386">
        <v>601268083</v>
      </c>
    </row>
    <row r="13" spans="1:7" s="568" customFormat="1" ht="11.25" customHeight="1">
      <c r="A13" s="1338" t="s">
        <v>3134</v>
      </c>
      <c r="B13" s="1387">
        <v>1248468559.29</v>
      </c>
      <c r="C13" s="1387">
        <v>1466197357</v>
      </c>
      <c r="D13" s="1386">
        <v>804068538.68999994</v>
      </c>
      <c r="E13" s="1386">
        <v>113808613.68000001</v>
      </c>
      <c r="F13" s="1386">
        <v>114563268.34</v>
      </c>
      <c r="G13" s="1386">
        <v>352780906</v>
      </c>
    </row>
    <row r="14" spans="1:7" s="568" customFormat="1" ht="11.25" customHeight="1">
      <c r="A14" s="1338" t="s">
        <v>3092</v>
      </c>
      <c r="B14" s="1386">
        <v>0</v>
      </c>
      <c r="C14" s="1386">
        <v>0</v>
      </c>
      <c r="D14" s="1386">
        <v>0</v>
      </c>
      <c r="E14" s="1386">
        <v>0</v>
      </c>
      <c r="F14" s="1386">
        <v>0</v>
      </c>
      <c r="G14" s="1386"/>
    </row>
    <row r="15" spans="1:7" s="568" customFormat="1" ht="11.25" customHeight="1">
      <c r="A15" s="1338" t="s">
        <v>2962</v>
      </c>
      <c r="B15" s="1386">
        <v>19836933640</v>
      </c>
      <c r="C15" s="1386">
        <v>22029968170</v>
      </c>
      <c r="D15" s="1386">
        <v>21486343948</v>
      </c>
      <c r="E15" s="1386">
        <v>21564003371</v>
      </c>
      <c r="F15" s="1386">
        <v>27277211249</v>
      </c>
      <c r="G15" s="1386">
        <v>30872520424</v>
      </c>
    </row>
    <row r="16" spans="1:7" s="568" customFormat="1" ht="11.25" customHeight="1">
      <c r="A16" s="1338" t="s">
        <v>3135</v>
      </c>
      <c r="B16" s="1386">
        <v>1674040676.02</v>
      </c>
      <c r="C16" s="1386">
        <v>871378084</v>
      </c>
      <c r="D16" s="1386">
        <v>705499318.75999999</v>
      </c>
      <c r="E16" s="1386">
        <v>1127151153</v>
      </c>
      <c r="F16" s="1386">
        <v>3106935300.5</v>
      </c>
      <c r="G16" s="1386">
        <v>1694517398</v>
      </c>
    </row>
    <row r="17" spans="1:7" s="568" customFormat="1" ht="11.25" customHeight="1">
      <c r="A17" s="1338" t="s">
        <v>2982</v>
      </c>
      <c r="B17" s="1386">
        <v>0</v>
      </c>
      <c r="C17" s="1386">
        <v>0</v>
      </c>
      <c r="D17" s="1386">
        <v>0</v>
      </c>
      <c r="E17" s="1386">
        <v>0</v>
      </c>
      <c r="F17" s="1386">
        <v>0</v>
      </c>
      <c r="G17" s="1386"/>
    </row>
    <row r="18" spans="1:7" s="568" customFormat="1" ht="11.25" customHeight="1">
      <c r="A18" s="1338" t="s">
        <v>3136</v>
      </c>
      <c r="B18" s="1386">
        <v>0</v>
      </c>
      <c r="C18" s="1386">
        <v>0</v>
      </c>
      <c r="D18" s="1386">
        <v>0</v>
      </c>
      <c r="E18" s="1386">
        <v>0</v>
      </c>
      <c r="F18" s="1386">
        <v>0</v>
      </c>
      <c r="G18" s="1386"/>
    </row>
    <row r="19" spans="1:7" s="568" customFormat="1" ht="11.25" customHeight="1">
      <c r="A19" s="1338" t="s">
        <v>3093</v>
      </c>
      <c r="B19" s="1386">
        <v>0</v>
      </c>
      <c r="C19" s="1386">
        <v>0</v>
      </c>
      <c r="D19" s="1386">
        <v>0</v>
      </c>
      <c r="E19" s="1386">
        <v>0</v>
      </c>
      <c r="F19" s="1386">
        <v>0</v>
      </c>
      <c r="G19" s="1386"/>
    </row>
    <row r="20" spans="1:7" s="568" customFormat="1" ht="8.25" customHeight="1">
      <c r="A20" s="1340"/>
      <c r="B20" s="1383"/>
      <c r="C20" s="1383"/>
      <c r="D20" s="1383"/>
      <c r="E20" s="1383"/>
      <c r="F20" s="1383"/>
      <c r="G20" s="1383"/>
    </row>
    <row r="21" spans="1:7" s="568" customFormat="1" ht="15" customHeight="1">
      <c r="A21" s="1337" t="s">
        <v>3137</v>
      </c>
      <c r="B21" s="1388">
        <f t="shared" ref="B21:G21" si="2">SUM(B22:B26)</f>
        <v>51330933654.910004</v>
      </c>
      <c r="C21" s="1388">
        <f t="shared" si="2"/>
        <v>52728090106.879997</v>
      </c>
      <c r="D21" s="1388">
        <f t="shared" si="2"/>
        <v>54002704136.769997</v>
      </c>
      <c r="E21" s="1388">
        <f t="shared" si="2"/>
        <v>52275509918.07</v>
      </c>
      <c r="F21" s="1388">
        <f t="shared" si="2"/>
        <v>54526425648.669998</v>
      </c>
      <c r="G21" s="1388">
        <f t="shared" si="2"/>
        <v>62491431518</v>
      </c>
    </row>
    <row r="22" spans="1:7" s="568" customFormat="1" ht="11.25" customHeight="1">
      <c r="A22" s="1338" t="s">
        <v>3138</v>
      </c>
      <c r="B22" s="1386">
        <v>40408900387.450005</v>
      </c>
      <c r="C22" s="1386">
        <v>43675418629</v>
      </c>
      <c r="D22" s="1386">
        <v>44696127824.229996</v>
      </c>
      <c r="E22" s="1386">
        <v>45822352982.75</v>
      </c>
      <c r="F22" s="1386">
        <v>47358186236</v>
      </c>
      <c r="G22" s="1386">
        <v>54967403466</v>
      </c>
    </row>
    <row r="23" spans="1:7" s="568" customFormat="1" ht="11.25" customHeight="1">
      <c r="A23" s="1338" t="s">
        <v>3096</v>
      </c>
      <c r="B23" s="1386">
        <v>8396572999.0699997</v>
      </c>
      <c r="C23" s="1386">
        <v>6560574775</v>
      </c>
      <c r="D23" s="1386">
        <v>6664217554.0800018</v>
      </c>
      <c r="E23" s="1386">
        <v>3720549056.0500002</v>
      </c>
      <c r="F23" s="1386">
        <v>4498761516.0900002</v>
      </c>
      <c r="G23" s="1386">
        <v>4355780994</v>
      </c>
    </row>
    <row r="24" spans="1:7" s="568" customFormat="1" ht="11.25" customHeight="1">
      <c r="A24" s="1338" t="s">
        <v>3097</v>
      </c>
      <c r="B24" s="1386">
        <v>0</v>
      </c>
      <c r="C24" s="1386">
        <v>3156777</v>
      </c>
      <c r="D24" s="1386">
        <v>3430403</v>
      </c>
      <c r="E24" s="1386">
        <v>40769647</v>
      </c>
      <c r="F24" s="1386">
        <v>53809208</v>
      </c>
      <c r="G24" s="1386">
        <v>72410022</v>
      </c>
    </row>
    <row r="25" spans="1:7" s="568" customFormat="1" ht="29.25" customHeight="1">
      <c r="A25" s="1338" t="s">
        <v>3098</v>
      </c>
      <c r="B25" s="1386">
        <v>2414025840.3699999</v>
      </c>
      <c r="C25" s="1386">
        <v>2374388999</v>
      </c>
      <c r="D25" s="1386">
        <v>2558456611.5</v>
      </c>
      <c r="E25" s="1386">
        <v>2624929340.0999999</v>
      </c>
      <c r="F25" s="1386">
        <v>2571105994</v>
      </c>
      <c r="G25" s="1386">
        <v>2906056533</v>
      </c>
    </row>
    <row r="26" spans="1:7" s="568" customFormat="1" ht="11.25" customHeight="1">
      <c r="A26" s="1338" t="s">
        <v>3009</v>
      </c>
      <c r="B26" s="1386">
        <f>B27</f>
        <v>111434428.01999982</v>
      </c>
      <c r="C26" s="1386">
        <f t="shared" ref="C26:F26" si="3">C27</f>
        <v>114550926.88</v>
      </c>
      <c r="D26" s="1386">
        <f t="shared" si="3"/>
        <v>80471743.959999993</v>
      </c>
      <c r="E26" s="1386">
        <f t="shared" si="3"/>
        <v>66908892.170000009</v>
      </c>
      <c r="F26" s="1386">
        <f t="shared" si="3"/>
        <v>44562694.579999998</v>
      </c>
      <c r="G26" s="1386">
        <v>189780503</v>
      </c>
    </row>
    <row r="27" spans="1:7" s="568" customFormat="1">
      <c r="A27" s="1389" t="s">
        <v>3010</v>
      </c>
      <c r="B27" s="1386">
        <v>111434428.01999982</v>
      </c>
      <c r="C27" s="1386">
        <v>114550926.88</v>
      </c>
      <c r="D27" s="1386">
        <v>80471743.959999993</v>
      </c>
      <c r="E27" s="1386">
        <v>66908892.170000009</v>
      </c>
      <c r="F27" s="1386">
        <v>44562694.579999998</v>
      </c>
      <c r="G27" s="1386">
        <v>189780503</v>
      </c>
    </row>
    <row r="28" spans="1:7" s="568" customFormat="1" ht="4.5" customHeight="1">
      <c r="A28" s="1338"/>
      <c r="B28" s="1387"/>
      <c r="C28" s="1387"/>
      <c r="D28" s="1387"/>
      <c r="E28" s="1387"/>
      <c r="F28" s="1387"/>
      <c r="G28" s="1387"/>
    </row>
    <row r="29" spans="1:7" s="568" customFormat="1">
      <c r="A29" s="1390" t="s">
        <v>3139</v>
      </c>
      <c r="B29" s="1388">
        <f t="shared" ref="B29:G29" si="4">B31+B50</f>
        <v>12709958699.33</v>
      </c>
      <c r="C29" s="1388">
        <f t="shared" si="4"/>
        <v>5823045196</v>
      </c>
      <c r="D29" s="1388">
        <f t="shared" si="4"/>
        <v>13930157107.900002</v>
      </c>
      <c r="E29" s="1388">
        <f t="shared" si="4"/>
        <v>1760871632.1000001</v>
      </c>
      <c r="F29" s="1388">
        <f t="shared" si="4"/>
        <v>1156126549.77</v>
      </c>
      <c r="G29" s="1388">
        <f t="shared" si="4"/>
        <v>0</v>
      </c>
    </row>
    <row r="30" spans="1:7" s="568" customFormat="1" ht="3" customHeight="1">
      <c r="A30" s="1337"/>
      <c r="B30" s="1388"/>
      <c r="C30" s="1388"/>
      <c r="D30" s="1388"/>
      <c r="E30" s="1388"/>
      <c r="F30" s="1388"/>
      <c r="G30" s="1388"/>
    </row>
    <row r="31" spans="1:7" s="568" customFormat="1" ht="11.25" customHeight="1">
      <c r="A31" s="1391" t="s">
        <v>3140</v>
      </c>
      <c r="B31" s="1392">
        <f t="shared" ref="B31:C31" si="5">SUM(B32:B48)</f>
        <v>11706923699.33</v>
      </c>
      <c r="C31" s="1392">
        <f t="shared" si="5"/>
        <v>5690704499</v>
      </c>
      <c r="D31" s="1392">
        <f>SUM(D32:D48)</f>
        <v>13930157107.900002</v>
      </c>
      <c r="E31" s="1392">
        <f t="shared" ref="E31:G31" si="6">SUM(E32:E48)</f>
        <v>1760871632.1000001</v>
      </c>
      <c r="F31" s="1392">
        <f t="shared" si="6"/>
        <v>1156126549.77</v>
      </c>
      <c r="G31" s="1392">
        <f t="shared" si="6"/>
        <v>0</v>
      </c>
    </row>
    <row r="32" spans="1:7" s="568" customFormat="1" ht="11.25" customHeight="1">
      <c r="A32" s="1393" t="s">
        <v>3141</v>
      </c>
      <c r="B32" s="1386">
        <v>0</v>
      </c>
      <c r="C32" s="1386">
        <v>0</v>
      </c>
      <c r="D32" s="1386">
        <v>3001097262.1500001</v>
      </c>
      <c r="E32" s="1386">
        <v>0</v>
      </c>
      <c r="F32" s="1386">
        <v>0</v>
      </c>
      <c r="G32" s="1386"/>
    </row>
    <row r="33" spans="1:7" s="568" customFormat="1" ht="11.25" customHeight="1">
      <c r="A33" s="1393" t="s">
        <v>3142</v>
      </c>
      <c r="B33" s="1386">
        <v>0</v>
      </c>
      <c r="C33" s="1386">
        <v>0</v>
      </c>
      <c r="D33" s="1386">
        <v>4781973414.4300003</v>
      </c>
      <c r="E33" s="1386">
        <v>0</v>
      </c>
      <c r="F33" s="1386">
        <v>0</v>
      </c>
      <c r="G33" s="1386"/>
    </row>
    <row r="34" spans="1:7" s="568" customFormat="1" ht="11.25" customHeight="1">
      <c r="A34" s="1393" t="s">
        <v>3143</v>
      </c>
      <c r="B34" s="1386">
        <v>1500000000</v>
      </c>
      <c r="C34" s="1386">
        <v>0</v>
      </c>
      <c r="D34" s="1386">
        <v>0</v>
      </c>
      <c r="E34" s="1386">
        <v>0</v>
      </c>
      <c r="F34" s="1386">
        <v>0</v>
      </c>
      <c r="G34" s="1386"/>
    </row>
    <row r="35" spans="1:7" s="568" customFormat="1" ht="11.25" customHeight="1">
      <c r="A35" s="1393" t="s">
        <v>3144</v>
      </c>
      <c r="B35" s="1386">
        <v>7433313137</v>
      </c>
      <c r="C35" s="1386">
        <v>3608688849</v>
      </c>
      <c r="D35" s="1386">
        <v>0</v>
      </c>
      <c r="E35" s="1386">
        <v>0</v>
      </c>
      <c r="F35" s="1386">
        <v>0</v>
      </c>
      <c r="G35" s="1386"/>
    </row>
    <row r="36" spans="1:7" s="568" customFormat="1" ht="11.25" customHeight="1">
      <c r="A36" s="1393" t="s">
        <v>3145</v>
      </c>
      <c r="B36" s="1386">
        <v>150000000</v>
      </c>
      <c r="C36" s="1386">
        <v>0</v>
      </c>
      <c r="D36" s="1386">
        <v>4660985597.1800003</v>
      </c>
      <c r="E36" s="1386">
        <v>230000000</v>
      </c>
      <c r="F36" s="1386">
        <v>0</v>
      </c>
      <c r="G36" s="1386"/>
    </row>
    <row r="37" spans="1:7" s="568" customFormat="1" ht="11.25" customHeight="1">
      <c r="A37" s="1393" t="s">
        <v>3146</v>
      </c>
      <c r="B37" s="1386">
        <f>122905018.33+705544</f>
        <v>123610562.33</v>
      </c>
      <c r="C37" s="1386">
        <v>82015650</v>
      </c>
      <c r="D37" s="1386">
        <v>27766557.399999999</v>
      </c>
      <c r="E37" s="1386">
        <v>19092000.699999999</v>
      </c>
      <c r="F37" s="1386">
        <v>0</v>
      </c>
      <c r="G37" s="1386"/>
    </row>
    <row r="38" spans="1:7" s="568" customFormat="1" ht="11.25" customHeight="1">
      <c r="A38" s="1393" t="s">
        <v>3147</v>
      </c>
      <c r="B38" s="1386">
        <v>0</v>
      </c>
      <c r="C38" s="1386">
        <v>0</v>
      </c>
      <c r="D38" s="1386">
        <v>0</v>
      </c>
      <c r="E38" s="1386">
        <v>0</v>
      </c>
      <c r="F38" s="1386">
        <v>0</v>
      </c>
      <c r="G38" s="1386"/>
    </row>
    <row r="39" spans="1:7" s="568" customFormat="1" ht="11.25" customHeight="1">
      <c r="A39" s="1393" t="s">
        <v>3148</v>
      </c>
      <c r="B39" s="1386">
        <v>400000000</v>
      </c>
      <c r="C39" s="1386">
        <v>0</v>
      </c>
      <c r="D39" s="1386">
        <v>0</v>
      </c>
      <c r="E39" s="1386">
        <v>0</v>
      </c>
      <c r="F39" s="1386">
        <v>0</v>
      </c>
      <c r="G39" s="1386"/>
    </row>
    <row r="40" spans="1:7" s="568" customFormat="1" ht="11.25" customHeight="1">
      <c r="A40" s="1393" t="s">
        <v>3149</v>
      </c>
      <c r="B40" s="1386">
        <v>0</v>
      </c>
      <c r="C40" s="1386">
        <v>400000000</v>
      </c>
      <c r="D40" s="1386">
        <v>0</v>
      </c>
      <c r="E40" s="1386">
        <v>400000000</v>
      </c>
      <c r="F40" s="1386">
        <v>0</v>
      </c>
      <c r="G40" s="1386"/>
    </row>
    <row r="41" spans="1:7" s="568" customFormat="1" ht="11.25" customHeight="1">
      <c r="A41" s="1393" t="s">
        <v>3150</v>
      </c>
      <c r="B41" s="1386">
        <v>1400000000</v>
      </c>
      <c r="C41" s="1386">
        <v>1250000000</v>
      </c>
      <c r="D41" s="1386">
        <v>0</v>
      </c>
      <c r="E41" s="1386">
        <v>300000000</v>
      </c>
      <c r="F41" s="1386">
        <v>0</v>
      </c>
      <c r="G41" s="1386"/>
    </row>
    <row r="42" spans="1:7" s="568" customFormat="1" ht="11.25" customHeight="1">
      <c r="A42" s="1393" t="s">
        <v>3151</v>
      </c>
      <c r="B42" s="1386">
        <v>700000000</v>
      </c>
      <c r="C42" s="1386">
        <v>0</v>
      </c>
      <c r="D42" s="1386">
        <v>0</v>
      </c>
      <c r="E42" s="1386">
        <v>0</v>
      </c>
      <c r="F42" s="1386">
        <v>0</v>
      </c>
      <c r="G42" s="1386"/>
    </row>
    <row r="43" spans="1:7" s="568" customFormat="1" ht="11.25" customHeight="1">
      <c r="A43" s="1393" t="s">
        <v>3152</v>
      </c>
      <c r="B43" s="1386"/>
      <c r="C43" s="1386">
        <v>350000000</v>
      </c>
      <c r="D43" s="1386">
        <v>0</v>
      </c>
      <c r="E43" s="1386">
        <v>0</v>
      </c>
      <c r="F43" s="1386">
        <v>0</v>
      </c>
      <c r="G43" s="1386"/>
    </row>
    <row r="44" spans="1:7" s="568" customFormat="1" ht="11.25" customHeight="1">
      <c r="A44" s="1393" t="s">
        <v>3153</v>
      </c>
      <c r="B44" s="1386">
        <v>0</v>
      </c>
      <c r="C44" s="1386">
        <v>0</v>
      </c>
      <c r="D44" s="1386">
        <v>831429606.64999998</v>
      </c>
      <c r="E44" s="1386">
        <v>167513161.38999999</v>
      </c>
      <c r="F44" s="1386">
        <v>0</v>
      </c>
      <c r="G44" s="1386"/>
    </row>
    <row r="45" spans="1:7" s="568" customFormat="1" ht="11.25" customHeight="1">
      <c r="A45" s="1393" t="s">
        <v>3154</v>
      </c>
      <c r="B45" s="1386">
        <v>0</v>
      </c>
      <c r="C45" s="1386">
        <v>0</v>
      </c>
      <c r="D45" s="1386">
        <v>114145000.04000001</v>
      </c>
      <c r="E45" s="1386">
        <v>21925081.469999999</v>
      </c>
      <c r="F45" s="1386">
        <v>0</v>
      </c>
      <c r="G45" s="1386"/>
    </row>
    <row r="46" spans="1:7" s="568" customFormat="1" ht="11.25" customHeight="1">
      <c r="A46" s="1393" t="s">
        <v>3155</v>
      </c>
      <c r="B46" s="1386">
        <v>0</v>
      </c>
      <c r="C46" s="1386">
        <v>0</v>
      </c>
      <c r="D46" s="1386">
        <v>68060982.359999999</v>
      </c>
      <c r="E46" s="1386">
        <v>221825267.5</v>
      </c>
      <c r="F46" s="1386">
        <v>17991621.52</v>
      </c>
      <c r="G46" s="1386"/>
    </row>
    <row r="47" spans="1:7" s="568" customFormat="1" ht="11.25" customHeight="1">
      <c r="A47" s="1393" t="s">
        <v>3156</v>
      </c>
      <c r="B47" s="1386">
        <v>0</v>
      </c>
      <c r="C47" s="1386">
        <v>0</v>
      </c>
      <c r="D47" s="1386">
        <v>204698687.69</v>
      </c>
      <c r="E47" s="1386">
        <v>400516121.04000002</v>
      </c>
      <c r="F47" s="1386">
        <v>1138134928.25</v>
      </c>
      <c r="G47" s="1386"/>
    </row>
    <row r="48" spans="1:7" s="568" customFormat="1" ht="11.25" customHeight="1">
      <c r="A48" s="1393" t="s">
        <v>3157</v>
      </c>
      <c r="B48" s="1386">
        <v>0</v>
      </c>
      <c r="C48" s="1386">
        <v>0</v>
      </c>
      <c r="D48" s="1386">
        <v>240000000</v>
      </c>
      <c r="E48" s="1394">
        <v>0</v>
      </c>
      <c r="F48" s="1394">
        <v>0</v>
      </c>
      <c r="G48" s="1394"/>
    </row>
    <row r="49" spans="1:7" s="568" customFormat="1" ht="5.25" customHeight="1">
      <c r="A49" s="1395"/>
      <c r="B49" s="1386"/>
      <c r="C49" s="1386"/>
      <c r="D49" s="1386"/>
      <c r="E49" s="1386"/>
      <c r="F49" s="1386"/>
      <c r="G49" s="1386"/>
    </row>
    <row r="50" spans="1:7" s="568" customFormat="1" ht="11.25" customHeight="1">
      <c r="A50" s="1396" t="s">
        <v>3158</v>
      </c>
      <c r="B50" s="1388">
        <f t="shared" ref="B50:F50" si="7">SUM(B51:B52)</f>
        <v>1003035000</v>
      </c>
      <c r="C50" s="1388">
        <f t="shared" si="7"/>
        <v>132340697</v>
      </c>
      <c r="D50" s="1388">
        <f t="shared" si="7"/>
        <v>0</v>
      </c>
      <c r="E50" s="1388">
        <f t="shared" si="7"/>
        <v>0</v>
      </c>
      <c r="F50" s="1388">
        <f t="shared" si="7"/>
        <v>0</v>
      </c>
      <c r="G50" s="1388"/>
    </row>
    <row r="51" spans="1:7" s="568" customFormat="1" ht="19.5" customHeight="1">
      <c r="A51" s="1393" t="s">
        <v>3159</v>
      </c>
      <c r="B51" s="1387">
        <v>0</v>
      </c>
      <c r="C51" s="1387">
        <v>0</v>
      </c>
      <c r="D51" s="1387">
        <v>0</v>
      </c>
      <c r="E51" s="1387">
        <v>0</v>
      </c>
      <c r="F51" s="1387">
        <v>0</v>
      </c>
      <c r="G51" s="1387"/>
    </row>
    <row r="52" spans="1:7" s="568" customFormat="1" ht="19.5" customHeight="1">
      <c r="A52" s="1393" t="s">
        <v>3160</v>
      </c>
      <c r="B52" s="1387">
        <v>1003035000</v>
      </c>
      <c r="C52" s="1387">
        <v>132340697</v>
      </c>
      <c r="D52" s="1387">
        <v>0</v>
      </c>
      <c r="E52" s="1387">
        <v>0</v>
      </c>
      <c r="F52" s="1387">
        <v>0</v>
      </c>
      <c r="G52" s="1387"/>
    </row>
    <row r="53" spans="1:7" s="568" customFormat="1">
      <c r="A53" s="1337" t="s">
        <v>3161</v>
      </c>
      <c r="B53" s="1385">
        <f t="shared" ref="B53:G53" si="8">B7+B21+B29</f>
        <v>89956220037.910004</v>
      </c>
      <c r="C53" s="1385">
        <f t="shared" si="8"/>
        <v>86570475310.880005</v>
      </c>
      <c r="D53" s="1385">
        <f t="shared" si="8"/>
        <v>94063990977.579987</v>
      </c>
      <c r="E53" s="1385">
        <f>E7+E21+E29</f>
        <v>80207824957.779999</v>
      </c>
      <c r="F53" s="1385">
        <f t="shared" si="8"/>
        <v>89845082495.240005</v>
      </c>
      <c r="G53" s="1385">
        <f t="shared" si="8"/>
        <v>100108873175</v>
      </c>
    </row>
    <row r="54" spans="1:7" s="568" customFormat="1" ht="4.5" customHeight="1">
      <c r="A54" s="1340"/>
      <c r="B54" s="1383"/>
      <c r="C54" s="1383"/>
      <c r="D54" s="1383"/>
      <c r="E54" s="1383"/>
      <c r="F54" s="1383"/>
      <c r="G54" s="1383"/>
    </row>
    <row r="55" spans="1:7" s="568" customFormat="1">
      <c r="A55" s="1341" t="s">
        <v>3015</v>
      </c>
      <c r="B55" s="1383"/>
      <c r="C55" s="1383"/>
      <c r="D55" s="1383"/>
      <c r="E55" s="1383"/>
      <c r="F55" s="1383"/>
      <c r="G55" s="1383"/>
    </row>
    <row r="56" spans="1:7" s="568" customFormat="1" ht="22.5">
      <c r="A56" s="1340" t="s">
        <v>3101</v>
      </c>
      <c r="B56" s="1383"/>
      <c r="C56" s="1383"/>
      <c r="D56" s="1383"/>
      <c r="E56" s="1383"/>
      <c r="F56" s="1383"/>
      <c r="G56" s="1383"/>
    </row>
    <row r="57" spans="1:7" s="568" customFormat="1" ht="22.5">
      <c r="A57" s="1340" t="s">
        <v>3017</v>
      </c>
      <c r="B57" s="1383"/>
      <c r="C57" s="1383"/>
      <c r="D57" s="1383"/>
      <c r="E57" s="1383"/>
      <c r="F57" s="1383"/>
      <c r="G57" s="1383"/>
    </row>
    <row r="58" spans="1:7" s="568" customFormat="1">
      <c r="A58" s="1341" t="s">
        <v>3018</v>
      </c>
      <c r="B58" s="1383"/>
      <c r="C58" s="1383"/>
      <c r="D58" s="1383"/>
      <c r="E58" s="1383"/>
      <c r="F58" s="1383"/>
      <c r="G58" s="1383"/>
    </row>
    <row r="59" spans="1:7" s="568" customFormat="1" ht="8.25" customHeight="1" thickBot="1">
      <c r="A59" s="1397"/>
      <c r="B59" s="1398"/>
      <c r="C59" s="1398"/>
      <c r="D59" s="1398"/>
      <c r="E59" s="1398"/>
      <c r="F59" s="1398"/>
      <c r="G59" s="1398"/>
    </row>
    <row r="60" spans="1:7" s="568" customFormat="1">
      <c r="A60" s="568" t="s">
        <v>3162</v>
      </c>
      <c r="B60" s="1399"/>
      <c r="C60" s="1399"/>
      <c r="D60" s="1399"/>
      <c r="E60" s="1399"/>
      <c r="F60" s="1399"/>
    </row>
    <row r="61" spans="1:7" s="568" customFormat="1" ht="65.25" customHeight="1">
      <c r="A61" s="1773" t="s">
        <v>3163</v>
      </c>
      <c r="B61" s="1773"/>
      <c r="C61" s="1773"/>
      <c r="D61" s="1773"/>
      <c r="E61" s="1773"/>
      <c r="F61" s="1773"/>
    </row>
    <row r="65" spans="2:6">
      <c r="B65" s="254"/>
      <c r="C65" s="254"/>
      <c r="D65" s="254"/>
      <c r="E65" s="254"/>
      <c r="F65" s="254"/>
    </row>
  </sheetData>
  <mergeCells count="4">
    <mergeCell ref="A2:G2"/>
    <mergeCell ref="A3:G3"/>
    <mergeCell ref="A4:G4"/>
    <mergeCell ref="A61:F61"/>
  </mergeCells>
  <printOptions horizontalCentered="1"/>
  <pageMargins left="0.70866141732283472" right="0.70866141732283472" top="0.74803149606299213" bottom="0.74803149606299213" header="0.31496062992125984" footer="0.31496062992125984"/>
  <pageSetup scale="63"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showGridLines="0" topLeftCell="D1" zoomScale="154" zoomScaleNormal="154" workbookViewId="0">
      <selection activeCell="F12" sqref="D11:F12"/>
    </sheetView>
  </sheetViews>
  <sheetFormatPr baseColWidth="10" defaultRowHeight="15"/>
  <cols>
    <col min="1" max="1" width="3.5703125" customWidth="1"/>
    <col min="2" max="2" width="34.28515625" bestFit="1" customWidth="1"/>
    <col min="3" max="6" width="17.7109375" bestFit="1" customWidth="1"/>
    <col min="7" max="8" width="13.28515625" customWidth="1"/>
    <col min="9" max="9" width="14.5703125" customWidth="1"/>
  </cols>
  <sheetData>
    <row r="1" spans="1:9" ht="18">
      <c r="A1" s="842"/>
      <c r="C1" s="1347"/>
      <c r="D1" s="1347"/>
      <c r="E1" s="1347"/>
      <c r="F1" s="1347"/>
      <c r="G1" s="1347"/>
      <c r="H1" s="1348" t="s">
        <v>3102</v>
      </c>
    </row>
    <row r="2" spans="1:9" ht="26.25" customHeight="1">
      <c r="A2" s="842"/>
      <c r="C2" s="1347"/>
      <c r="D2" s="1347"/>
      <c r="E2" s="1347"/>
      <c r="F2" s="1347"/>
      <c r="G2" s="1347"/>
      <c r="H2" s="1348" t="s">
        <v>3103</v>
      </c>
    </row>
    <row r="3" spans="1:9" ht="18">
      <c r="A3" s="842"/>
      <c r="C3" s="1347"/>
      <c r="D3" s="1347"/>
      <c r="E3" s="1347"/>
      <c r="F3" s="1347"/>
      <c r="G3" s="1347"/>
      <c r="H3" s="1349"/>
    </row>
    <row r="4" spans="1:9" ht="18.75" thickBot="1">
      <c r="A4" s="842"/>
      <c r="C4" s="1347"/>
      <c r="D4" s="1347"/>
      <c r="E4" s="1347"/>
      <c r="F4" s="1347"/>
      <c r="G4" s="1347"/>
      <c r="H4" s="1350" t="s">
        <v>3164</v>
      </c>
    </row>
    <row r="5" spans="1:9">
      <c r="A5" s="842"/>
      <c r="B5" s="1756" t="s">
        <v>3105</v>
      </c>
      <c r="C5" s="1757"/>
      <c r="D5" s="1757"/>
      <c r="E5" s="1757"/>
      <c r="F5" s="1757"/>
      <c r="G5" s="1757"/>
      <c r="H5" s="1758"/>
      <c r="I5" s="1400"/>
    </row>
    <row r="6" spans="1:9">
      <c r="A6" s="842"/>
      <c r="B6" s="1759" t="s">
        <v>3165</v>
      </c>
      <c r="C6" s="1760"/>
      <c r="D6" s="1760"/>
      <c r="E6" s="1760"/>
      <c r="F6" s="1760"/>
      <c r="G6" s="1760"/>
      <c r="H6" s="1761"/>
      <c r="I6" s="1400"/>
    </row>
    <row r="7" spans="1:9" ht="15.75" thickBot="1">
      <c r="A7" s="842"/>
      <c r="B7" s="1762" t="s">
        <v>562</v>
      </c>
      <c r="C7" s="1763"/>
      <c r="D7" s="1763"/>
      <c r="E7" s="1763"/>
      <c r="F7" s="1763"/>
      <c r="G7" s="1763"/>
      <c r="H7" s="1764"/>
      <c r="I7" s="1400"/>
    </row>
    <row r="8" spans="1:9" ht="15.75" thickBot="1">
      <c r="A8" s="842"/>
      <c r="B8" s="1353" t="s">
        <v>3107</v>
      </c>
      <c r="C8" s="1354" t="s">
        <v>3166</v>
      </c>
      <c r="D8" s="1354" t="s">
        <v>3167</v>
      </c>
      <c r="E8" s="1355" t="s">
        <v>3168</v>
      </c>
      <c r="F8" s="1355" t="s">
        <v>3169</v>
      </c>
      <c r="G8" s="1355" t="s">
        <v>3170</v>
      </c>
      <c r="H8" s="1355" t="s">
        <v>3171</v>
      </c>
      <c r="I8" s="1401"/>
    </row>
    <row r="9" spans="1:9">
      <c r="A9" s="842"/>
      <c r="B9" s="1356" t="s">
        <v>3114</v>
      </c>
      <c r="C9" s="1357">
        <v>39153240240.75</v>
      </c>
      <c r="D9" s="1357">
        <v>33328957680.970001</v>
      </c>
      <c r="E9" s="1357">
        <v>41538935556.270004</v>
      </c>
      <c r="F9" s="1357">
        <v>28369531009.169998</v>
      </c>
      <c r="G9" s="1357">
        <v>36114282752.459999</v>
      </c>
      <c r="H9" s="1357">
        <v>34111850269.459999</v>
      </c>
      <c r="I9" s="1402"/>
    </row>
    <row r="10" spans="1:9">
      <c r="A10" s="842"/>
      <c r="B10" s="1359" t="s">
        <v>3115</v>
      </c>
      <c r="C10" s="1403">
        <v>4846470134.1199999</v>
      </c>
      <c r="D10" s="1403">
        <v>5202363206.29</v>
      </c>
      <c r="E10" s="1403">
        <v>5534656225.7200003</v>
      </c>
      <c r="F10" s="1404">
        <v>5702737584.8199997</v>
      </c>
      <c r="G10" s="1404">
        <v>5952319075.6499996</v>
      </c>
      <c r="H10" s="1404">
        <v>7084257272.8500004</v>
      </c>
      <c r="I10" s="1405"/>
    </row>
    <row r="11" spans="1:9">
      <c r="A11" s="842"/>
      <c r="B11" s="1359" t="s">
        <v>3116</v>
      </c>
      <c r="C11" s="1403">
        <v>566082429.52999997</v>
      </c>
      <c r="D11" s="1403">
        <v>563682671.99000001</v>
      </c>
      <c r="E11" s="1403">
        <v>507954492.86000001</v>
      </c>
      <c r="F11" s="1404">
        <v>430305533.35000002</v>
      </c>
      <c r="G11" s="1404">
        <v>439235038.06</v>
      </c>
      <c r="H11" s="1404">
        <v>922686547.27999997</v>
      </c>
      <c r="I11" s="1405"/>
    </row>
    <row r="12" spans="1:9">
      <c r="A12" s="842"/>
      <c r="B12" s="1359" t="s">
        <v>3117</v>
      </c>
      <c r="C12" s="1403">
        <v>6346691547.3699999</v>
      </c>
      <c r="D12" s="1403">
        <v>6461311595.9099998</v>
      </c>
      <c r="E12" s="1403">
        <v>1969780228.45</v>
      </c>
      <c r="F12" s="1404">
        <v>1731705209.3900001</v>
      </c>
      <c r="G12" s="1404">
        <v>2323669394.5599999</v>
      </c>
      <c r="H12" s="1404">
        <v>2483207012.4499998</v>
      </c>
      <c r="I12" s="1405"/>
    </row>
    <row r="13" spans="1:9">
      <c r="A13" s="842"/>
      <c r="B13" s="1359" t="s">
        <v>3118</v>
      </c>
      <c r="C13" s="1403">
        <v>11231522280.17</v>
      </c>
      <c r="D13" s="1403">
        <v>10482299681.09</v>
      </c>
      <c r="E13" s="1403">
        <v>11202173343.5</v>
      </c>
      <c r="F13" s="1404">
        <v>12057628693.299999</v>
      </c>
      <c r="G13" s="1404">
        <v>16839877340.25</v>
      </c>
      <c r="H13" s="1404">
        <v>14240752586.57</v>
      </c>
      <c r="I13" s="1405"/>
    </row>
    <row r="14" spans="1:9">
      <c r="A14" s="842"/>
      <c r="B14" s="1359" t="s">
        <v>3119</v>
      </c>
      <c r="C14" s="1403">
        <v>94939550.939999998</v>
      </c>
      <c r="D14" s="1403">
        <v>335343690.60000002</v>
      </c>
      <c r="E14" s="1403">
        <v>364257589.87</v>
      </c>
      <c r="F14" s="1404">
        <v>385309263.85000002</v>
      </c>
      <c r="G14" s="1404">
        <v>206204107.78</v>
      </c>
      <c r="H14" s="1404">
        <v>257350009.66999999</v>
      </c>
      <c r="I14" s="1405"/>
    </row>
    <row r="15" spans="1:9">
      <c r="A15" s="842"/>
      <c r="B15" s="1359" t="s">
        <v>3120</v>
      </c>
      <c r="C15" s="1403">
        <v>1671760721.8299999</v>
      </c>
      <c r="D15" s="1403">
        <v>1785378688.1800001</v>
      </c>
      <c r="E15" s="1403">
        <v>1830114771.9200001</v>
      </c>
      <c r="F15" s="1404">
        <v>1541486203.02</v>
      </c>
      <c r="G15" s="1404">
        <v>2782238829.9499998</v>
      </c>
      <c r="H15" s="1404">
        <v>633853765.41999996</v>
      </c>
      <c r="I15" s="1405"/>
    </row>
    <row r="16" spans="1:9">
      <c r="A16" s="842"/>
      <c r="B16" s="1359" t="s">
        <v>3121</v>
      </c>
      <c r="C16" s="1403">
        <v>0</v>
      </c>
      <c r="D16" s="1403">
        <v>0</v>
      </c>
      <c r="E16" s="1403">
        <v>0</v>
      </c>
      <c r="F16" s="1404">
        <v>0</v>
      </c>
      <c r="G16" s="1404">
        <v>0</v>
      </c>
      <c r="H16" s="1404">
        <v>0</v>
      </c>
    </row>
    <row r="17" spans="1:9">
      <c r="A17" s="842"/>
      <c r="B17" s="1359" t="s">
        <v>3122</v>
      </c>
      <c r="C17" s="1403">
        <v>5350093197.2200003</v>
      </c>
      <c r="D17" s="1403">
        <v>5799195443.1499996</v>
      </c>
      <c r="E17" s="1403">
        <v>6103576398.2600002</v>
      </c>
      <c r="F17" s="1404">
        <v>5853142061</v>
      </c>
      <c r="G17" s="1404">
        <v>7106250222</v>
      </c>
      <c r="H17" s="1404">
        <v>7842780556.4799995</v>
      </c>
      <c r="I17" s="1405"/>
    </row>
    <row r="18" spans="1:9">
      <c r="A18" s="842"/>
      <c r="B18" s="1359" t="s">
        <v>3123</v>
      </c>
      <c r="C18" s="1403">
        <v>9045680379.5699997</v>
      </c>
      <c r="D18" s="1403">
        <v>2699382703.7600002</v>
      </c>
      <c r="E18" s="1403">
        <v>14026422505.690001</v>
      </c>
      <c r="F18" s="1404">
        <v>667216460.44000006</v>
      </c>
      <c r="G18" s="1404">
        <v>464488744.20999998</v>
      </c>
      <c r="H18" s="1404">
        <v>646962518.74000001</v>
      </c>
      <c r="I18" s="1405"/>
    </row>
    <row r="19" spans="1:9">
      <c r="A19" s="842"/>
      <c r="B19" s="1359"/>
      <c r="C19" s="1406"/>
      <c r="D19" s="1406"/>
      <c r="E19" s="1406"/>
      <c r="F19" s="1406"/>
      <c r="G19" s="1406"/>
      <c r="H19" s="1406"/>
      <c r="I19" s="1407"/>
    </row>
    <row r="20" spans="1:9">
      <c r="A20" s="842"/>
      <c r="B20" s="1356" t="s">
        <v>3124</v>
      </c>
      <c r="C20" s="1357">
        <v>50463858163.810005</v>
      </c>
      <c r="D20" s="1357">
        <v>51243106047.329994</v>
      </c>
      <c r="E20" s="1357">
        <v>49863343427.689987</v>
      </c>
      <c r="F20" s="1357">
        <v>52930616169.110001</v>
      </c>
      <c r="G20" s="1357">
        <v>55737445934.240005</v>
      </c>
      <c r="H20" s="1357">
        <v>60678316208.360001</v>
      </c>
      <c r="I20" s="1408"/>
    </row>
    <row r="21" spans="1:9">
      <c r="A21" s="842"/>
      <c r="B21" s="1359" t="s">
        <v>3115</v>
      </c>
      <c r="C21" s="1404">
        <v>30361082.34</v>
      </c>
      <c r="D21" s="1404">
        <v>29623487.390000001</v>
      </c>
      <c r="E21" s="1404">
        <v>1260275.76</v>
      </c>
      <c r="F21" s="1404">
        <v>912626.3</v>
      </c>
      <c r="G21" s="1404">
        <v>0</v>
      </c>
      <c r="H21" s="1404">
        <v>0</v>
      </c>
      <c r="I21" s="1409"/>
    </row>
    <row r="22" spans="1:9">
      <c r="A22" s="842"/>
      <c r="B22" s="1359" t="s">
        <v>3116</v>
      </c>
      <c r="C22" s="1404">
        <v>25413881.48</v>
      </c>
      <c r="D22" s="1404">
        <v>103745987.48999999</v>
      </c>
      <c r="E22" s="1404">
        <v>63958604.509999998</v>
      </c>
      <c r="F22" s="1404">
        <v>74176981.400000006</v>
      </c>
      <c r="G22" s="1404">
        <v>59961291.119999997</v>
      </c>
      <c r="H22" s="1404">
        <v>72094098.310000002</v>
      </c>
      <c r="I22" s="1409"/>
    </row>
    <row r="23" spans="1:9">
      <c r="A23" s="842"/>
      <c r="B23" s="1359" t="s">
        <v>3117</v>
      </c>
      <c r="C23" s="1404">
        <v>248465425.47</v>
      </c>
      <c r="D23" s="1404">
        <v>167324371.28</v>
      </c>
      <c r="E23" s="1404">
        <v>124587386.15000001</v>
      </c>
      <c r="F23" s="1404">
        <v>135129745.41999999</v>
      </c>
      <c r="G23" s="1404">
        <v>112039734.66</v>
      </c>
      <c r="H23" s="1404">
        <v>135087816.28999999</v>
      </c>
      <c r="I23" s="1409"/>
    </row>
    <row r="24" spans="1:9">
      <c r="A24" s="842"/>
      <c r="B24" s="1359" t="s">
        <v>3118</v>
      </c>
      <c r="C24" s="1404">
        <v>36618257904.110001</v>
      </c>
      <c r="D24" s="1404">
        <v>35723173033.739998</v>
      </c>
      <c r="E24" s="1404">
        <v>35702967727.849998</v>
      </c>
      <c r="F24" s="1404">
        <v>38629027562.720001</v>
      </c>
      <c r="G24" s="1404">
        <v>40747881126.82</v>
      </c>
      <c r="H24" s="1404">
        <v>44152358482.589996</v>
      </c>
      <c r="I24" s="1409"/>
    </row>
    <row r="25" spans="1:9">
      <c r="A25" s="842"/>
      <c r="B25" s="1359" t="s">
        <v>3119</v>
      </c>
      <c r="C25" s="1404">
        <v>319931230.04000002</v>
      </c>
      <c r="D25" s="1404">
        <v>527968068.63</v>
      </c>
      <c r="E25" s="1404">
        <v>221926419.13999999</v>
      </c>
      <c r="F25" s="1404">
        <v>277654171.31999999</v>
      </c>
      <c r="G25" s="1404">
        <v>256096550.94</v>
      </c>
      <c r="H25" s="1404">
        <v>508344717.19999999</v>
      </c>
      <c r="I25" s="1409"/>
    </row>
    <row r="26" spans="1:9">
      <c r="A26" s="842"/>
      <c r="B26" s="1359" t="s">
        <v>3120</v>
      </c>
      <c r="C26" s="1404">
        <v>3127062581.6799998</v>
      </c>
      <c r="D26" s="1404">
        <v>1927346572.77</v>
      </c>
      <c r="E26" s="1404">
        <v>1667959705.99</v>
      </c>
      <c r="F26" s="1404">
        <v>2096296139.6300001</v>
      </c>
      <c r="G26" s="1404">
        <v>2335212173.3699999</v>
      </c>
      <c r="H26" s="1404">
        <v>1676542144.1700001</v>
      </c>
      <c r="I26" s="1409"/>
    </row>
    <row r="27" spans="1:9">
      <c r="A27" s="842"/>
      <c r="B27" s="1359" t="s">
        <v>3121</v>
      </c>
      <c r="C27" s="1404">
        <v>0</v>
      </c>
      <c r="D27" s="1404">
        <v>0</v>
      </c>
      <c r="E27" s="1404">
        <v>0</v>
      </c>
      <c r="F27" s="1404">
        <v>0</v>
      </c>
      <c r="G27" s="1404">
        <v>0</v>
      </c>
      <c r="H27" s="1404">
        <v>0</v>
      </c>
    </row>
    <row r="28" spans="1:9">
      <c r="A28" s="842"/>
      <c r="B28" s="1359" t="s">
        <v>3125</v>
      </c>
      <c r="C28" s="1404">
        <v>8855435035.4400005</v>
      </c>
      <c r="D28" s="1404">
        <v>10278018291.719999</v>
      </c>
      <c r="E28" s="1404">
        <v>10010573567.48</v>
      </c>
      <c r="F28" s="1404">
        <v>9883618324.8299999</v>
      </c>
      <c r="G28" s="1404">
        <v>10562099402.049999</v>
      </c>
      <c r="H28" s="1404">
        <v>12375970388.82</v>
      </c>
      <c r="I28" s="1409"/>
    </row>
    <row r="29" spans="1:9">
      <c r="A29" s="842"/>
      <c r="B29" s="1359" t="s">
        <v>3123</v>
      </c>
      <c r="C29" s="1404">
        <v>1238931023.25</v>
      </c>
      <c r="D29" s="1404">
        <v>2485906234.3099999</v>
      </c>
      <c r="E29" s="1404">
        <v>2070109740.8099999</v>
      </c>
      <c r="F29" s="1404">
        <v>1833800617.49</v>
      </c>
      <c r="G29" s="1404">
        <v>1664155655.28</v>
      </c>
      <c r="H29" s="1404">
        <v>1757918560.98</v>
      </c>
      <c r="I29" s="1409"/>
    </row>
    <row r="30" spans="1:9">
      <c r="A30" s="842"/>
      <c r="B30" s="1359"/>
      <c r="C30" s="1406"/>
      <c r="D30" s="1406"/>
      <c r="E30" s="1406"/>
      <c r="F30" s="1404"/>
      <c r="G30" s="1404"/>
      <c r="H30" s="1404"/>
      <c r="I30" s="1410"/>
    </row>
    <row r="31" spans="1:9">
      <c r="A31" s="842"/>
      <c r="B31" s="1356" t="s">
        <v>3172</v>
      </c>
      <c r="C31" s="1357">
        <v>89617098404.559998</v>
      </c>
      <c r="D31" s="1357">
        <v>84572063728.299988</v>
      </c>
      <c r="E31" s="1357">
        <v>91402278983.959991</v>
      </c>
      <c r="F31" s="1357">
        <v>81300147178.279999</v>
      </c>
      <c r="G31" s="1357">
        <v>91851728686.700012</v>
      </c>
      <c r="H31" s="1357">
        <v>94790166477.820007</v>
      </c>
      <c r="I31" s="1402"/>
    </row>
    <row r="32" spans="1:9" ht="15.75" thickBot="1">
      <c r="A32" s="842"/>
      <c r="B32" s="1371"/>
      <c r="C32" s="1372"/>
      <c r="D32" s="1372"/>
      <c r="E32" s="1372"/>
      <c r="F32" s="1372"/>
      <c r="G32" s="1372"/>
      <c r="H32" s="1372"/>
      <c r="I32" s="1411"/>
    </row>
    <row r="33" spans="1:9" ht="20.45" customHeight="1">
      <c r="A33" s="842"/>
      <c r="B33" s="1765" t="s">
        <v>3173</v>
      </c>
      <c r="C33" s="1766"/>
      <c r="D33" s="1766"/>
      <c r="E33" s="1766"/>
      <c r="F33" s="1766"/>
      <c r="G33" s="1373"/>
      <c r="H33" s="1373"/>
      <c r="I33" s="1412"/>
    </row>
    <row r="34" spans="1:9" ht="18">
      <c r="B34" s="722"/>
      <c r="C34" s="722"/>
      <c r="D34" s="722"/>
      <c r="E34" s="722"/>
      <c r="F34" s="722"/>
      <c r="G34" s="722"/>
      <c r="H34" s="722"/>
    </row>
  </sheetData>
  <mergeCells count="4">
    <mergeCell ref="B5:H5"/>
    <mergeCell ref="B6:H6"/>
    <mergeCell ref="B7:H7"/>
    <mergeCell ref="B33:F33"/>
  </mergeCells>
  <pageMargins left="0.7" right="0.7" top="0.75" bottom="0.75" header="0.3" footer="0.3"/>
  <pageSetup scale="9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69"/>
  <sheetViews>
    <sheetView tabSelected="1" topLeftCell="A55" zoomScale="85" zoomScaleNormal="85" workbookViewId="0">
      <selection activeCell="H65" sqref="H65"/>
    </sheetView>
  </sheetViews>
  <sheetFormatPr baseColWidth="10" defaultColWidth="9.28515625" defaultRowHeight="18"/>
  <cols>
    <col min="1" max="1" width="3.7109375" style="1414" customWidth="1"/>
    <col min="2" max="2" width="72.28515625" style="1413" customWidth="1"/>
    <col min="3" max="7" width="20.7109375" style="1414" customWidth="1"/>
    <col min="8" max="16384" width="9.28515625" style="1414"/>
  </cols>
  <sheetData>
    <row r="1" spans="2:7" ht="27.75">
      <c r="E1" s="1415"/>
      <c r="F1" s="1415"/>
      <c r="G1" s="1415"/>
    </row>
    <row r="2" spans="2:7" ht="61.9" customHeight="1">
      <c r="B2" s="1416"/>
      <c r="C2" s="1417"/>
      <c r="D2" s="1417"/>
      <c r="E2" s="1417"/>
      <c r="F2" s="1417"/>
      <c r="G2" s="1418"/>
    </row>
    <row r="3" spans="2:7" s="1419" customFormat="1" ht="24"/>
    <row r="4" spans="2:7">
      <c r="B4" s="1774" t="s">
        <v>3174</v>
      </c>
      <c r="C4" s="1775"/>
      <c r="D4" s="1775"/>
      <c r="E4" s="1775"/>
      <c r="F4" s="1775"/>
      <c r="G4" s="1776"/>
    </row>
    <row r="5" spans="2:7">
      <c r="B5" s="1777" t="s">
        <v>3175</v>
      </c>
      <c r="C5" s="1778"/>
      <c r="D5" s="1778"/>
      <c r="E5" s="1778"/>
      <c r="F5" s="1778"/>
      <c r="G5" s="1779"/>
    </row>
    <row r="6" spans="2:7" ht="54">
      <c r="B6" s="1420"/>
      <c r="C6" s="1420" t="s">
        <v>3176</v>
      </c>
      <c r="D6" s="1420" t="s">
        <v>3177</v>
      </c>
      <c r="E6" s="1420" t="s">
        <v>3178</v>
      </c>
      <c r="F6" s="1421" t="s">
        <v>3179</v>
      </c>
      <c r="G6" s="1420" t="s">
        <v>3180</v>
      </c>
    </row>
    <row r="7" spans="2:7">
      <c r="B7" s="1422"/>
      <c r="C7" s="1423"/>
      <c r="D7" s="1424"/>
      <c r="E7" s="1424"/>
      <c r="F7" s="1425"/>
      <c r="G7" s="1424"/>
    </row>
    <row r="8" spans="2:7">
      <c r="B8" s="1426" t="s">
        <v>3181</v>
      </c>
      <c r="C8" s="1427"/>
      <c r="D8" s="1428"/>
      <c r="E8" s="1428"/>
      <c r="F8" s="1429"/>
      <c r="G8" s="1428"/>
    </row>
    <row r="9" spans="2:7" ht="36">
      <c r="B9" s="1430" t="s">
        <v>3182</v>
      </c>
      <c r="C9" s="1431" t="s">
        <v>3183</v>
      </c>
      <c r="D9" s="1432"/>
      <c r="E9" s="1432" t="s">
        <v>3183</v>
      </c>
      <c r="F9" s="1433" t="s">
        <v>3183</v>
      </c>
      <c r="G9" s="1432" t="s">
        <v>3183</v>
      </c>
    </row>
    <row r="10" spans="2:7">
      <c r="B10" s="1430" t="s">
        <v>3184</v>
      </c>
      <c r="C10" s="1431" t="s">
        <v>3185</v>
      </c>
      <c r="D10" s="1432"/>
      <c r="E10" s="1432" t="s">
        <v>3185</v>
      </c>
      <c r="F10" s="1433" t="s">
        <v>3185</v>
      </c>
      <c r="G10" s="1432" t="s">
        <v>3185</v>
      </c>
    </row>
    <row r="11" spans="2:7">
      <c r="B11" s="1434"/>
      <c r="C11" s="1435"/>
      <c r="D11" s="1436"/>
      <c r="E11" s="1436"/>
      <c r="F11" s="1437"/>
      <c r="G11" s="1436"/>
    </row>
    <row r="12" spans="2:7">
      <c r="B12" s="1426" t="s">
        <v>3186</v>
      </c>
      <c r="C12" s="1435"/>
      <c r="D12" s="1436"/>
      <c r="E12" s="1436"/>
      <c r="F12" s="1437"/>
      <c r="G12" s="1436"/>
    </row>
    <row r="13" spans="2:7">
      <c r="B13" s="1430" t="s">
        <v>3187</v>
      </c>
      <c r="C13" s="1438">
        <f ca="1">$G13</f>
        <v>20542</v>
      </c>
      <c r="D13" s="1439"/>
      <c r="E13" s="1439">
        <f ca="1">$G13</f>
        <v>20542</v>
      </c>
      <c r="F13" s="1440">
        <f ca="1">$G13</f>
        <v>20542</v>
      </c>
      <c r="G13" s="1439">
        <f ca="1">$G13</f>
        <v>20542</v>
      </c>
    </row>
    <row r="14" spans="2:7">
      <c r="B14" s="1441" t="s">
        <v>3188</v>
      </c>
      <c r="C14" s="1438">
        <f t="shared" ref="C14:G16" ca="1" si="0">$G14</f>
        <v>91</v>
      </c>
      <c r="D14" s="1442"/>
      <c r="E14" s="1439">
        <f t="shared" ca="1" si="0"/>
        <v>91</v>
      </c>
      <c r="F14" s="1440">
        <f t="shared" ca="1" si="0"/>
        <v>91</v>
      </c>
      <c r="G14" s="1439">
        <f t="shared" ca="1" si="0"/>
        <v>91</v>
      </c>
    </row>
    <row r="15" spans="2:7">
      <c r="B15" s="1441" t="s">
        <v>3189</v>
      </c>
      <c r="C15" s="1438">
        <f t="shared" ca="1" si="0"/>
        <v>17</v>
      </c>
      <c r="D15" s="1442"/>
      <c r="E15" s="1439">
        <f t="shared" ca="1" si="0"/>
        <v>17</v>
      </c>
      <c r="F15" s="1440">
        <f t="shared" ca="1" si="0"/>
        <v>17</v>
      </c>
      <c r="G15" s="1439">
        <f t="shared" ca="1" si="0"/>
        <v>17</v>
      </c>
    </row>
    <row r="16" spans="2:7">
      <c r="B16" s="1441" t="s">
        <v>3190</v>
      </c>
      <c r="C16" s="1438">
        <f t="shared" ca="1" si="0"/>
        <v>43.633920747736354</v>
      </c>
      <c r="D16" s="1442"/>
      <c r="E16" s="1439">
        <f t="shared" ca="1" si="0"/>
        <v>43.633920747736354</v>
      </c>
      <c r="F16" s="1440">
        <f t="shared" ca="1" si="0"/>
        <v>43.633920747736354</v>
      </c>
      <c r="G16" s="1439">
        <f t="shared" ca="1" si="0"/>
        <v>43.633920747736354</v>
      </c>
    </row>
    <row r="17" spans="2:7">
      <c r="B17" s="1430" t="s">
        <v>3191</v>
      </c>
      <c r="C17" s="1438">
        <v>3879</v>
      </c>
      <c r="D17" s="1439"/>
      <c r="E17" s="1439">
        <v>119</v>
      </c>
      <c r="F17" s="1440">
        <v>1086</v>
      </c>
      <c r="G17" s="1439">
        <v>0</v>
      </c>
    </row>
    <row r="18" spans="2:7">
      <c r="B18" s="1441" t="s">
        <v>3188</v>
      </c>
      <c r="C18" s="1438">
        <v>90</v>
      </c>
      <c r="D18" s="1439"/>
      <c r="E18" s="1439">
        <v>90</v>
      </c>
      <c r="F18" s="1440">
        <v>90</v>
      </c>
      <c r="G18" s="1439">
        <v>0</v>
      </c>
    </row>
    <row r="19" spans="2:7">
      <c r="B19" s="1441" t="s">
        <v>3189</v>
      </c>
      <c r="C19" s="1438">
        <v>46</v>
      </c>
      <c r="D19" s="1439"/>
      <c r="E19" s="1439">
        <v>36</v>
      </c>
      <c r="F19" s="1440">
        <v>24</v>
      </c>
      <c r="G19" s="1439">
        <v>0</v>
      </c>
    </row>
    <row r="20" spans="2:7">
      <c r="B20" s="1441" t="s">
        <v>3190</v>
      </c>
      <c r="C20" s="1438">
        <v>63.061356019592679</v>
      </c>
      <c r="D20" s="1439"/>
      <c r="E20" s="1439">
        <v>65.890756302521012</v>
      </c>
      <c r="F20" s="1440">
        <v>67.059852670349883</v>
      </c>
      <c r="G20" s="1439">
        <v>0</v>
      </c>
    </row>
    <row r="21" spans="2:7">
      <c r="B21" s="1430" t="s">
        <v>3192</v>
      </c>
      <c r="C21" s="1438">
        <v>0</v>
      </c>
      <c r="D21" s="1439"/>
      <c r="E21" s="1439">
        <v>0</v>
      </c>
      <c r="F21" s="1440">
        <v>0</v>
      </c>
      <c r="G21" s="1439">
        <v>0</v>
      </c>
    </row>
    <row r="22" spans="2:7">
      <c r="B22" s="1430" t="s">
        <v>3193</v>
      </c>
      <c r="C22" s="1443">
        <f ca="1">$G22</f>
        <v>11.11970596826011</v>
      </c>
      <c r="D22" s="1442"/>
      <c r="E22" s="1444">
        <f t="shared" ref="E22:G24" ca="1" si="1">$G22</f>
        <v>11.11970596826011</v>
      </c>
      <c r="F22" s="1445">
        <f t="shared" ca="1" si="1"/>
        <v>11.11970596826011</v>
      </c>
      <c r="G22" s="1442">
        <f t="shared" ca="1" si="1"/>
        <v>11.11970596826011</v>
      </c>
    </row>
    <row r="23" spans="2:7" ht="36">
      <c r="B23" s="1430" t="s">
        <v>3194</v>
      </c>
      <c r="C23" s="1446">
        <f ca="1">$G23</f>
        <v>0.09</v>
      </c>
      <c r="D23" s="1447"/>
      <c r="E23" s="1447">
        <f t="shared" ca="1" si="1"/>
        <v>0.09</v>
      </c>
      <c r="F23" s="1448">
        <f t="shared" ca="1" si="1"/>
        <v>0.09</v>
      </c>
      <c r="G23" s="1447">
        <f t="shared" ca="1" si="1"/>
        <v>0.09</v>
      </c>
    </row>
    <row r="24" spans="2:7" ht="90">
      <c r="B24" s="1430" t="s">
        <v>3195</v>
      </c>
      <c r="C24" s="1446" t="str">
        <f ca="1">$G24</f>
        <v>Sobre nómina
activos
18.50%
Sobre nómina pensionados
18.50%</v>
      </c>
      <c r="D24" s="1447"/>
      <c r="E24" s="1447" t="str">
        <f t="shared" ca="1" si="1"/>
        <v>Sobre nómina
activos
18.50%
Sobre nómina pensionados
18.50%</v>
      </c>
      <c r="F24" s="1448" t="str">
        <f t="shared" ca="1" si="1"/>
        <v>Sobre nómina
activos
18.50%
Sobre nómina pensionados
18.50%</v>
      </c>
      <c r="G24" s="1447" t="str">
        <f t="shared" ca="1" si="1"/>
        <v>Sobre nómina
activos
18.50%
Sobre nómina pensionados
18.50%</v>
      </c>
    </row>
    <row r="25" spans="2:7" ht="36">
      <c r="B25" s="1449" t="s">
        <v>3196</v>
      </c>
      <c r="C25" s="1450">
        <v>9.8855375096674677E-2</v>
      </c>
      <c r="D25" s="1442"/>
      <c r="E25" s="1451">
        <v>0.19196506070441016</v>
      </c>
      <c r="F25" s="1452">
        <v>1.7329197086965895</v>
      </c>
      <c r="G25" s="1453" t="s">
        <v>3197</v>
      </c>
    </row>
    <row r="26" spans="2:7">
      <c r="B26" s="1449" t="s">
        <v>3198</v>
      </c>
      <c r="C26" s="1454">
        <f ca="1">$G26</f>
        <v>1.5518699999939045E-3</v>
      </c>
      <c r="D26" s="1442"/>
      <c r="E26" s="1455">
        <f ca="1">$G26</f>
        <v>1.5518699999939045E-3</v>
      </c>
      <c r="F26" s="1456">
        <v>0</v>
      </c>
      <c r="G26" s="1455">
        <f ca="1">$G26</f>
        <v>1.5518699999939045E-3</v>
      </c>
    </row>
    <row r="27" spans="2:7">
      <c r="B27" s="1449" t="s">
        <v>3199</v>
      </c>
      <c r="C27" s="1457">
        <v>55.002320185614828</v>
      </c>
      <c r="D27" s="1442"/>
      <c r="E27" s="1442">
        <v>53.554621848739465</v>
      </c>
      <c r="F27" s="1445">
        <v>55.264272559852657</v>
      </c>
      <c r="G27" s="1442">
        <v>0</v>
      </c>
    </row>
    <row r="28" spans="2:7">
      <c r="B28" s="1430" t="s">
        <v>3200</v>
      </c>
      <c r="C28" s="1457">
        <v>25.663881423179976</v>
      </c>
      <c r="D28" s="1442"/>
      <c r="E28" s="1442">
        <v>27.620920971140833</v>
      </c>
      <c r="F28" s="1445">
        <v>26.257220298789793</v>
      </c>
      <c r="G28" s="1442">
        <v>0</v>
      </c>
    </row>
    <row r="29" spans="2:7">
      <c r="B29" s="1434"/>
      <c r="C29" s="1457"/>
      <c r="D29" s="1436"/>
      <c r="E29" s="1436"/>
      <c r="F29" s="1437"/>
      <c r="G29" s="1436"/>
    </row>
    <row r="30" spans="2:7">
      <c r="B30" s="1426" t="s">
        <v>3201</v>
      </c>
      <c r="C30" s="1435"/>
      <c r="D30" s="1436"/>
      <c r="E30" s="1436"/>
      <c r="F30" s="1437"/>
      <c r="G30" s="1436"/>
    </row>
    <row r="31" spans="2:7">
      <c r="B31" s="1430" t="s">
        <v>3202</v>
      </c>
      <c r="C31" s="1457">
        <v>900017822.94804084</v>
      </c>
      <c r="D31" s="1442">
        <v>900017822.94804084</v>
      </c>
      <c r="E31" s="1442">
        <v>900017822.94804084</v>
      </c>
      <c r="F31" s="1445">
        <v>900017822.94804084</v>
      </c>
      <c r="G31" s="1442">
        <v>900017822.94804084</v>
      </c>
    </row>
    <row r="32" spans="2:7">
      <c r="B32" s="1434"/>
      <c r="C32" s="1435"/>
      <c r="D32" s="1436"/>
      <c r="E32" s="1436"/>
      <c r="F32" s="1437"/>
      <c r="G32" s="1436"/>
    </row>
    <row r="33" spans="2:7">
      <c r="B33" s="1426" t="s">
        <v>3203</v>
      </c>
      <c r="C33" s="1435"/>
      <c r="D33" s="1436"/>
      <c r="E33" s="1436"/>
      <c r="F33" s="1437"/>
      <c r="G33" s="1436"/>
    </row>
    <row r="34" spans="2:7">
      <c r="B34" s="1430" t="s">
        <v>3187</v>
      </c>
      <c r="C34" s="1457">
        <v>2748034680</v>
      </c>
      <c r="D34" s="1458"/>
      <c r="E34" s="1442">
        <f ca="1">$G34</f>
        <v>2748034680</v>
      </c>
      <c r="F34" s="1445">
        <f ca="1">$G34</f>
        <v>2748034680</v>
      </c>
      <c r="G34" s="1442">
        <f ca="1">$G34</f>
        <v>2748034680</v>
      </c>
    </row>
    <row r="35" spans="2:7">
      <c r="B35" s="1430" t="s">
        <v>3191</v>
      </c>
      <c r="C35" s="1457">
        <v>1229828586.6079919</v>
      </c>
      <c r="D35" s="1458"/>
      <c r="E35" s="1442">
        <v>7539001.0800000001</v>
      </c>
      <c r="F35" s="1445">
        <v>67786192.920000002</v>
      </c>
      <c r="G35" s="1442">
        <v>0</v>
      </c>
    </row>
    <row r="36" spans="2:7">
      <c r="B36" s="1430" t="s">
        <v>3204</v>
      </c>
      <c r="C36" s="1459">
        <v>0</v>
      </c>
      <c r="D36" s="1458"/>
      <c r="E36" s="1442">
        <v>0</v>
      </c>
      <c r="F36" s="1445">
        <v>0</v>
      </c>
      <c r="G36" s="1442">
        <v>0</v>
      </c>
    </row>
    <row r="37" spans="2:7">
      <c r="B37" s="1434"/>
      <c r="C37" s="1435"/>
      <c r="D37" s="1436"/>
      <c r="E37" s="1436"/>
      <c r="F37" s="1437"/>
      <c r="G37" s="1436"/>
    </row>
    <row r="38" spans="2:7">
      <c r="B38" s="1426" t="s">
        <v>3205</v>
      </c>
      <c r="C38" s="1435"/>
      <c r="D38" s="1436"/>
      <c r="E38" s="1436"/>
      <c r="F38" s="1437"/>
      <c r="G38" s="1436"/>
    </row>
    <row r="39" spans="2:7">
      <c r="B39" s="1430" t="s">
        <v>3206</v>
      </c>
      <c r="C39" s="1457">
        <v>30947.098139999998</v>
      </c>
      <c r="D39" s="1458"/>
      <c r="E39" s="1442">
        <v>13385.06</v>
      </c>
      <c r="F39" s="1445">
        <v>14385.2</v>
      </c>
      <c r="G39" s="1442">
        <v>0</v>
      </c>
    </row>
    <row r="40" spans="2:7">
      <c r="B40" s="1430" t="s">
        <v>3207</v>
      </c>
      <c r="C40" s="1457">
        <v>6240.9489999999996</v>
      </c>
      <c r="D40" s="1458"/>
      <c r="E40" s="1442">
        <v>5186.7299999999996</v>
      </c>
      <c r="F40" s="1445">
        <v>5199.7299999999996</v>
      </c>
      <c r="G40" s="1442">
        <v>0</v>
      </c>
    </row>
    <row r="41" spans="2:7">
      <c r="B41" s="1430" t="s">
        <v>3208</v>
      </c>
      <c r="C41" s="1457">
        <v>26420.653660908956</v>
      </c>
      <c r="D41" s="1458"/>
      <c r="E41" s="1442">
        <v>5279.4125210084057</v>
      </c>
      <c r="F41" s="1445">
        <v>5201.5187937384926</v>
      </c>
      <c r="G41" s="1442">
        <v>0</v>
      </c>
    </row>
    <row r="42" spans="2:7">
      <c r="B42" s="1434"/>
      <c r="C42" s="1460"/>
      <c r="D42" s="1436"/>
      <c r="E42" s="1461"/>
      <c r="F42" s="1462"/>
      <c r="G42" s="1461"/>
    </row>
    <row r="43" spans="2:7">
      <c r="B43" s="1426" t="s">
        <v>3209</v>
      </c>
      <c r="C43" s="1457">
        <f>$G43</f>
        <v>0</v>
      </c>
      <c r="D43" s="1458"/>
      <c r="E43" s="1442">
        <v>0</v>
      </c>
      <c r="F43" s="1445">
        <v>0</v>
      </c>
      <c r="G43" s="1442">
        <v>0</v>
      </c>
    </row>
    <row r="44" spans="2:7">
      <c r="B44" s="1434"/>
      <c r="C44" s="1435"/>
      <c r="D44" s="1436"/>
      <c r="E44" s="1436"/>
      <c r="F44" s="1437"/>
      <c r="G44" s="1436"/>
    </row>
    <row r="45" spans="2:7">
      <c r="B45" s="1426" t="s">
        <v>3210</v>
      </c>
      <c r="C45" s="1435"/>
      <c r="D45" s="1436"/>
      <c r="E45" s="1436"/>
      <c r="F45" s="1437"/>
      <c r="G45" s="1436"/>
    </row>
    <row r="46" spans="2:7">
      <c r="B46" s="1430" t="s">
        <v>3211</v>
      </c>
      <c r="C46" s="1457">
        <v>19126776434.452538</v>
      </c>
      <c r="D46" s="1442"/>
      <c r="E46" s="1442">
        <v>101993254.98179109</v>
      </c>
      <c r="F46" s="1445">
        <v>902858323.77876043</v>
      </c>
      <c r="G46" s="1442">
        <v>401753298.76852137</v>
      </c>
    </row>
    <row r="47" spans="2:7">
      <c r="B47" s="1430" t="s">
        <v>3212</v>
      </c>
      <c r="C47" s="1457">
        <v>42903060716.942505</v>
      </c>
      <c r="D47" s="1442"/>
      <c r="E47" s="1442">
        <v>726327713.74680412</v>
      </c>
      <c r="F47" s="1445">
        <v>2011544391.291394</v>
      </c>
      <c r="G47" s="1442">
        <v>2029355799.2352853</v>
      </c>
    </row>
    <row r="48" spans="2:7">
      <c r="B48" s="1430" t="s">
        <v>3213</v>
      </c>
      <c r="C48" s="1457">
        <v>31696483045.96104</v>
      </c>
      <c r="D48" s="1442"/>
      <c r="E48" s="1442">
        <v>2173936801.116056</v>
      </c>
      <c r="F48" s="1445">
        <v>3677348992.6590261</v>
      </c>
      <c r="G48" s="1442">
        <v>2175182351.9397788</v>
      </c>
    </row>
    <row r="49" spans="2:7">
      <c r="B49" s="1434"/>
      <c r="C49" s="1435"/>
      <c r="D49" s="1436"/>
      <c r="E49" s="1436"/>
      <c r="F49" s="1437"/>
      <c r="G49" s="1436"/>
    </row>
    <row r="50" spans="2:7" ht="36">
      <c r="B50" s="1426" t="s">
        <v>3214</v>
      </c>
      <c r="C50" s="1435"/>
      <c r="D50" s="1436"/>
      <c r="E50" s="1436"/>
      <c r="F50" s="1437"/>
      <c r="G50" s="1436"/>
    </row>
    <row r="51" spans="2:7">
      <c r="B51" s="1449" t="s">
        <v>3212</v>
      </c>
      <c r="C51" s="1457">
        <v>2920231748.0512323</v>
      </c>
      <c r="D51" s="1442"/>
      <c r="E51" s="1442">
        <v>38995575.380184524</v>
      </c>
      <c r="F51" s="1445">
        <v>137203831.6718871</v>
      </c>
      <c r="G51" s="1442">
        <v>114451404.30789033</v>
      </c>
    </row>
    <row r="52" spans="2:7">
      <c r="B52" s="1449" t="s">
        <v>3213</v>
      </c>
      <c r="C52" s="1457">
        <v>6669417558.9290695</v>
      </c>
      <c r="D52" s="1442"/>
      <c r="E52" s="1442">
        <v>457429054.58443451</v>
      </c>
      <c r="F52" s="1445">
        <v>773769629.46920562</v>
      </c>
      <c r="G52" s="1442">
        <v>457691137.2426976</v>
      </c>
    </row>
    <row r="53" spans="2:7">
      <c r="B53" s="1434"/>
      <c r="C53" s="1435"/>
      <c r="D53" s="1436"/>
      <c r="E53" s="1436"/>
      <c r="F53" s="1437"/>
      <c r="G53" s="1436"/>
    </row>
    <row r="54" spans="2:7">
      <c r="B54" s="1426" t="s">
        <v>3215</v>
      </c>
      <c r="C54" s="1435"/>
      <c r="D54" s="1436"/>
      <c r="E54" s="1436"/>
      <c r="F54" s="1437"/>
      <c r="G54" s="1436"/>
    </row>
    <row r="55" spans="2:7">
      <c r="B55" s="1430" t="s">
        <v>3212</v>
      </c>
      <c r="C55" s="1457">
        <v>11891013705.609539</v>
      </c>
      <c r="D55" s="1442"/>
      <c r="E55" s="1442">
        <v>158787713.20575649</v>
      </c>
      <c r="F55" s="1445">
        <v>558686016.60169709</v>
      </c>
      <c r="G55" s="1442">
        <v>466039456.68338996</v>
      </c>
    </row>
    <row r="56" spans="2:7">
      <c r="B56" s="1430" t="s">
        <v>3213</v>
      </c>
      <c r="C56" s="1457">
        <v>16864174405.157537</v>
      </c>
      <c r="D56" s="1442"/>
      <c r="E56" s="1442">
        <v>1156647231.3868618</v>
      </c>
      <c r="F56" s="1445">
        <v>1956540562.2733462</v>
      </c>
      <c r="G56" s="1442">
        <v>1157309929.0839942</v>
      </c>
    </row>
    <row r="57" spans="2:7">
      <c r="B57" s="1430" t="s">
        <v>316</v>
      </c>
      <c r="C57" s="1457">
        <v>0</v>
      </c>
      <c r="D57" s="1442"/>
      <c r="E57" s="1442">
        <v>0</v>
      </c>
      <c r="F57" s="1445">
        <v>0</v>
      </c>
      <c r="G57" s="1442">
        <v>0</v>
      </c>
    </row>
    <row r="58" spans="2:7">
      <c r="B58" s="1434"/>
      <c r="C58" s="1435"/>
      <c r="D58" s="1436"/>
      <c r="E58" s="1436"/>
      <c r="F58" s="1437"/>
      <c r="G58" s="1436"/>
    </row>
    <row r="59" spans="2:7">
      <c r="B59" s="1426" t="s">
        <v>3216</v>
      </c>
      <c r="C59" s="1435"/>
      <c r="D59" s="1436"/>
      <c r="E59" s="1436"/>
      <c r="F59" s="1437"/>
      <c r="G59" s="1436"/>
    </row>
    <row r="60" spans="2:7">
      <c r="B60" s="1430" t="s">
        <v>3212</v>
      </c>
      <c r="C60" s="1457">
        <v>-46897397054.804276</v>
      </c>
      <c r="D60" s="1442"/>
      <c r="E60" s="1442">
        <f>SUM(E43,E55,E57,E51)-SUM(E46:E47)</f>
        <v>-630537680.14265418</v>
      </c>
      <c r="F60" s="1445">
        <f>SUM(F43,F55,F57,F51)-SUM(F46:F47)</f>
        <v>-2218512866.7965698</v>
      </c>
      <c r="G60" s="1442">
        <f>SUM(G43,G55,G57,G51)-SUM(G46:G47)</f>
        <v>-1850618237.0125263</v>
      </c>
    </row>
    <row r="61" spans="2:7">
      <c r="B61" s="1430" t="s">
        <v>3213</v>
      </c>
      <c r="C61" s="1457">
        <f>SUM(C52,C56)-C48</f>
        <v>-8162891081.8744316</v>
      </c>
      <c r="D61" s="1442"/>
      <c r="E61" s="1442">
        <f>SUM(E52,E56)-E48</f>
        <v>-559860515.14475965</v>
      </c>
      <c r="F61" s="1445">
        <f>SUM(F52,F56)-F48</f>
        <v>-947038800.91647434</v>
      </c>
      <c r="G61" s="1442">
        <f>SUM(G52,G56)-G48</f>
        <v>-560181285.61308718</v>
      </c>
    </row>
    <row r="62" spans="2:7">
      <c r="B62" s="1434"/>
      <c r="C62" s="1435"/>
      <c r="D62" s="1436"/>
      <c r="E62" s="1436"/>
      <c r="F62" s="1437"/>
      <c r="G62" s="1436"/>
    </row>
    <row r="63" spans="2:7">
      <c r="B63" s="1426" t="s">
        <v>3217</v>
      </c>
      <c r="C63" s="1435"/>
      <c r="D63" s="1436"/>
      <c r="E63" s="1436"/>
      <c r="F63" s="1437"/>
      <c r="G63" s="1436"/>
    </row>
    <row r="64" spans="2:7">
      <c r="B64" s="1430" t="s">
        <v>3218</v>
      </c>
      <c r="C64" s="1463">
        <f t="shared" ref="C64:G65" ca="1" si="2">$G64</f>
        <v>2023</v>
      </c>
      <c r="D64" s="1464"/>
      <c r="E64" s="1464">
        <f t="shared" ca="1" si="2"/>
        <v>2023</v>
      </c>
      <c r="F64" s="1465">
        <f t="shared" ca="1" si="2"/>
        <v>2023</v>
      </c>
      <c r="G64" s="1464">
        <f t="shared" ca="1" si="2"/>
        <v>2023</v>
      </c>
    </row>
    <row r="65" spans="2:7">
      <c r="B65" s="1430" t="s">
        <v>3219</v>
      </c>
      <c r="C65" s="1466">
        <f t="shared" ca="1" si="2"/>
        <v>0.02</v>
      </c>
      <c r="D65" s="1442"/>
      <c r="E65" s="1467">
        <f t="shared" ca="1" si="2"/>
        <v>0.02</v>
      </c>
      <c r="F65" s="1468">
        <f t="shared" ca="1" si="2"/>
        <v>0.02</v>
      </c>
      <c r="G65" s="1467">
        <f t="shared" ca="1" si="2"/>
        <v>0.02</v>
      </c>
    </row>
    <row r="66" spans="2:7">
      <c r="B66" s="1434"/>
      <c r="C66" s="1435"/>
      <c r="D66" s="1436"/>
      <c r="E66" s="1436"/>
      <c r="F66" s="1437"/>
      <c r="G66" s="1436"/>
    </row>
    <row r="67" spans="2:7">
      <c r="B67" s="1426" t="s">
        <v>3220</v>
      </c>
      <c r="C67" s="1435"/>
      <c r="D67" s="1436"/>
      <c r="E67" s="1436"/>
      <c r="F67" s="1437"/>
      <c r="G67" s="1436"/>
    </row>
    <row r="68" spans="2:7">
      <c r="B68" s="1430" t="s">
        <v>3221</v>
      </c>
      <c r="C68" s="1463">
        <f ca="1">$G68</f>
        <v>2023</v>
      </c>
      <c r="D68" s="1442"/>
      <c r="E68" s="1464">
        <f t="shared" ref="E68:G69" ca="1" si="3">$G68</f>
        <v>2023</v>
      </c>
      <c r="F68" s="1465">
        <f t="shared" ca="1" si="3"/>
        <v>2023</v>
      </c>
      <c r="G68" s="1464">
        <f t="shared" ca="1" si="3"/>
        <v>2023</v>
      </c>
    </row>
    <row r="69" spans="2:7" ht="45">
      <c r="B69" s="1469" t="s">
        <v>3222</v>
      </c>
      <c r="C69" s="1470" t="str">
        <f ca="1">$G69</f>
        <v>Valuaciones Actuariales del Norte, S. C.</v>
      </c>
      <c r="D69" s="1470"/>
      <c r="E69" s="1470" t="str">
        <f t="shared" ca="1" si="3"/>
        <v>Valuaciones Actuariales del Norte, S. C.</v>
      </c>
      <c r="F69" s="1471" t="str">
        <f t="shared" ca="1" si="3"/>
        <v>Valuaciones Actuariales del Norte, S. C.</v>
      </c>
      <c r="G69" s="1470" t="str">
        <f t="shared" ca="1" si="3"/>
        <v>Valuaciones Actuariales del Norte, S. C.</v>
      </c>
    </row>
  </sheetData>
  <mergeCells count="2">
    <mergeCell ref="B4:G4"/>
    <mergeCell ref="B5:G5"/>
  </mergeCells>
  <dataValidations count="2">
    <dataValidation allowBlank="1" showInputMessage="1" showErrorMessage="1" prompt="Definir si el tipo de sistema corresponde a una prestación laboral o es un fondo general para trabajadores del estado o municipio." sqref="C69:G69 C24:G24 C9:G10"/>
    <dataValidation type="decimal" allowBlank="1" showInputMessage="1" showErrorMessage="1" sqref="C25:G28 C68:G68 C34:G36 C39:G41 C46:G48 C51:G52 C55:G57 C60:G61 C64:G65 C13:G23 C31:G31">
      <formula1>0</formula1>
      <formula2>200</formula2>
    </dataValidation>
  </dataValidations>
  <pageMargins left="0.70866141732283472" right="0.70866141732283472" top="0.74803149606299213" bottom="0.74803149606299213" header="0.31496062992125984" footer="0.31496062992125984"/>
  <pageSetup scale="43" orientation="portrait" r:id="rId1"/>
  <drawing r:id="rId2"/>
  <extLst>
    <ext xmlns:x14="http://schemas.microsoft.com/office/spreadsheetml/2009/9/main" uri="{CCE6A557-97BC-4b89-ADB6-D9C93CAAB3DF}">
      <x14:dataValidations xmlns:xm="http://schemas.microsoft.com/office/excel/2006/main" count="1">
        <x14:dataValidation type="decimal" allowBlank="1" showInputMessage="1" showErrorMessage="1" prompt="El monto de la reserva a la fecha de cierre del ejercicio solicitado.">
          <x14:formula1>
            <xm:f>0</xm:f>
          </x14:formula1>
          <x14:formula2>
            <xm:f>'[28]Info General'!#REF!</xm:f>
          </x14:formula2>
          <xm:sqref>C43:G43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H22"/>
  <sheetViews>
    <sheetView showGridLines="0" zoomScale="110" zoomScaleNormal="110" workbookViewId="0">
      <selection activeCell="E8" sqref="E8"/>
    </sheetView>
  </sheetViews>
  <sheetFormatPr baseColWidth="10" defaultRowHeight="15"/>
  <cols>
    <col min="1" max="1" width="29.85546875" customWidth="1"/>
    <col min="2" max="2" width="18" bestFit="1" customWidth="1"/>
    <col min="3" max="4" width="15" bestFit="1" customWidth="1"/>
    <col min="5" max="5" width="12.42578125" customWidth="1"/>
  </cols>
  <sheetData>
    <row r="1" spans="1:8">
      <c r="A1" s="1491" t="s">
        <v>188</v>
      </c>
      <c r="B1" s="1491"/>
      <c r="C1" s="1491"/>
      <c r="D1" s="1491"/>
      <c r="E1" s="1491"/>
      <c r="F1" s="1491"/>
      <c r="G1" s="1491"/>
    </row>
    <row r="2" spans="1:8">
      <c r="A2" s="1491" t="s">
        <v>1</v>
      </c>
      <c r="B2" s="1491"/>
      <c r="C2" s="1491"/>
      <c r="D2" s="1491"/>
      <c r="E2" s="1491"/>
      <c r="F2" s="1491"/>
      <c r="G2" s="1491"/>
    </row>
    <row r="3" spans="1:8">
      <c r="A3" s="1492" t="s">
        <v>53</v>
      </c>
      <c r="B3" s="1492"/>
      <c r="C3" s="1492"/>
      <c r="D3" s="1492"/>
      <c r="E3" s="1492"/>
      <c r="F3" s="1492"/>
      <c r="G3" s="1492"/>
    </row>
    <row r="4" spans="1:8">
      <c r="A4" s="94"/>
      <c r="B4" s="6"/>
      <c r="C4" s="6"/>
      <c r="D4" s="6"/>
      <c r="E4" s="6"/>
      <c r="F4" s="6"/>
      <c r="G4" s="6"/>
    </row>
    <row r="5" spans="1:8">
      <c r="A5" s="1502" t="s">
        <v>3</v>
      </c>
      <c r="B5" s="1496" t="s">
        <v>4</v>
      </c>
      <c r="C5" s="1497"/>
      <c r="D5" s="1488"/>
      <c r="E5" s="1487" t="s">
        <v>5</v>
      </c>
      <c r="F5" s="1497"/>
      <c r="G5" s="1498"/>
    </row>
    <row r="6" spans="1:8" ht="18.75" customHeight="1">
      <c r="A6" s="1494"/>
      <c r="B6" s="1509" t="s">
        <v>6</v>
      </c>
      <c r="C6" s="1501" t="s">
        <v>7</v>
      </c>
      <c r="D6" s="1488"/>
      <c r="E6" s="1487" t="s">
        <v>8</v>
      </c>
      <c r="F6" s="1488"/>
      <c r="G6" s="9">
        <v>2022</v>
      </c>
    </row>
    <row r="7" spans="1:8">
      <c r="A7" s="1495"/>
      <c r="B7" s="1500"/>
      <c r="C7" s="11" t="s">
        <v>10</v>
      </c>
      <c r="D7" s="12" t="s">
        <v>11</v>
      </c>
      <c r="E7" s="12" t="s">
        <v>12</v>
      </c>
      <c r="F7" s="11" t="s">
        <v>13</v>
      </c>
      <c r="G7" s="13" t="s">
        <v>14</v>
      </c>
    </row>
    <row r="8" spans="1:8">
      <c r="A8" s="55" t="s">
        <v>189</v>
      </c>
      <c r="B8" s="229">
        <f>B9+B10+B11+B12+B13+B14</f>
        <v>27786766397</v>
      </c>
      <c r="C8" s="229">
        <f>C9+C10+C11+C12+C13+C14</f>
        <v>29332113582</v>
      </c>
      <c r="D8" s="229">
        <f>D9+D10+D11+D12+D13+D14</f>
        <v>28521916436</v>
      </c>
      <c r="E8" s="229">
        <f>SUM(E9:E14)</f>
        <v>-810197146</v>
      </c>
      <c r="F8" s="230">
        <f t="shared" ref="F8:F14" si="0">(D8*100/C8)-100</f>
        <v>-2.7621505819382435</v>
      </c>
      <c r="G8" s="18">
        <f t="shared" ref="G8:G14" si="1">(D8/1.0432)/B8*100-100</f>
        <v>-1.6049808064277613</v>
      </c>
      <c r="H8" s="20"/>
    </row>
    <row r="9" spans="1:8">
      <c r="A9" s="47" t="s">
        <v>154</v>
      </c>
      <c r="B9" s="233">
        <v>22884721488</v>
      </c>
      <c r="C9" s="53">
        <v>23998223874</v>
      </c>
      <c r="D9" s="233">
        <v>23459760183</v>
      </c>
      <c r="E9" s="53">
        <f t="shared" ref="E9:E14" si="2">D9-C9</f>
        <v>-538463691</v>
      </c>
      <c r="F9" s="232">
        <f t="shared" si="0"/>
        <v>-2.2437647628722175</v>
      </c>
      <c r="G9" s="34">
        <f t="shared" si="1"/>
        <v>-1.7323979302980064</v>
      </c>
      <c r="H9" s="20"/>
    </row>
    <row r="10" spans="1:8">
      <c r="A10" s="47" t="s">
        <v>155</v>
      </c>
      <c r="B10" s="233">
        <v>1571153384</v>
      </c>
      <c r="C10" s="53">
        <v>1712502571</v>
      </c>
      <c r="D10" s="233">
        <v>1640070077</v>
      </c>
      <c r="E10" s="53">
        <f t="shared" si="2"/>
        <v>-72432494</v>
      </c>
      <c r="F10" s="232">
        <f t="shared" si="0"/>
        <v>-4.2296283361317109</v>
      </c>
      <c r="G10" s="34">
        <f t="shared" si="1"/>
        <v>6.3627181093579566E-2</v>
      </c>
      <c r="H10" s="20"/>
    </row>
    <row r="11" spans="1:8">
      <c r="A11" s="47" t="s">
        <v>156</v>
      </c>
      <c r="B11" s="233">
        <v>310711657</v>
      </c>
      <c r="C11" s="53">
        <v>328570015</v>
      </c>
      <c r="D11" s="233">
        <v>312863520</v>
      </c>
      <c r="E11" s="53">
        <f t="shared" si="2"/>
        <v>-15706495</v>
      </c>
      <c r="F11" s="232">
        <f t="shared" si="0"/>
        <v>-4.7802581741976695</v>
      </c>
      <c r="G11" s="34">
        <f t="shared" si="1"/>
        <v>-3.4772244359588598</v>
      </c>
      <c r="H11" s="20"/>
    </row>
    <row r="12" spans="1:8">
      <c r="A12" s="47" t="s">
        <v>157</v>
      </c>
      <c r="B12" s="233">
        <v>1077712408</v>
      </c>
      <c r="C12" s="53">
        <v>1289178724</v>
      </c>
      <c r="D12" s="233">
        <v>1214792480</v>
      </c>
      <c r="E12" s="53">
        <f t="shared" si="2"/>
        <v>-74386244</v>
      </c>
      <c r="F12" s="232">
        <f t="shared" si="0"/>
        <v>-5.7700489943859736</v>
      </c>
      <c r="G12" s="34">
        <f t="shared" si="1"/>
        <v>8.051707282720443</v>
      </c>
      <c r="H12" s="20"/>
    </row>
    <row r="13" spans="1:8">
      <c r="A13" s="47" t="s">
        <v>158</v>
      </c>
      <c r="B13" s="233">
        <v>452857134</v>
      </c>
      <c r="C13" s="53">
        <v>656156108</v>
      </c>
      <c r="D13" s="233">
        <v>561067208</v>
      </c>
      <c r="E13" s="53">
        <f t="shared" si="2"/>
        <v>-95088900</v>
      </c>
      <c r="F13" s="252">
        <f t="shared" si="0"/>
        <v>-14.491810537257095</v>
      </c>
      <c r="G13" s="34">
        <f t="shared" si="1"/>
        <v>18.764349587258849</v>
      </c>
      <c r="H13" s="20"/>
    </row>
    <row r="14" spans="1:8">
      <c r="A14" s="47" t="s">
        <v>159</v>
      </c>
      <c r="B14" s="233">
        <v>1489610326</v>
      </c>
      <c r="C14" s="53">
        <v>1347482290</v>
      </c>
      <c r="D14" s="233">
        <v>1333362968</v>
      </c>
      <c r="E14" s="53">
        <f t="shared" si="2"/>
        <v>-14119322</v>
      </c>
      <c r="F14" s="252">
        <f t="shared" si="0"/>
        <v>-1.047829875374461</v>
      </c>
      <c r="G14" s="34">
        <f t="shared" si="1"/>
        <v>-14.195880992357885</v>
      </c>
      <c r="H14" s="20"/>
    </row>
    <row r="15" spans="1:8" ht="6" customHeight="1">
      <c r="A15" s="246"/>
      <c r="B15" s="107"/>
      <c r="C15" s="107"/>
      <c r="D15" s="107"/>
      <c r="E15" s="107"/>
      <c r="F15" s="247"/>
      <c r="G15" s="248"/>
    </row>
    <row r="16" spans="1:8">
      <c r="A16" s="155" t="s">
        <v>82</v>
      </c>
      <c r="B16" s="155"/>
      <c r="C16" s="155"/>
      <c r="D16" s="142"/>
      <c r="E16" s="142"/>
      <c r="F16" s="142"/>
      <c r="G16" s="94"/>
    </row>
    <row r="17" spans="1:7">
      <c r="A17" s="156"/>
      <c r="B17" s="156"/>
      <c r="C17" s="94"/>
      <c r="D17" s="94"/>
      <c r="E17" s="94"/>
      <c r="F17" s="94"/>
      <c r="G17" s="94"/>
    </row>
    <row r="18" spans="1:7">
      <c r="B18" s="253"/>
      <c r="C18" s="253"/>
      <c r="D18" s="253"/>
    </row>
    <row r="20" spans="1:7">
      <c r="B20" s="254"/>
    </row>
    <row r="21" spans="1:7">
      <c r="B21" s="20"/>
    </row>
    <row r="22" spans="1:7">
      <c r="B22" s="20"/>
    </row>
  </sheetData>
  <mergeCells count="9">
    <mergeCell ref="A1:G1"/>
    <mergeCell ref="A2:G2"/>
    <mergeCell ref="A3:G3"/>
    <mergeCell ref="A5:A7"/>
    <mergeCell ref="B5:D5"/>
    <mergeCell ref="E5:G5"/>
    <mergeCell ref="B6:B7"/>
    <mergeCell ref="C6:D6"/>
    <mergeCell ref="E6:F6"/>
  </mergeCells>
  <pageMargins left="0.70866141732283472" right="0.70866141732283472" top="0.74803149606299213" bottom="0.74803149606299213" header="0.31496062992125984" footer="0.31496062992125984"/>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83</vt:i4>
      </vt:variant>
      <vt:variant>
        <vt:lpstr>Rangos con nombre</vt:lpstr>
      </vt:variant>
      <vt:variant>
        <vt:i4>22</vt:i4>
      </vt:variant>
    </vt:vector>
  </HeadingPairs>
  <TitlesOfParts>
    <vt:vector size="105" baseType="lpstr">
      <vt:lpstr>Ingresos Presupuestarios</vt:lpstr>
      <vt:lpstr>Ingresos Presupuestarios 2</vt:lpstr>
      <vt:lpstr>Impuestos</vt:lpstr>
      <vt:lpstr>Otros Ingresos de Gestión</vt:lpstr>
      <vt:lpstr>Ingreso de Gestión 2</vt:lpstr>
      <vt:lpstr>Otros Ingresos Y Beneficios </vt:lpstr>
      <vt:lpstr>Otros Ingresos de Gestion </vt:lpstr>
      <vt:lpstr>Part. Apor. Convenios . Incen..</vt:lpstr>
      <vt:lpstr>Participaciones</vt:lpstr>
      <vt:lpstr>Aportaciones </vt:lpstr>
      <vt:lpstr>CONVENIOS ENE A DIC 2023 (2)</vt:lpstr>
      <vt:lpstr>Incentivo Derivados de la Col F</vt:lpstr>
      <vt:lpstr>Transf. Asig., Subsidios..</vt:lpstr>
      <vt:lpstr>Otros Ingresos y Beneficios</vt:lpstr>
      <vt:lpstr>Clasif. por Tipo y Obj del Gto</vt:lpstr>
      <vt:lpstr>Clasf. por Tipo y O del Gto 2</vt:lpstr>
      <vt:lpstr>Resumen por Finalidad -Función</vt:lpstr>
      <vt:lpstr>Resumen Finalidad-Funcion FF</vt:lpstr>
      <vt:lpstr>Resumen  Finalidad Gobierno</vt:lpstr>
      <vt:lpstr>Resumen Finalidad Gobierno FF</vt:lpstr>
      <vt:lpstr>R Finalidad Desarrollo Soc</vt:lpstr>
      <vt:lpstr>R Finalidad Desarrollo Soc FF</vt:lpstr>
      <vt:lpstr>R por Finalidad  D. Economico</vt:lpstr>
      <vt:lpstr>R Finalidad D Economico FF </vt:lpstr>
      <vt:lpstr>Resúmen por Finalidad OTRAS</vt:lpstr>
      <vt:lpstr>R Finalidad Otras FF</vt:lpstr>
      <vt:lpstr>Resumen por Eje Concepto</vt:lpstr>
      <vt:lpstr>Resumen Eje Conceptp FF</vt:lpstr>
      <vt:lpstr>R por Eje Oax Incluyente </vt:lpstr>
      <vt:lpstr>R por Eje Oax Incluyente FF</vt:lpstr>
      <vt:lpstr>R por Eje Oaxaca Moderno</vt:lpstr>
      <vt:lpstr>R por Eje Oaxaca Moderno FF</vt:lpstr>
      <vt:lpstr>R por Eje Oaxaca Seguro</vt:lpstr>
      <vt:lpstr>R por Eje Oaxaca Seguro FF</vt:lpstr>
      <vt:lpstr>R por Eje Oaxaca Productivo</vt:lpstr>
      <vt:lpstr>R por Eje Oaxaca Productivo FF</vt:lpstr>
      <vt:lpstr>R por Eje Oaxaca Sustentable</vt:lpstr>
      <vt:lpstr>R por Eje Oaxaca Sustentable FF</vt:lpstr>
      <vt:lpstr>Clasificación Administrativa</vt:lpstr>
      <vt:lpstr>Inversión Públ. por Fuente de F</vt:lpstr>
      <vt:lpstr>Inv. Públ. pot Fte. de Fto. y E</vt:lpstr>
      <vt:lpstr>Resúmen Inv. por Clasif Funcion</vt:lpstr>
      <vt:lpstr>Resúmen por Clave de Fto BEA</vt:lpstr>
      <vt:lpstr>FONE</vt:lpstr>
      <vt:lpstr>PASA</vt:lpstr>
      <vt:lpstr>FISE</vt:lpstr>
      <vt:lpstr>FAFEP</vt:lpstr>
      <vt:lpstr>FAM</vt:lpstr>
      <vt:lpstr>FAETA</vt:lpstr>
      <vt:lpstr>FASPEDF</vt:lpstr>
      <vt:lpstr>FAFEF</vt:lpstr>
      <vt:lpstr>Hoja1</vt:lpstr>
      <vt:lpstr>Particip Enero - Diciembre 2023</vt:lpstr>
      <vt:lpstr>Aportaciones Municipales</vt:lpstr>
      <vt:lpstr>Descuento a Municipios</vt:lpstr>
      <vt:lpstr>Saldo Deuda Publica</vt:lpstr>
      <vt:lpstr>SWAPS-CAP  </vt:lpstr>
      <vt:lpstr>Saldo a favor Swap</vt:lpstr>
      <vt:lpstr>Saldo deuda</vt:lpstr>
      <vt:lpstr>Endeud neto</vt:lpstr>
      <vt:lpstr>Costo Financiamiento</vt:lpstr>
      <vt:lpstr>Saldo y costo cred Bono Cup Cer</vt:lpstr>
      <vt:lpstr> Servicio deuda Pptario  </vt:lpstr>
      <vt:lpstr>Evolución Deuda Mpal</vt:lpstr>
      <vt:lpstr>Sistema de Alerta</vt:lpstr>
      <vt:lpstr>Cvefin-ur</vt:lpstr>
      <vt:lpstr>gf ur-AEA Estatal</vt:lpstr>
      <vt:lpstr>R por Tipo de Gasto </vt:lpstr>
      <vt:lpstr>ESF Detallado</vt:lpstr>
      <vt:lpstr> Informe  Analitico deuda</vt:lpstr>
      <vt:lpstr>Formato Disciplina Financiera</vt:lpstr>
      <vt:lpstr>Obligaciones  Direrentes Financ</vt:lpstr>
      <vt:lpstr>Balance Presupuestario 2023</vt:lpstr>
      <vt:lpstr> A de Ingresos Detallados</vt:lpstr>
      <vt:lpstr>C Objeto del Gasto</vt:lpstr>
      <vt:lpstr>Clas. Adtiva</vt:lpstr>
      <vt:lpstr>Clas Funcional</vt:lpstr>
      <vt:lpstr>Clas Ser Personales por Categor</vt:lpstr>
      <vt:lpstr> Proyect de Ingresos </vt:lpstr>
      <vt:lpstr>Proyecc Egresos</vt:lpstr>
      <vt:lpstr> Resultado de Ingresos</vt:lpstr>
      <vt:lpstr>Resultado de Egresos</vt:lpstr>
      <vt:lpstr>Estudios  Actuariales </vt:lpstr>
      <vt:lpstr>' A de Ingresos Detallados'!Área_de_impresión</vt:lpstr>
      <vt:lpstr>' Informe  Analitico deuda'!Área_de_impresión</vt:lpstr>
      <vt:lpstr>' Proyect de Ingresos '!Área_de_impresión</vt:lpstr>
      <vt:lpstr>' Resultado de Ingresos'!Área_de_impresión</vt:lpstr>
      <vt:lpstr>'Balance Presupuestario 2023'!Área_de_impresión</vt:lpstr>
      <vt:lpstr>'CONVENIOS ENE A DIC 2023 (2)'!Área_de_impresión</vt:lpstr>
      <vt:lpstr>'ESF Detallado'!Área_de_impresión</vt:lpstr>
      <vt:lpstr>'Ingreso de Gestión 2'!Área_de_impresión</vt:lpstr>
      <vt:lpstr>'Ingresos Presupuestarios'!Área_de_impresión</vt:lpstr>
      <vt:lpstr>'Obligaciones  Direrentes Financ'!Área_de_impresión</vt:lpstr>
      <vt:lpstr>'Otros Ingresos de Gestion '!Área_de_impresión</vt:lpstr>
      <vt:lpstr>'Particip Enero - Diciembre 2023'!Área_de_impresión</vt:lpstr>
      <vt:lpstr>'Proyecc Egresos'!Área_de_impresión</vt:lpstr>
      <vt:lpstr>'Resultado de Egresos'!Área_de_impresión</vt:lpstr>
      <vt:lpstr>'Saldo Deuda Publica'!Área_de_impresión</vt:lpstr>
      <vt:lpstr>'SWAPS-CAP  '!Área_de_impresión</vt:lpstr>
      <vt:lpstr>'Transf. Asig., Subsidios..'!Área_de_impresión</vt:lpstr>
      <vt:lpstr>' A de Ingresos Detallados'!Títulos_a_imprimir</vt:lpstr>
      <vt:lpstr>'CONVENIOS ENE A DIC 2023 (2)'!Títulos_a_imprimir</vt:lpstr>
      <vt:lpstr>'Ingreso de Gestión 2'!Títulos_a_imprimir</vt:lpstr>
      <vt:lpstr>'Particip Enero - Diciembre 2023'!Títulos_a_imprimir</vt:lpstr>
      <vt:lpstr>'Transf. Asig., Subsidios..'!Títulos_a_imprimir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Josefina Martinez</dc:creator>
  <cp:lastModifiedBy>Josefina Martinez</cp:lastModifiedBy>
  <dcterms:created xsi:type="dcterms:W3CDTF">2024-04-24T17:56:28Z</dcterms:created>
  <dcterms:modified xsi:type="dcterms:W3CDTF">2024-11-20T21:23:36Z</dcterms:modified>
</cp:coreProperties>
</file>